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y/Term8/Term8/simulation/assignment/HW1/"/>
    </mc:Choice>
  </mc:AlternateContent>
  <xr:revisionPtr revIDLastSave="0" documentId="13_ncr:1_{8C7CB6EB-FEE1-1045-AC08-C51CC97EA631}" xr6:coauthVersionLast="45" xr6:coauthVersionMax="45" xr10:uidLastSave="{00000000-0000-0000-0000-000000000000}"/>
  <bookViews>
    <workbookView xWindow="0" yWindow="0" windowWidth="38400" windowHeight="24000" activeTab="5" xr2:uid="{AF5DA6A8-0C77-054F-8056-7468930E3418}"/>
  </bookViews>
  <sheets>
    <sheet name="20Run1" sheetId="1" r:id="rId1"/>
    <sheet name="20Run2" sheetId="2" r:id="rId2"/>
    <sheet name="20Run3" sheetId="3" r:id="rId3"/>
    <sheet name="20Run4" sheetId="4" r:id="rId4"/>
    <sheet name="20Run5" sheetId="5" r:id="rId5"/>
    <sheet name="20RunSummery" sheetId="6" r:id="rId6"/>
    <sheet name="100Run1" sheetId="7" r:id="rId7"/>
    <sheet name="100Run2" sheetId="8" r:id="rId8"/>
    <sheet name="100Run3" sheetId="9" r:id="rId9"/>
    <sheet name="100Run4" sheetId="10" r:id="rId10"/>
    <sheet name="100Run5" sheetId="11" r:id="rId11"/>
    <sheet name="100RunSummery" sheetId="12" r:id="rId12"/>
    <sheet name="Final Summery" sheetId="13" r:id="rId13"/>
  </sheets>
  <definedNames>
    <definedName name="_xlnm._FilterDatabase" localSheetId="6" hidden="1">'100Run1'!$A$1:$J$101</definedName>
    <definedName name="_xlnm._FilterDatabase" localSheetId="0" hidden="1">'20Run1'!$A$1:$J$23</definedName>
    <definedName name="_xlnm._FilterDatabase" localSheetId="2" hidden="1">'20Run3'!$A$1:$J$21</definedName>
    <definedName name="_xlnm._FilterDatabase" localSheetId="3" hidden="1">'20Run4'!$A$1:$J$21</definedName>
    <definedName name="_xlnm._FilterDatabase" localSheetId="4" hidden="1">'20Run5'!$A$1:$J$21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3" l="1"/>
  <c r="I26" i="13"/>
  <c r="I27" i="13"/>
  <c r="I28" i="13"/>
  <c r="I29" i="13"/>
  <c r="I30" i="13"/>
  <c r="I31" i="13"/>
  <c r="I32" i="13"/>
  <c r="I33" i="13"/>
  <c r="I34" i="13"/>
  <c r="I35" i="13"/>
  <c r="I24" i="13"/>
  <c r="H25" i="13"/>
  <c r="H26" i="13"/>
  <c r="H27" i="13"/>
  <c r="H28" i="13"/>
  <c r="H29" i="13"/>
  <c r="H30" i="13"/>
  <c r="H31" i="13"/>
  <c r="H32" i="13"/>
  <c r="H33" i="13"/>
  <c r="H34" i="13"/>
  <c r="H35" i="13"/>
  <c r="H24" i="13"/>
  <c r="G25" i="13"/>
  <c r="G26" i="13"/>
  <c r="G27" i="13"/>
  <c r="G28" i="13"/>
  <c r="G29" i="13"/>
  <c r="G30" i="13"/>
  <c r="G31" i="13"/>
  <c r="G32" i="13"/>
  <c r="G33" i="13"/>
  <c r="G34" i="13"/>
  <c r="G35" i="13"/>
  <c r="G2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" i="13"/>
  <c r="O24" i="12" l="1"/>
  <c r="O25" i="12"/>
  <c r="O26" i="12"/>
  <c r="O27" i="12"/>
  <c r="O28" i="12"/>
  <c r="O29" i="12"/>
  <c r="O30" i="12"/>
  <c r="O31" i="12"/>
  <c r="O32" i="12"/>
  <c r="O33" i="12"/>
  <c r="O34" i="12"/>
  <c r="O23" i="12"/>
  <c r="N24" i="12"/>
  <c r="N25" i="12"/>
  <c r="N26" i="12"/>
  <c r="N27" i="12"/>
  <c r="N28" i="12"/>
  <c r="N29" i="12"/>
  <c r="N30" i="12"/>
  <c r="N31" i="12"/>
  <c r="N32" i="12"/>
  <c r="N33" i="12"/>
  <c r="N34" i="12"/>
  <c r="N23" i="12"/>
  <c r="M24" i="12"/>
  <c r="M25" i="12"/>
  <c r="M26" i="12"/>
  <c r="M27" i="12"/>
  <c r="M28" i="12"/>
  <c r="M29" i="12"/>
  <c r="M30" i="12"/>
  <c r="M31" i="12"/>
  <c r="M32" i="12"/>
  <c r="M33" i="12"/>
  <c r="M34" i="12"/>
  <c r="M23" i="12"/>
  <c r="L24" i="12"/>
  <c r="L25" i="12"/>
  <c r="L26" i="12"/>
  <c r="L27" i="12"/>
  <c r="L28" i="12"/>
  <c r="L29" i="12"/>
  <c r="L30" i="12"/>
  <c r="L31" i="12"/>
  <c r="L32" i="12"/>
  <c r="L33" i="12"/>
  <c r="L34" i="12"/>
  <c r="L23" i="12"/>
  <c r="K24" i="12"/>
  <c r="K25" i="12"/>
  <c r="K26" i="12"/>
  <c r="K27" i="12"/>
  <c r="K28" i="12"/>
  <c r="K29" i="12"/>
  <c r="K30" i="12"/>
  <c r="K31" i="12"/>
  <c r="K32" i="12"/>
  <c r="K33" i="12"/>
  <c r="K34" i="12"/>
  <c r="K23" i="12"/>
  <c r="J24" i="12"/>
  <c r="J25" i="12"/>
  <c r="J26" i="12"/>
  <c r="J27" i="12"/>
  <c r="J28" i="12"/>
  <c r="J29" i="12"/>
  <c r="J30" i="12"/>
  <c r="J31" i="12"/>
  <c r="J32" i="12"/>
  <c r="J33" i="12"/>
  <c r="J34" i="12"/>
  <c r="J23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M58" i="11"/>
  <c r="M57" i="11"/>
  <c r="M56" i="11"/>
  <c r="M55" i="11"/>
  <c r="M54" i="11"/>
  <c r="M53" i="11"/>
  <c r="M52" i="11"/>
  <c r="M50" i="11"/>
  <c r="M51" i="11" s="1"/>
  <c r="M49" i="11"/>
  <c r="M48" i="11"/>
  <c r="M47" i="11"/>
  <c r="P40" i="11"/>
  <c r="P38" i="11"/>
  <c r="P33" i="11"/>
  <c r="P34" i="11" s="1"/>
  <c r="P29" i="11"/>
  <c r="P35" i="11" s="1"/>
  <c r="P36" i="11" s="1"/>
  <c r="P28" i="11"/>
  <c r="P42" i="11" s="1"/>
  <c r="P27" i="11"/>
  <c r="P41" i="11" s="1"/>
  <c r="P26" i="11"/>
  <c r="P37" i="11" s="1"/>
  <c r="P25" i="11"/>
  <c r="P39" i="11" s="1"/>
  <c r="M40" i="11"/>
  <c r="M38" i="11"/>
  <c r="M33" i="11"/>
  <c r="M34" i="11" s="1"/>
  <c r="M29" i="11"/>
  <c r="M35" i="11" s="1"/>
  <c r="M36" i="11" s="1"/>
  <c r="M28" i="11"/>
  <c r="M42" i="11" s="1"/>
  <c r="M27" i="11"/>
  <c r="M41" i="11" s="1"/>
  <c r="M26" i="11"/>
  <c r="M37" i="11" s="1"/>
  <c r="M25" i="11"/>
  <c r="M39" i="11" s="1"/>
  <c r="M58" i="10"/>
  <c r="M57" i="10"/>
  <c r="M56" i="10"/>
  <c r="M55" i="10"/>
  <c r="M54" i="10"/>
  <c r="M53" i="10"/>
  <c r="M52" i="10"/>
  <c r="M51" i="10"/>
  <c r="M50" i="10"/>
  <c r="M49" i="10"/>
  <c r="M48" i="10"/>
  <c r="M47" i="10"/>
  <c r="P40" i="10"/>
  <c r="P38" i="10"/>
  <c r="P33" i="10"/>
  <c r="P34" i="10" s="1"/>
  <c r="P29" i="10"/>
  <c r="P35" i="10" s="1"/>
  <c r="P36" i="10" s="1"/>
  <c r="P28" i="10"/>
  <c r="P42" i="10" s="1"/>
  <c r="P27" i="10"/>
  <c r="P41" i="10" s="1"/>
  <c r="P26" i="10"/>
  <c r="P37" i="10" s="1"/>
  <c r="P25" i="10"/>
  <c r="P39" i="10" s="1"/>
  <c r="M40" i="10"/>
  <c r="M38" i="10"/>
  <c r="M33" i="10"/>
  <c r="M34" i="10" s="1"/>
  <c r="M29" i="10"/>
  <c r="M35" i="10" s="1"/>
  <c r="M36" i="10" s="1"/>
  <c r="M28" i="10"/>
  <c r="M42" i="10" s="1"/>
  <c r="M27" i="10"/>
  <c r="M32" i="10" s="1"/>
  <c r="M26" i="10"/>
  <c r="M37" i="10" s="1"/>
  <c r="M25" i="10"/>
  <c r="M39" i="10" s="1"/>
  <c r="M58" i="9"/>
  <c r="M57" i="9"/>
  <c r="M56" i="9"/>
  <c r="M55" i="9"/>
  <c r="M54" i="9"/>
  <c r="M53" i="9"/>
  <c r="M52" i="9"/>
  <c r="M51" i="9"/>
  <c r="M50" i="9"/>
  <c r="M49" i="9"/>
  <c r="M48" i="9"/>
  <c r="M47" i="9"/>
  <c r="P40" i="9"/>
  <c r="P38" i="9"/>
  <c r="P33" i="9"/>
  <c r="P34" i="9" s="1"/>
  <c r="P29" i="9"/>
  <c r="P35" i="9" s="1"/>
  <c r="P36" i="9" s="1"/>
  <c r="P28" i="9"/>
  <c r="P42" i="9" s="1"/>
  <c r="P27" i="9"/>
  <c r="P41" i="9" s="1"/>
  <c r="P26" i="9"/>
  <c r="P37" i="9" s="1"/>
  <c r="P25" i="9"/>
  <c r="P39" i="9" s="1"/>
  <c r="M40" i="9"/>
  <c r="M38" i="9"/>
  <c r="M33" i="9"/>
  <c r="M34" i="9" s="1"/>
  <c r="M29" i="9"/>
  <c r="M35" i="9" s="1"/>
  <c r="M36" i="9" s="1"/>
  <c r="M28" i="9"/>
  <c r="M42" i="9" s="1"/>
  <c r="M27" i="9"/>
  <c r="M41" i="9" s="1"/>
  <c r="M26" i="9"/>
  <c r="M37" i="9" s="1"/>
  <c r="M25" i="9"/>
  <c r="M39" i="9" s="1"/>
  <c r="M58" i="8"/>
  <c r="M57" i="8"/>
  <c r="M56" i="8"/>
  <c r="M55" i="8"/>
  <c r="M54" i="8"/>
  <c r="M53" i="8"/>
  <c r="M52" i="8"/>
  <c r="M51" i="8"/>
  <c r="M50" i="8"/>
  <c r="M49" i="8"/>
  <c r="M48" i="8"/>
  <c r="M47" i="8"/>
  <c r="P40" i="8"/>
  <c r="P38" i="8"/>
  <c r="P33" i="8"/>
  <c r="P34" i="8" s="1"/>
  <c r="P29" i="8"/>
  <c r="P35" i="8" s="1"/>
  <c r="P36" i="8" s="1"/>
  <c r="P28" i="8"/>
  <c r="P42" i="8" s="1"/>
  <c r="P27" i="8"/>
  <c r="P41" i="8" s="1"/>
  <c r="P26" i="8"/>
  <c r="P37" i="8" s="1"/>
  <c r="P25" i="8"/>
  <c r="P39" i="8" s="1"/>
  <c r="M40" i="8"/>
  <c r="M38" i="8"/>
  <c r="M33" i="8"/>
  <c r="M34" i="8" s="1"/>
  <c r="M29" i="8"/>
  <c r="M35" i="8" s="1"/>
  <c r="M36" i="8" s="1"/>
  <c r="M28" i="8"/>
  <c r="M42" i="8" s="1"/>
  <c r="M27" i="8"/>
  <c r="M41" i="8" s="1"/>
  <c r="M26" i="8"/>
  <c r="M37" i="8" s="1"/>
  <c r="M25" i="8"/>
  <c r="M39" i="8" s="1"/>
  <c r="M58" i="7"/>
  <c r="M57" i="7"/>
  <c r="M56" i="7"/>
  <c r="M55" i="7"/>
  <c r="M54" i="7"/>
  <c r="M53" i="7"/>
  <c r="M52" i="7"/>
  <c r="M51" i="7"/>
  <c r="M50" i="7"/>
  <c r="M49" i="7"/>
  <c r="M48" i="7"/>
  <c r="M47" i="7"/>
  <c r="P38" i="7"/>
  <c r="P38" i="5"/>
  <c r="P38" i="4"/>
  <c r="P38" i="3"/>
  <c r="P38" i="2"/>
  <c r="P38" i="1"/>
  <c r="P33" i="7"/>
  <c r="P29" i="7"/>
  <c r="P35" i="7" s="1"/>
  <c r="P36" i="7" s="1"/>
  <c r="P28" i="7"/>
  <c r="P27" i="7"/>
  <c r="P26" i="7"/>
  <c r="P25" i="7"/>
  <c r="P39" i="7" s="1"/>
  <c r="P40" i="7"/>
  <c r="M33" i="7"/>
  <c r="M29" i="7"/>
  <c r="M35" i="7" s="1"/>
  <c r="M36" i="7" s="1"/>
  <c r="M28" i="7"/>
  <c r="M27" i="7"/>
  <c r="M26" i="7"/>
  <c r="M25" i="7"/>
  <c r="M39" i="7" s="1"/>
  <c r="M40" i="7"/>
  <c r="M38" i="7"/>
  <c r="O24" i="6"/>
  <c r="O25" i="6"/>
  <c r="O26" i="6"/>
  <c r="O27" i="6"/>
  <c r="O28" i="6"/>
  <c r="O30" i="6"/>
  <c r="O31" i="6"/>
  <c r="O32" i="6"/>
  <c r="O33" i="6"/>
  <c r="O34" i="6"/>
  <c r="O23" i="6"/>
  <c r="N24" i="6"/>
  <c r="N25" i="6"/>
  <c r="N26" i="6"/>
  <c r="N27" i="6"/>
  <c r="N28" i="6"/>
  <c r="N30" i="6"/>
  <c r="N31" i="6"/>
  <c r="N32" i="6"/>
  <c r="N33" i="6"/>
  <c r="N34" i="6"/>
  <c r="N23" i="6"/>
  <c r="M24" i="6"/>
  <c r="M25" i="6"/>
  <c r="M26" i="6"/>
  <c r="M27" i="6"/>
  <c r="M28" i="6"/>
  <c r="M30" i="6"/>
  <c r="M31" i="6"/>
  <c r="M32" i="6"/>
  <c r="M33" i="6"/>
  <c r="M34" i="6"/>
  <c r="M23" i="6"/>
  <c r="L24" i="6"/>
  <c r="L25" i="6"/>
  <c r="L26" i="6"/>
  <c r="L27" i="6"/>
  <c r="L28" i="6"/>
  <c r="L30" i="6"/>
  <c r="L31" i="6"/>
  <c r="L32" i="6"/>
  <c r="L33" i="6"/>
  <c r="L34" i="6"/>
  <c r="L23" i="6"/>
  <c r="K24" i="6"/>
  <c r="K25" i="6"/>
  <c r="K26" i="6"/>
  <c r="K27" i="6"/>
  <c r="K28" i="6"/>
  <c r="K30" i="6"/>
  <c r="K31" i="6"/>
  <c r="K32" i="6"/>
  <c r="K33" i="6"/>
  <c r="K34" i="6"/>
  <c r="K23" i="6"/>
  <c r="J24" i="6"/>
  <c r="J25" i="6"/>
  <c r="J26" i="6"/>
  <c r="J27" i="6"/>
  <c r="J28" i="6"/>
  <c r="J30" i="6"/>
  <c r="J31" i="6"/>
  <c r="J32" i="6"/>
  <c r="J33" i="6"/>
  <c r="J34" i="6"/>
  <c r="J23" i="6"/>
  <c r="O3" i="6"/>
  <c r="O4" i="6"/>
  <c r="O5" i="6"/>
  <c r="O6" i="6"/>
  <c r="O7" i="6"/>
  <c r="O8" i="6"/>
  <c r="O9" i="6"/>
  <c r="O10" i="6"/>
  <c r="O11" i="6"/>
  <c r="O12" i="6"/>
  <c r="O13" i="6"/>
  <c r="O14" i="6"/>
  <c r="O16" i="6"/>
  <c r="O17" i="6"/>
  <c r="O18" i="6"/>
  <c r="O19" i="6"/>
  <c r="O20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P32" i="11" l="1"/>
  <c r="P43" i="11" s="1"/>
  <c r="M32" i="11"/>
  <c r="M43" i="11" s="1"/>
  <c r="P32" i="10"/>
  <c r="P43" i="10" s="1"/>
  <c r="M43" i="10"/>
  <c r="M41" i="10"/>
  <c r="P32" i="9"/>
  <c r="P43" i="9" s="1"/>
  <c r="M32" i="9"/>
  <c r="M43" i="9" s="1"/>
  <c r="P32" i="8"/>
  <c r="P43" i="8" s="1"/>
  <c r="M32" i="8"/>
  <c r="M43" i="8" s="1"/>
  <c r="O15" i="6"/>
  <c r="P41" i="7"/>
  <c r="P42" i="7"/>
  <c r="P37" i="7"/>
  <c r="P34" i="7"/>
  <c r="P32" i="7"/>
  <c r="P43" i="7" s="1"/>
  <c r="M41" i="7"/>
  <c r="M37" i="7"/>
  <c r="M42" i="7"/>
  <c r="M34" i="7"/>
  <c r="M32" i="7"/>
  <c r="M55" i="5"/>
  <c r="M54" i="5"/>
  <c r="M53" i="5"/>
  <c r="N29" i="6" s="1"/>
  <c r="P40" i="5"/>
  <c r="P33" i="5"/>
  <c r="P29" i="5"/>
  <c r="P35" i="5" s="1"/>
  <c r="P36" i="5" s="1"/>
  <c r="P28" i="5"/>
  <c r="P27" i="5"/>
  <c r="P26" i="5"/>
  <c r="P25" i="5"/>
  <c r="P39" i="5" s="1"/>
  <c r="M40" i="5"/>
  <c r="M38" i="5"/>
  <c r="M33" i="5"/>
  <c r="M29" i="5"/>
  <c r="M35" i="5" s="1"/>
  <c r="M36" i="5" s="1"/>
  <c r="M28" i="5"/>
  <c r="M27" i="5"/>
  <c r="M26" i="5"/>
  <c r="M25" i="5"/>
  <c r="M39" i="5" s="1"/>
  <c r="M58" i="4"/>
  <c r="M57" i="4"/>
  <c r="M56" i="4"/>
  <c r="M55" i="4"/>
  <c r="M54" i="4"/>
  <c r="M53" i="4"/>
  <c r="M29" i="6" s="1"/>
  <c r="M52" i="4"/>
  <c r="M50" i="4"/>
  <c r="M51" i="4" s="1"/>
  <c r="M49" i="4"/>
  <c r="M48" i="4"/>
  <c r="M47" i="4"/>
  <c r="P40" i="4"/>
  <c r="P33" i="4"/>
  <c r="P29" i="4"/>
  <c r="P35" i="4" s="1"/>
  <c r="P36" i="4" s="1"/>
  <c r="P28" i="4"/>
  <c r="P27" i="4"/>
  <c r="P26" i="4"/>
  <c r="P25" i="4"/>
  <c r="P39" i="4" s="1"/>
  <c r="M40" i="4"/>
  <c r="M38" i="4"/>
  <c r="M33" i="4"/>
  <c r="M29" i="4"/>
  <c r="M35" i="4" s="1"/>
  <c r="M36" i="4" s="1"/>
  <c r="M28" i="4"/>
  <c r="M27" i="4"/>
  <c r="M26" i="4"/>
  <c r="M25" i="4"/>
  <c r="M39" i="4" s="1"/>
  <c r="M55" i="3"/>
  <c r="M54" i="3"/>
  <c r="M53" i="3"/>
  <c r="L29" i="6" s="1"/>
  <c r="P40" i="3"/>
  <c r="P33" i="3"/>
  <c r="P34" i="3" s="1"/>
  <c r="P29" i="3"/>
  <c r="P35" i="3" s="1"/>
  <c r="P36" i="3" s="1"/>
  <c r="P28" i="3"/>
  <c r="P42" i="3" s="1"/>
  <c r="P27" i="3"/>
  <c r="P26" i="3"/>
  <c r="P37" i="3" s="1"/>
  <c r="P25" i="3"/>
  <c r="P39" i="3" s="1"/>
  <c r="M40" i="3"/>
  <c r="M38" i="3"/>
  <c r="M33" i="3"/>
  <c r="M29" i="3"/>
  <c r="M35" i="3" s="1"/>
  <c r="M36" i="3" s="1"/>
  <c r="M28" i="3"/>
  <c r="M42" i="3" s="1"/>
  <c r="M57" i="3" s="1"/>
  <c r="M27" i="3"/>
  <c r="M26" i="3"/>
  <c r="M37" i="3" s="1"/>
  <c r="M52" i="3" s="1"/>
  <c r="M25" i="3"/>
  <c r="M39" i="3" s="1"/>
  <c r="M58" i="2"/>
  <c r="M57" i="2"/>
  <c r="M56" i="2"/>
  <c r="M55" i="2"/>
  <c r="M54" i="2"/>
  <c r="M53" i="2"/>
  <c r="K29" i="6" s="1"/>
  <c r="M52" i="2"/>
  <c r="M50" i="2"/>
  <c r="M51" i="2" s="1"/>
  <c r="M49" i="2"/>
  <c r="M48" i="2"/>
  <c r="M47" i="2"/>
  <c r="P40" i="2"/>
  <c r="P33" i="2"/>
  <c r="P34" i="2" s="1"/>
  <c r="P29" i="2"/>
  <c r="P35" i="2" s="1"/>
  <c r="P36" i="2" s="1"/>
  <c r="P28" i="2"/>
  <c r="P42" i="2" s="1"/>
  <c r="P27" i="2"/>
  <c r="P32" i="2" s="1"/>
  <c r="P26" i="2"/>
  <c r="P37" i="2" s="1"/>
  <c r="P25" i="2"/>
  <c r="P39" i="2" s="1"/>
  <c r="M40" i="2"/>
  <c r="M38" i="2"/>
  <c r="M33" i="2"/>
  <c r="M34" i="2" s="1"/>
  <c r="M29" i="2"/>
  <c r="M35" i="2" s="1"/>
  <c r="M36" i="2" s="1"/>
  <c r="M28" i="2"/>
  <c r="M42" i="2" s="1"/>
  <c r="M27" i="2"/>
  <c r="M41" i="2" s="1"/>
  <c r="M26" i="2"/>
  <c r="M37" i="2" s="1"/>
  <c r="M25" i="2"/>
  <c r="M39" i="2" s="1"/>
  <c r="M43" i="7" l="1"/>
  <c r="P42" i="5"/>
  <c r="P34" i="5"/>
  <c r="M42" i="5"/>
  <c r="M57" i="5" s="1"/>
  <c r="M37" i="5"/>
  <c r="M52" i="5" s="1"/>
  <c r="P37" i="5"/>
  <c r="M32" i="5"/>
  <c r="P32" i="5"/>
  <c r="P43" i="5" s="1"/>
  <c r="M50" i="5"/>
  <c r="M51" i="5" s="1"/>
  <c r="M34" i="5"/>
  <c r="M49" i="5" s="1"/>
  <c r="M48" i="5"/>
  <c r="P41" i="5"/>
  <c r="M41" i="5"/>
  <c r="P32" i="4"/>
  <c r="P37" i="4"/>
  <c r="P43" i="4"/>
  <c r="M42" i="4"/>
  <c r="P42" i="4"/>
  <c r="P34" i="4"/>
  <c r="M32" i="4"/>
  <c r="M37" i="4"/>
  <c r="M34" i="4"/>
  <c r="P41" i="4"/>
  <c r="M41" i="4"/>
  <c r="M34" i="3"/>
  <c r="M49" i="3" s="1"/>
  <c r="M32" i="3"/>
  <c r="M48" i="3"/>
  <c r="P41" i="3"/>
  <c r="M50" i="3"/>
  <c r="M51" i="3" s="1"/>
  <c r="P32" i="3"/>
  <c r="P43" i="3" s="1"/>
  <c r="M43" i="3"/>
  <c r="M58" i="3" s="1"/>
  <c r="M41" i="3"/>
  <c r="M56" i="3" s="1"/>
  <c r="P43" i="2"/>
  <c r="P41" i="2"/>
  <c r="M32" i="2"/>
  <c r="M43" i="2" s="1"/>
  <c r="M58" i="1"/>
  <c r="M57" i="1"/>
  <c r="M56" i="1"/>
  <c r="M55" i="1"/>
  <c r="M54" i="1"/>
  <c r="M53" i="1"/>
  <c r="J29" i="6" s="1"/>
  <c r="O29" i="6" s="1"/>
  <c r="M52" i="1"/>
  <c r="M51" i="1"/>
  <c r="M50" i="1"/>
  <c r="M49" i="1"/>
  <c r="M48" i="1"/>
  <c r="M47" i="1"/>
  <c r="M47" i="5" l="1"/>
  <c r="M56" i="5"/>
  <c r="M43" i="5"/>
  <c r="M58" i="5" s="1"/>
  <c r="M43" i="4"/>
  <c r="M47" i="3"/>
  <c r="P33" i="1"/>
  <c r="P25" i="1"/>
  <c r="P39" i="1" s="1"/>
  <c r="P29" i="1"/>
  <c r="P35" i="1" s="1"/>
  <c r="P36" i="1" s="1"/>
  <c r="P28" i="1"/>
  <c r="P27" i="1"/>
  <c r="P26" i="1"/>
  <c r="P40" i="1"/>
  <c r="M40" i="1"/>
  <c r="M38" i="1"/>
  <c r="M33" i="1"/>
  <c r="M29" i="1"/>
  <c r="M35" i="1" s="1"/>
  <c r="M36" i="1" s="1"/>
  <c r="M28" i="1"/>
  <c r="M27" i="1"/>
  <c r="M26" i="1"/>
  <c r="M25" i="1"/>
  <c r="M39" i="1" s="1"/>
  <c r="I23" i="1"/>
  <c r="H23" i="1"/>
  <c r="F23" i="1"/>
  <c r="D23" i="1"/>
  <c r="I22" i="1"/>
  <c r="H22" i="1"/>
  <c r="F22" i="1"/>
  <c r="D22" i="1"/>
  <c r="M41" i="1" l="1"/>
  <c r="P41" i="1"/>
  <c r="M34" i="1"/>
  <c r="M37" i="1"/>
  <c r="M42" i="1"/>
  <c r="P42" i="1"/>
  <c r="P34" i="1"/>
  <c r="M32" i="1"/>
  <c r="M43" i="1" s="1"/>
  <c r="P37" i="1"/>
  <c r="P32" i="1"/>
  <c r="P43" i="1" l="1"/>
</calcChain>
</file>

<file path=xl/sharedStrings.xml><?xml version="1.0" encoding="utf-8"?>
<sst xmlns="http://schemas.openxmlformats.org/spreadsheetml/2006/main" count="1435" uniqueCount="53">
  <si>
    <t>Customer</t>
  </si>
  <si>
    <t>Time Since 
Last Arrival</t>
  </si>
  <si>
    <t>Arrival Time</t>
  </si>
  <si>
    <t>Service Time</t>
  </si>
  <si>
    <t>Time Service 
Begin</t>
  </si>
  <si>
    <t>Time Customer 
Wait in Queue</t>
  </si>
  <si>
    <t>Time Service End</t>
  </si>
  <si>
    <t>Time Customer 
Spend in System</t>
  </si>
  <si>
    <t>Idle Time of Server</t>
  </si>
  <si>
    <t>ABLE</t>
  </si>
  <si>
    <t>BACKER</t>
  </si>
  <si>
    <t>Service Provider</t>
  </si>
  <si>
    <t>sum</t>
  </si>
  <si>
    <t>Able Calculation</t>
  </si>
  <si>
    <t>Average waitng time for a customer</t>
  </si>
  <si>
    <t>Number of Customer wait in queue</t>
  </si>
  <si>
    <t>probably that a customer has to wait in queue</t>
  </si>
  <si>
    <t>fraction of idle time of the server</t>
  </si>
  <si>
    <t>probably of the server being busy</t>
  </si>
  <si>
    <t xml:space="preserve">average service time </t>
  </si>
  <si>
    <t>expected Value</t>
  </si>
  <si>
    <t>average time between arrivals</t>
  </si>
  <si>
    <t>discrete uniform distribution</t>
  </si>
  <si>
    <t>average waiting time of those who wait</t>
  </si>
  <si>
    <t>average time a customer spends in the system</t>
  </si>
  <si>
    <t>average time customer spends in the system</t>
  </si>
  <si>
    <t>Customer size</t>
  </si>
  <si>
    <t>Sum of Service Time</t>
  </si>
  <si>
    <t xml:space="preserve">Sum of Time Customer Wait in Queue </t>
  </si>
  <si>
    <t>Sum of Time Customer Spend in System</t>
  </si>
  <si>
    <t>Sum of Idle Time of Server</t>
  </si>
  <si>
    <t>Largest Service Time End</t>
  </si>
  <si>
    <t>Last Arrival Time</t>
  </si>
  <si>
    <t>Backer Calculation</t>
  </si>
  <si>
    <t>System Calculation</t>
  </si>
  <si>
    <t>Average Waiting Time for a customer</t>
  </si>
  <si>
    <t>Number of Customer Wait In Queue</t>
  </si>
  <si>
    <t xml:space="preserve">fraction of idle time of the server </t>
  </si>
  <si>
    <t>average service time</t>
  </si>
  <si>
    <t xml:space="preserve">expected value </t>
  </si>
  <si>
    <t xml:space="preserve">discrete unifrom distribution </t>
  </si>
  <si>
    <t>average waiting Time of those who wait</t>
  </si>
  <si>
    <t>Run1</t>
  </si>
  <si>
    <t>Run2</t>
  </si>
  <si>
    <t>Run3</t>
  </si>
  <si>
    <t>Run4</t>
  </si>
  <si>
    <t>Run5</t>
  </si>
  <si>
    <t>Average</t>
  </si>
  <si>
    <t xml:space="preserve">System </t>
  </si>
  <si>
    <t>Average 20 Run</t>
  </si>
  <si>
    <t>Average 100 Run</t>
  </si>
  <si>
    <t>difference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</si>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</sst>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E6AB-610D-B94F-9F6D-214EF27DF2B0}">
  <sheetPr filterMode="1"/>
  <dimension ref="A1:P58"/>
  <sheetViews>
    <sheetView topLeftCell="A13" zoomScale="125" workbookViewId="0">
      <selection activeCell="P38" sqref="P38"/>
    </sheetView>
  </sheetViews>
  <sheetFormatPr baseColWidth="10" defaultRowHeight="16" x14ac:dyDescent="0.2"/>
  <cols>
    <col min="7" max="7" width="16" customWidth="1"/>
    <col min="9" max="9" width="19.6640625" customWidth="1"/>
    <col min="12" max="12" width="40.5" customWidth="1"/>
    <col min="15" max="15" width="38.66406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4">
        <v>1</v>
      </c>
      <c r="B2" s="4">
        <v>0</v>
      </c>
      <c r="C2" s="4">
        <v>0</v>
      </c>
      <c r="D2" s="4">
        <v>3</v>
      </c>
      <c r="E2" s="4">
        <v>0</v>
      </c>
      <c r="F2" s="4">
        <v>0</v>
      </c>
      <c r="G2" s="4">
        <v>3</v>
      </c>
      <c r="H2" s="4">
        <v>3</v>
      </c>
      <c r="I2" s="4">
        <v>0</v>
      </c>
      <c r="J2" s="4" t="s">
        <v>9</v>
      </c>
    </row>
    <row r="3" spans="1:10" x14ac:dyDescent="0.2">
      <c r="A3" s="4">
        <v>2</v>
      </c>
      <c r="B3" s="4">
        <v>2</v>
      </c>
      <c r="C3" s="4">
        <v>2</v>
      </c>
      <c r="D3" s="4">
        <v>3</v>
      </c>
      <c r="E3" s="4">
        <v>2</v>
      </c>
      <c r="F3" s="4">
        <v>0</v>
      </c>
      <c r="G3" s="4">
        <v>5</v>
      </c>
      <c r="H3" s="4">
        <v>3</v>
      </c>
      <c r="I3" s="4">
        <v>0</v>
      </c>
      <c r="J3" s="4" t="s">
        <v>10</v>
      </c>
    </row>
    <row r="4" spans="1:10" x14ac:dyDescent="0.2">
      <c r="A4" s="4">
        <v>3</v>
      </c>
      <c r="B4" s="4">
        <v>1</v>
      </c>
      <c r="C4" s="4">
        <v>3</v>
      </c>
      <c r="D4" s="4">
        <v>5</v>
      </c>
      <c r="E4" s="4">
        <v>3</v>
      </c>
      <c r="F4" s="4">
        <v>0</v>
      </c>
      <c r="G4" s="4">
        <v>8</v>
      </c>
      <c r="H4" s="4">
        <v>5</v>
      </c>
      <c r="I4" s="4">
        <v>0</v>
      </c>
      <c r="J4" s="4" t="s">
        <v>9</v>
      </c>
    </row>
    <row r="5" spans="1:10" x14ac:dyDescent="0.2">
      <c r="A5" s="4">
        <v>4</v>
      </c>
      <c r="B5" s="4">
        <v>4</v>
      </c>
      <c r="C5" s="4">
        <v>7</v>
      </c>
      <c r="D5" s="4">
        <v>5</v>
      </c>
      <c r="E5" s="4">
        <v>7</v>
      </c>
      <c r="F5" s="4">
        <v>0</v>
      </c>
      <c r="G5" s="4">
        <v>12</v>
      </c>
      <c r="H5" s="4">
        <v>5</v>
      </c>
      <c r="I5" s="4">
        <v>2</v>
      </c>
      <c r="J5" s="4" t="s">
        <v>10</v>
      </c>
    </row>
    <row r="6" spans="1:10" x14ac:dyDescent="0.2">
      <c r="A6" s="4">
        <v>5</v>
      </c>
      <c r="B6" s="4">
        <v>2</v>
      </c>
      <c r="C6" s="4">
        <v>9</v>
      </c>
      <c r="D6" s="4">
        <v>3</v>
      </c>
      <c r="E6" s="4">
        <v>9</v>
      </c>
      <c r="F6" s="4">
        <v>0</v>
      </c>
      <c r="G6" s="4">
        <v>12</v>
      </c>
      <c r="H6" s="4">
        <v>3</v>
      </c>
      <c r="I6" s="4">
        <v>1</v>
      </c>
      <c r="J6" s="4" t="s">
        <v>9</v>
      </c>
    </row>
    <row r="7" spans="1:10" x14ac:dyDescent="0.2">
      <c r="A7" s="4">
        <v>6</v>
      </c>
      <c r="B7" s="4">
        <v>3</v>
      </c>
      <c r="C7" s="4">
        <v>12</v>
      </c>
      <c r="D7" s="4">
        <v>3</v>
      </c>
      <c r="E7" s="4">
        <v>12</v>
      </c>
      <c r="F7" s="4">
        <v>0</v>
      </c>
      <c r="G7" s="4">
        <v>15</v>
      </c>
      <c r="H7" s="4">
        <v>3</v>
      </c>
      <c r="I7" s="4">
        <v>0</v>
      </c>
      <c r="J7" s="4" t="s">
        <v>9</v>
      </c>
    </row>
    <row r="8" spans="1:10" x14ac:dyDescent="0.2">
      <c r="A8" s="4">
        <v>7</v>
      </c>
      <c r="B8" s="4">
        <v>2</v>
      </c>
      <c r="C8" s="4">
        <v>14</v>
      </c>
      <c r="D8" s="4">
        <v>4</v>
      </c>
      <c r="E8" s="4">
        <v>14</v>
      </c>
      <c r="F8" s="4">
        <v>0</v>
      </c>
      <c r="G8" s="4">
        <v>18</v>
      </c>
      <c r="H8" s="4">
        <v>4</v>
      </c>
      <c r="I8" s="4">
        <v>2</v>
      </c>
      <c r="J8" s="4" t="s">
        <v>10</v>
      </c>
    </row>
    <row r="9" spans="1:10" x14ac:dyDescent="0.2">
      <c r="A9" s="4">
        <v>8</v>
      </c>
      <c r="B9" s="4">
        <v>2</v>
      </c>
      <c r="C9" s="4">
        <v>16</v>
      </c>
      <c r="D9" s="4">
        <v>2</v>
      </c>
      <c r="E9" s="4">
        <v>16</v>
      </c>
      <c r="F9" s="4">
        <v>0</v>
      </c>
      <c r="G9" s="4">
        <v>18</v>
      </c>
      <c r="H9" s="4">
        <v>2</v>
      </c>
      <c r="I9" s="4">
        <v>1</v>
      </c>
      <c r="J9" s="4" t="s">
        <v>9</v>
      </c>
    </row>
    <row r="10" spans="1:10" x14ac:dyDescent="0.2">
      <c r="A10" s="4">
        <v>9</v>
      </c>
      <c r="B10" s="4">
        <v>0</v>
      </c>
      <c r="C10" s="4">
        <v>16</v>
      </c>
      <c r="D10" s="4">
        <v>2</v>
      </c>
      <c r="E10" s="4">
        <v>18</v>
      </c>
      <c r="F10" s="4">
        <v>2</v>
      </c>
      <c r="G10" s="4">
        <v>20</v>
      </c>
      <c r="H10" s="4">
        <v>4</v>
      </c>
      <c r="I10" s="4">
        <v>0</v>
      </c>
      <c r="J10" s="4" t="s">
        <v>9</v>
      </c>
    </row>
    <row r="11" spans="1:10" x14ac:dyDescent="0.2">
      <c r="A11" s="4">
        <v>10</v>
      </c>
      <c r="B11" s="4">
        <v>1</v>
      </c>
      <c r="C11" s="4">
        <v>17</v>
      </c>
      <c r="D11" s="4">
        <v>4</v>
      </c>
      <c r="E11" s="4">
        <v>18</v>
      </c>
      <c r="F11" s="4">
        <v>1</v>
      </c>
      <c r="G11" s="4">
        <v>22</v>
      </c>
      <c r="H11" s="4">
        <v>5</v>
      </c>
      <c r="I11" s="4">
        <v>0</v>
      </c>
      <c r="J11" s="4" t="s">
        <v>10</v>
      </c>
    </row>
    <row r="12" spans="1:10" x14ac:dyDescent="0.2">
      <c r="A12" s="4">
        <v>11</v>
      </c>
      <c r="B12" s="4">
        <v>3</v>
      </c>
      <c r="C12" s="4">
        <v>20</v>
      </c>
      <c r="D12" s="4">
        <v>5</v>
      </c>
      <c r="E12" s="4">
        <v>20</v>
      </c>
      <c r="F12" s="4">
        <v>0</v>
      </c>
      <c r="G12" s="4">
        <v>25</v>
      </c>
      <c r="H12" s="4">
        <v>5</v>
      </c>
      <c r="I12" s="4">
        <v>0</v>
      </c>
      <c r="J12" s="4" t="s">
        <v>9</v>
      </c>
    </row>
    <row r="13" spans="1:10" x14ac:dyDescent="0.2">
      <c r="A13" s="4">
        <v>12</v>
      </c>
      <c r="B13" s="4">
        <v>2</v>
      </c>
      <c r="C13" s="4">
        <v>22</v>
      </c>
      <c r="D13" s="4">
        <v>3</v>
      </c>
      <c r="E13" s="4">
        <v>22</v>
      </c>
      <c r="F13" s="4">
        <v>0</v>
      </c>
      <c r="G13" s="4">
        <v>25</v>
      </c>
      <c r="H13" s="4">
        <v>3</v>
      </c>
      <c r="I13" s="4">
        <v>0</v>
      </c>
      <c r="J13" s="4" t="s">
        <v>10</v>
      </c>
    </row>
    <row r="14" spans="1:10" x14ac:dyDescent="0.2">
      <c r="A14" s="4">
        <v>13</v>
      </c>
      <c r="B14" s="4">
        <v>2</v>
      </c>
      <c r="C14" s="4">
        <v>24</v>
      </c>
      <c r="D14" s="4">
        <v>2</v>
      </c>
      <c r="E14" s="4">
        <v>25</v>
      </c>
      <c r="F14" s="4">
        <v>1</v>
      </c>
      <c r="G14" s="4">
        <v>27</v>
      </c>
      <c r="H14" s="4">
        <v>3</v>
      </c>
      <c r="I14" s="4">
        <v>0</v>
      </c>
      <c r="J14" s="4" t="s">
        <v>9</v>
      </c>
    </row>
    <row r="15" spans="1:10" x14ac:dyDescent="0.2">
      <c r="A15" s="4">
        <v>14</v>
      </c>
      <c r="B15" s="4">
        <v>1</v>
      </c>
      <c r="C15" s="4">
        <v>25</v>
      </c>
      <c r="D15" s="4">
        <v>3</v>
      </c>
      <c r="E15" s="4">
        <v>25</v>
      </c>
      <c r="F15" s="4">
        <v>0</v>
      </c>
      <c r="G15" s="4">
        <v>28</v>
      </c>
      <c r="H15" s="4">
        <v>3</v>
      </c>
      <c r="I15" s="4">
        <v>0</v>
      </c>
      <c r="J15" s="4" t="s">
        <v>10</v>
      </c>
    </row>
    <row r="16" spans="1:10" x14ac:dyDescent="0.2">
      <c r="A16" s="4">
        <v>15</v>
      </c>
      <c r="B16" s="4">
        <v>2</v>
      </c>
      <c r="C16" s="4">
        <v>27</v>
      </c>
      <c r="D16" s="4">
        <v>4</v>
      </c>
      <c r="E16" s="4">
        <v>27</v>
      </c>
      <c r="F16" s="4">
        <v>0</v>
      </c>
      <c r="G16" s="4">
        <v>31</v>
      </c>
      <c r="H16" s="4">
        <v>4</v>
      </c>
      <c r="I16" s="4">
        <v>0</v>
      </c>
      <c r="J16" s="4" t="s">
        <v>9</v>
      </c>
    </row>
    <row r="17" spans="1:16" x14ac:dyDescent="0.2">
      <c r="A17" s="4">
        <v>16</v>
      </c>
      <c r="B17" s="4">
        <v>3</v>
      </c>
      <c r="C17" s="4">
        <v>30</v>
      </c>
      <c r="D17" s="4">
        <v>3</v>
      </c>
      <c r="E17" s="4">
        <v>30</v>
      </c>
      <c r="F17" s="4">
        <v>0</v>
      </c>
      <c r="G17" s="4">
        <v>33</v>
      </c>
      <c r="H17" s="4">
        <v>3</v>
      </c>
      <c r="I17" s="4">
        <v>2</v>
      </c>
      <c r="J17" s="4" t="s">
        <v>10</v>
      </c>
    </row>
    <row r="18" spans="1:16" x14ac:dyDescent="0.2">
      <c r="A18" s="4">
        <v>17</v>
      </c>
      <c r="B18" s="4">
        <v>4</v>
      </c>
      <c r="C18" s="4">
        <v>34</v>
      </c>
      <c r="D18" s="4">
        <v>5</v>
      </c>
      <c r="E18" s="4">
        <v>34</v>
      </c>
      <c r="F18" s="4">
        <v>0</v>
      </c>
      <c r="G18" s="4">
        <v>39</v>
      </c>
      <c r="H18" s="4">
        <v>5</v>
      </c>
      <c r="I18" s="4">
        <v>3</v>
      </c>
      <c r="J18" s="4" t="s">
        <v>9</v>
      </c>
    </row>
    <row r="19" spans="1:16" x14ac:dyDescent="0.2">
      <c r="A19" s="4">
        <v>18</v>
      </c>
      <c r="B19" s="4">
        <v>1</v>
      </c>
      <c r="C19" s="4">
        <v>35</v>
      </c>
      <c r="D19" s="4">
        <v>3</v>
      </c>
      <c r="E19" s="4">
        <v>35</v>
      </c>
      <c r="F19" s="4">
        <v>0</v>
      </c>
      <c r="G19" s="4">
        <v>38</v>
      </c>
      <c r="H19" s="4">
        <v>3</v>
      </c>
      <c r="I19" s="4">
        <v>2</v>
      </c>
      <c r="J19" s="4" t="s">
        <v>10</v>
      </c>
    </row>
    <row r="20" spans="1:16" x14ac:dyDescent="0.2">
      <c r="A20" s="4">
        <v>19</v>
      </c>
      <c r="B20" s="4">
        <v>2</v>
      </c>
      <c r="C20" s="4">
        <v>37</v>
      </c>
      <c r="D20" s="4">
        <v>6</v>
      </c>
      <c r="E20" s="4">
        <v>38</v>
      </c>
      <c r="F20" s="4">
        <v>1</v>
      </c>
      <c r="G20" s="4">
        <v>44</v>
      </c>
      <c r="H20" s="4">
        <v>7</v>
      </c>
      <c r="I20" s="4">
        <v>0</v>
      </c>
      <c r="J20" s="4" t="s">
        <v>10</v>
      </c>
    </row>
    <row r="21" spans="1:16" x14ac:dyDescent="0.2">
      <c r="A21" s="4">
        <v>20</v>
      </c>
      <c r="B21" s="4">
        <v>1</v>
      </c>
      <c r="C21" s="4">
        <v>38</v>
      </c>
      <c r="D21" s="4">
        <v>3</v>
      </c>
      <c r="E21" s="4">
        <v>39</v>
      </c>
      <c r="F21" s="4">
        <v>1</v>
      </c>
      <c r="G21" s="4">
        <v>42</v>
      </c>
      <c r="H21" s="4">
        <v>4</v>
      </c>
      <c r="I21" s="4">
        <v>0</v>
      </c>
      <c r="J21" s="4" t="s">
        <v>9</v>
      </c>
    </row>
    <row r="22" spans="1:16" hidden="1" x14ac:dyDescent="0.2">
      <c r="D22">
        <f>SUM(D2:D21)</f>
        <v>71</v>
      </c>
      <c r="F22">
        <f>SUM(F2:F21)</f>
        <v>6</v>
      </c>
      <c r="H22">
        <f>SUM(H2:H21)</f>
        <v>77</v>
      </c>
      <c r="I22">
        <f>SUM(I2:I21)</f>
        <v>13</v>
      </c>
    </row>
    <row r="23" spans="1:16" hidden="1" x14ac:dyDescent="0.2">
      <c r="A23" t="s">
        <v>12</v>
      </c>
      <c r="D23">
        <f>SUM(D2:D21)</f>
        <v>71</v>
      </c>
      <c r="F23">
        <f>SUM(F2:F21)</f>
        <v>6</v>
      </c>
      <c r="H23">
        <f>SUM(H2:H21)</f>
        <v>77</v>
      </c>
      <c r="I23">
        <f>SUM(I2:I21)</f>
        <v>13</v>
      </c>
    </row>
    <row r="24" spans="1:16" x14ac:dyDescent="0.2">
      <c r="L24" s="7" t="s">
        <v>13</v>
      </c>
      <c r="M24" s="7"/>
      <c r="O24" s="8" t="s">
        <v>33</v>
      </c>
      <c r="P24" s="8"/>
    </row>
    <row r="25" spans="1:16" x14ac:dyDescent="0.2">
      <c r="L25" s="4" t="s">
        <v>26</v>
      </c>
      <c r="M25" s="4">
        <f>COUNTIF(J2:J21,"&lt;&gt;BACKER")</f>
        <v>11</v>
      </c>
      <c r="O25" s="4" t="s">
        <v>26</v>
      </c>
      <c r="P25" s="4">
        <f>COUNTIF(J2:J21,"&lt;&gt;ABLE")</f>
        <v>9</v>
      </c>
    </row>
    <row r="26" spans="1:16" x14ac:dyDescent="0.2">
      <c r="L26" s="4" t="s">
        <v>27</v>
      </c>
      <c r="M26" s="4">
        <f>SUMIF(J2:J21,"*ABLE*",D2:D21)</f>
        <v>37</v>
      </c>
      <c r="O26" s="4" t="s">
        <v>27</v>
      </c>
      <c r="P26" s="4">
        <f>SUMIF(J2:J21,"*BACKER*",D2:D21)</f>
        <v>34</v>
      </c>
    </row>
    <row r="27" spans="1:16" x14ac:dyDescent="0.2">
      <c r="L27" s="4" t="s">
        <v>28</v>
      </c>
      <c r="M27" s="4">
        <f>SUMIF(J2:J21,"*ABLE*",F2:F21)</f>
        <v>4</v>
      </c>
      <c r="O27" s="4" t="s">
        <v>28</v>
      </c>
      <c r="P27" s="4">
        <f>SUMIF(J2:J21,"*BACKER*",F2:F21)</f>
        <v>2</v>
      </c>
    </row>
    <row r="28" spans="1:16" x14ac:dyDescent="0.2">
      <c r="L28" s="4" t="s">
        <v>29</v>
      </c>
      <c r="M28" s="4">
        <f>SUMIF(J2:J21,"*ABLE*",H2:H21)</f>
        <v>41</v>
      </c>
      <c r="O28" s="4" t="s">
        <v>29</v>
      </c>
      <c r="P28" s="4">
        <f>SUMIF(J2:J21,"*BACKER*",H2:H21)</f>
        <v>36</v>
      </c>
    </row>
    <row r="29" spans="1:16" x14ac:dyDescent="0.2">
      <c r="L29" s="4" t="s">
        <v>30</v>
      </c>
      <c r="M29" s="4">
        <f>SUMIF(J2:J21,"*ABLE*",I2:I21)</f>
        <v>5</v>
      </c>
      <c r="O29" s="4" t="s">
        <v>30</v>
      </c>
      <c r="P29" s="4">
        <f>SUMIF(J2:J21,"*BACKER*",I2:I21)</f>
        <v>8</v>
      </c>
    </row>
    <row r="30" spans="1:16" x14ac:dyDescent="0.2">
      <c r="L30" s="4" t="s">
        <v>31</v>
      </c>
      <c r="M30" s="4">
        <v>42</v>
      </c>
      <c r="O30" s="4" t="s">
        <v>31</v>
      </c>
      <c r="P30" s="4">
        <v>44</v>
      </c>
    </row>
    <row r="31" spans="1:16" x14ac:dyDescent="0.2">
      <c r="L31" s="4" t="s">
        <v>32</v>
      </c>
      <c r="M31" s="4">
        <v>38</v>
      </c>
      <c r="O31" s="4" t="s">
        <v>32</v>
      </c>
      <c r="P31" s="4">
        <v>37</v>
      </c>
    </row>
    <row r="32" spans="1:16" x14ac:dyDescent="0.2">
      <c r="L32" s="4" t="s">
        <v>14</v>
      </c>
      <c r="M32" s="4">
        <f>M27/M25</f>
        <v>0.36363636363636365</v>
      </c>
      <c r="O32" s="4" t="s">
        <v>14</v>
      </c>
      <c r="P32" s="4">
        <f>P27/P25</f>
        <v>0.22222222222222221</v>
      </c>
    </row>
    <row r="33" spans="12:16" x14ac:dyDescent="0.2">
      <c r="L33" s="4" t="s">
        <v>15</v>
      </c>
      <c r="M33" s="4">
        <f>COUNTIFS(J2:J21,"*ABLE*",F2:F21,"&gt;0")</f>
        <v>3</v>
      </c>
      <c r="O33" s="4" t="s">
        <v>15</v>
      </c>
      <c r="P33" s="4">
        <f>COUNTIFS(J2:J21,"*BACKER*",F2:F21,"&gt;0")</f>
        <v>2</v>
      </c>
    </row>
    <row r="34" spans="12:16" x14ac:dyDescent="0.2">
      <c r="L34" s="4" t="s">
        <v>16</v>
      </c>
      <c r="M34" s="4">
        <f>M33/M25</f>
        <v>0.27272727272727271</v>
      </c>
      <c r="O34" s="4" t="s">
        <v>16</v>
      </c>
      <c r="P34" s="4">
        <f>P33/P25</f>
        <v>0.22222222222222221</v>
      </c>
    </row>
    <row r="35" spans="12:16" x14ac:dyDescent="0.2">
      <c r="L35" s="4" t="s">
        <v>17</v>
      </c>
      <c r="M35" s="4">
        <f>M29/M30</f>
        <v>0.11904761904761904</v>
      </c>
      <c r="O35" s="4" t="s">
        <v>17</v>
      </c>
      <c r="P35" s="4">
        <f>P29/P30</f>
        <v>0.18181818181818182</v>
      </c>
    </row>
    <row r="36" spans="12:16" x14ac:dyDescent="0.2">
      <c r="L36" s="4" t="s">
        <v>18</v>
      </c>
      <c r="M36" s="4">
        <f>1-M35</f>
        <v>0.88095238095238093</v>
      </c>
      <c r="O36" s="4" t="s">
        <v>18</v>
      </c>
      <c r="P36" s="4">
        <f>1-P35</f>
        <v>0.81818181818181812</v>
      </c>
    </row>
    <row r="37" spans="12:16" x14ac:dyDescent="0.2">
      <c r="L37" s="4" t="s">
        <v>19</v>
      </c>
      <c r="M37" s="4">
        <f>M26/M25</f>
        <v>3.3636363636363638</v>
      </c>
      <c r="O37" s="4" t="s">
        <v>19</v>
      </c>
      <c r="P37" s="4">
        <f>P26/P25</f>
        <v>3.7777777777777777</v>
      </c>
    </row>
    <row r="38" spans="12:16" x14ac:dyDescent="0.2">
      <c r="L38" s="4" t="s">
        <v>20</v>
      </c>
      <c r="M38" s="4">
        <f>(2 * 0.3) + (3 * 0.28) + (4 * 0.25) + (5 * 0.17)</f>
        <v>3.29</v>
      </c>
      <c r="O38" s="4" t="s">
        <v>20</v>
      </c>
      <c r="P38" s="4">
        <f>(3 * 0.35) + (4 * 0.25) + (5 * 0.2) + (6 * 0.2)</f>
        <v>4.25</v>
      </c>
    </row>
    <row r="39" spans="12:16" x14ac:dyDescent="0.2">
      <c r="L39" s="4" t="s">
        <v>21</v>
      </c>
      <c r="M39" s="4">
        <f>M31/(M25-1)</f>
        <v>3.8</v>
      </c>
      <c r="O39" s="4" t="s">
        <v>21</v>
      </c>
      <c r="P39" s="4">
        <f>P31/(P25-1)</f>
        <v>4.625</v>
      </c>
    </row>
    <row r="40" spans="12:16" x14ac:dyDescent="0.2">
      <c r="L40" s="4" t="s">
        <v>22</v>
      </c>
      <c r="M40" s="4">
        <f>(1 + 4) / 2</f>
        <v>2.5</v>
      </c>
      <c r="O40" s="4" t="s">
        <v>22</v>
      </c>
      <c r="P40" s="4">
        <f>(1 + 4) / 2</f>
        <v>2.5</v>
      </c>
    </row>
    <row r="41" spans="12:16" x14ac:dyDescent="0.2">
      <c r="L41" s="4" t="s">
        <v>23</v>
      </c>
      <c r="M41" s="4">
        <f>M27/M33</f>
        <v>1.3333333333333333</v>
      </c>
      <c r="O41" s="4" t="s">
        <v>23</v>
      </c>
      <c r="P41" s="4">
        <f>P27/P33</f>
        <v>1</v>
      </c>
    </row>
    <row r="42" spans="12:16" x14ac:dyDescent="0.2">
      <c r="L42" s="4" t="s">
        <v>24</v>
      </c>
      <c r="M42" s="4">
        <f>M28/M25</f>
        <v>3.7272727272727271</v>
      </c>
      <c r="O42" s="4" t="s">
        <v>24</v>
      </c>
      <c r="P42" s="4">
        <f>P28/P25</f>
        <v>4</v>
      </c>
    </row>
    <row r="43" spans="12:16" x14ac:dyDescent="0.2">
      <c r="L43" s="4" t="s">
        <v>25</v>
      </c>
      <c r="M43" s="4">
        <f>M32+M37</f>
        <v>3.7272727272727275</v>
      </c>
      <c r="O43" s="4" t="s">
        <v>25</v>
      </c>
      <c r="P43" s="4">
        <f>P32+P37</f>
        <v>4</v>
      </c>
    </row>
    <row r="46" spans="12:16" x14ac:dyDescent="0.2">
      <c r="L46" s="7" t="s">
        <v>34</v>
      </c>
      <c r="M46" s="7"/>
    </row>
    <row r="47" spans="12:16" x14ac:dyDescent="0.2">
      <c r="L47" s="5" t="s">
        <v>35</v>
      </c>
      <c r="M47" s="5">
        <f>AVERAGE(M32,P32)</f>
        <v>0.29292929292929293</v>
      </c>
    </row>
    <row r="48" spans="12:16" x14ac:dyDescent="0.2">
      <c r="L48" s="5" t="s">
        <v>36</v>
      </c>
      <c r="M48" s="5">
        <f>SUM(M33,P33)</f>
        <v>5</v>
      </c>
    </row>
    <row r="49" spans="12:13" x14ac:dyDescent="0.2">
      <c r="L49" s="5" t="s">
        <v>16</v>
      </c>
      <c r="M49" s="5">
        <f>AVERAGE(M34,P34)</f>
        <v>0.24747474747474746</v>
      </c>
    </row>
    <row r="50" spans="12:13" x14ac:dyDescent="0.2">
      <c r="L50" s="5" t="s">
        <v>37</v>
      </c>
      <c r="M50" s="5">
        <f>AVERAGE(M35,P35)</f>
        <v>0.15043290043290042</v>
      </c>
    </row>
    <row r="51" spans="12:13" x14ac:dyDescent="0.2">
      <c r="L51" s="5" t="s">
        <v>18</v>
      </c>
      <c r="M51" s="5">
        <f>1-M50</f>
        <v>0.84956709956709964</v>
      </c>
    </row>
    <row r="52" spans="12:13" x14ac:dyDescent="0.2">
      <c r="L52" s="5" t="s">
        <v>38</v>
      </c>
      <c r="M52" s="5">
        <f>AVERAGE(M37,P37)</f>
        <v>3.5707070707070709</v>
      </c>
    </row>
    <row r="53" spans="12:13" x14ac:dyDescent="0.2">
      <c r="L53" s="5" t="s">
        <v>39</v>
      </c>
      <c r="M53" s="5">
        <f>AVERAGE(M38,P38)</f>
        <v>3.77</v>
      </c>
    </row>
    <row r="54" spans="12:13" x14ac:dyDescent="0.2">
      <c r="L54" s="5" t="s">
        <v>21</v>
      </c>
      <c r="M54" s="5">
        <f>MAX(M31,P31)/19</f>
        <v>2</v>
      </c>
    </row>
    <row r="55" spans="12:13" x14ac:dyDescent="0.2">
      <c r="L55" s="5" t="s">
        <v>40</v>
      </c>
      <c r="M55" s="5">
        <f>AVERAGE(M40,P40)</f>
        <v>2.5</v>
      </c>
    </row>
    <row r="56" spans="12:13" x14ac:dyDescent="0.2">
      <c r="L56" s="5" t="s">
        <v>41</v>
      </c>
      <c r="M56" s="5">
        <f>AVERAGE(M41,P41)</f>
        <v>1.1666666666666665</v>
      </c>
    </row>
    <row r="57" spans="12:13" x14ac:dyDescent="0.2">
      <c r="L57" s="5" t="s">
        <v>24</v>
      </c>
      <c r="M57" s="5">
        <f>AVERAGE(M42,P42)</f>
        <v>3.8636363636363633</v>
      </c>
    </row>
    <row r="58" spans="12:13" x14ac:dyDescent="0.2">
      <c r="L58" s="5" t="s">
        <v>25</v>
      </c>
      <c r="M58" s="5">
        <f>AVERAGE(M43,P43)</f>
        <v>3.8636363636363638</v>
      </c>
    </row>
  </sheetData>
  <autoFilter ref="A1:J23" xr:uid="{D6F641B8-43EF-4940-BF0E-7A73208A1760}">
    <filterColumn colId="9">
      <customFilters>
        <customFilter operator="notEqual" val=" "/>
      </customFilters>
    </filterColumn>
  </autoFilter>
  <mergeCells count="3">
    <mergeCell ref="L24:M24"/>
    <mergeCell ref="O24:P24"/>
    <mergeCell ref="L46:M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63C0-7D43-2849-B6B7-6392D3D048E2}">
  <dimension ref="A1:P101"/>
  <sheetViews>
    <sheetView topLeftCell="A5" workbookViewId="0">
      <selection activeCell="L46" sqref="L46:M58"/>
    </sheetView>
  </sheetViews>
  <sheetFormatPr baseColWidth="10" defaultRowHeight="16" x14ac:dyDescent="0.2"/>
  <cols>
    <col min="7" max="7" width="14.6640625" customWidth="1"/>
    <col min="9" max="9" width="17" customWidth="1"/>
    <col min="12" max="12" width="45.6640625" customWidth="1"/>
    <col min="15" max="15" width="42.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4</v>
      </c>
      <c r="E2" s="6">
        <v>0</v>
      </c>
      <c r="F2" s="6">
        <v>0</v>
      </c>
      <c r="G2" s="6">
        <v>4</v>
      </c>
      <c r="H2" s="6">
        <v>4</v>
      </c>
      <c r="I2" s="6">
        <v>0</v>
      </c>
      <c r="J2" s="6" t="s">
        <v>9</v>
      </c>
    </row>
    <row r="3" spans="1:10" x14ac:dyDescent="0.2">
      <c r="A3" s="6">
        <v>2</v>
      </c>
      <c r="B3" s="6">
        <v>2</v>
      </c>
      <c r="C3" s="6">
        <v>2</v>
      </c>
      <c r="D3" s="6">
        <v>4</v>
      </c>
      <c r="E3" s="6">
        <v>2</v>
      </c>
      <c r="F3" s="6">
        <v>0</v>
      </c>
      <c r="G3" s="6">
        <v>6</v>
      </c>
      <c r="H3" s="6">
        <v>4</v>
      </c>
      <c r="I3" s="6">
        <v>0</v>
      </c>
      <c r="J3" s="6" t="s">
        <v>10</v>
      </c>
    </row>
    <row r="4" spans="1:10" x14ac:dyDescent="0.2">
      <c r="A4" s="6">
        <v>3</v>
      </c>
      <c r="B4" s="6">
        <v>3</v>
      </c>
      <c r="C4" s="6">
        <v>5</v>
      </c>
      <c r="D4" s="6">
        <v>5</v>
      </c>
      <c r="E4" s="6">
        <v>5</v>
      </c>
      <c r="F4" s="6">
        <v>0</v>
      </c>
      <c r="G4" s="6">
        <v>10</v>
      </c>
      <c r="H4" s="6">
        <v>5</v>
      </c>
      <c r="I4" s="6">
        <v>1</v>
      </c>
      <c r="J4" s="6" t="s">
        <v>9</v>
      </c>
    </row>
    <row r="5" spans="1:10" x14ac:dyDescent="0.2">
      <c r="A5" s="6">
        <v>4</v>
      </c>
      <c r="B5" s="6">
        <v>3</v>
      </c>
      <c r="C5" s="6">
        <v>8</v>
      </c>
      <c r="D5" s="6">
        <v>6</v>
      </c>
      <c r="E5" s="6">
        <v>8</v>
      </c>
      <c r="F5" s="6">
        <v>0</v>
      </c>
      <c r="G5" s="6">
        <v>14</v>
      </c>
      <c r="H5" s="6">
        <v>6</v>
      </c>
      <c r="I5" s="6">
        <v>2</v>
      </c>
      <c r="J5" s="6" t="s">
        <v>10</v>
      </c>
    </row>
    <row r="6" spans="1:10" x14ac:dyDescent="0.2">
      <c r="A6" s="6">
        <v>5</v>
      </c>
      <c r="B6" s="6">
        <v>1</v>
      </c>
      <c r="C6" s="6">
        <v>9</v>
      </c>
      <c r="D6" s="6">
        <v>3</v>
      </c>
      <c r="E6" s="6">
        <v>10</v>
      </c>
      <c r="F6" s="6">
        <v>1</v>
      </c>
      <c r="G6" s="6">
        <v>13</v>
      </c>
      <c r="H6" s="6">
        <v>4</v>
      </c>
      <c r="I6" s="6">
        <v>0</v>
      </c>
      <c r="J6" s="6" t="s">
        <v>9</v>
      </c>
    </row>
    <row r="7" spans="1:10" x14ac:dyDescent="0.2">
      <c r="A7" s="6">
        <v>6</v>
      </c>
      <c r="B7" s="6">
        <v>1</v>
      </c>
      <c r="C7" s="6">
        <v>10</v>
      </c>
      <c r="D7" s="6">
        <v>2</v>
      </c>
      <c r="E7" s="6">
        <v>13</v>
      </c>
      <c r="F7" s="6">
        <v>3</v>
      </c>
      <c r="G7" s="6">
        <v>15</v>
      </c>
      <c r="H7" s="6">
        <v>5</v>
      </c>
      <c r="I7" s="6">
        <v>0</v>
      </c>
      <c r="J7" s="6" t="s">
        <v>9</v>
      </c>
    </row>
    <row r="8" spans="1:10" x14ac:dyDescent="0.2">
      <c r="A8" s="6">
        <v>7</v>
      </c>
      <c r="B8" s="6">
        <v>3</v>
      </c>
      <c r="C8" s="6">
        <v>13</v>
      </c>
      <c r="D8" s="6">
        <v>4</v>
      </c>
      <c r="E8" s="6">
        <v>14</v>
      </c>
      <c r="F8" s="6">
        <v>1</v>
      </c>
      <c r="G8" s="6">
        <v>18</v>
      </c>
      <c r="H8" s="6">
        <v>5</v>
      </c>
      <c r="I8" s="6">
        <v>0</v>
      </c>
      <c r="J8" s="6" t="s">
        <v>10</v>
      </c>
    </row>
    <row r="9" spans="1:10" x14ac:dyDescent="0.2">
      <c r="A9" s="6">
        <v>8</v>
      </c>
      <c r="B9" s="6">
        <v>1</v>
      </c>
      <c r="C9" s="6">
        <v>14</v>
      </c>
      <c r="D9" s="6">
        <v>2</v>
      </c>
      <c r="E9" s="6">
        <v>15</v>
      </c>
      <c r="F9" s="6">
        <v>1</v>
      </c>
      <c r="G9" s="6">
        <v>17</v>
      </c>
      <c r="H9" s="6">
        <v>3</v>
      </c>
      <c r="I9" s="6">
        <v>0</v>
      </c>
      <c r="J9" s="6" t="s">
        <v>9</v>
      </c>
    </row>
    <row r="10" spans="1:10" x14ac:dyDescent="0.2">
      <c r="A10" s="6">
        <v>9</v>
      </c>
      <c r="B10" s="6">
        <v>4</v>
      </c>
      <c r="C10" s="6">
        <v>18</v>
      </c>
      <c r="D10" s="6">
        <v>5</v>
      </c>
      <c r="E10" s="6">
        <v>18</v>
      </c>
      <c r="F10" s="6">
        <v>0</v>
      </c>
      <c r="G10" s="6">
        <v>23</v>
      </c>
      <c r="H10" s="6">
        <v>5</v>
      </c>
      <c r="I10" s="6">
        <v>1</v>
      </c>
      <c r="J10" s="6" t="s">
        <v>9</v>
      </c>
    </row>
    <row r="11" spans="1:10" x14ac:dyDescent="0.2">
      <c r="A11" s="6">
        <v>10</v>
      </c>
      <c r="B11" s="6">
        <v>2</v>
      </c>
      <c r="C11" s="6">
        <v>20</v>
      </c>
      <c r="D11" s="6">
        <v>3</v>
      </c>
      <c r="E11" s="6">
        <v>20</v>
      </c>
      <c r="F11" s="6">
        <v>0</v>
      </c>
      <c r="G11" s="6">
        <v>23</v>
      </c>
      <c r="H11" s="6">
        <v>3</v>
      </c>
      <c r="I11" s="6">
        <v>2</v>
      </c>
      <c r="J11" s="6" t="s">
        <v>10</v>
      </c>
    </row>
    <row r="12" spans="1:10" x14ac:dyDescent="0.2">
      <c r="A12" s="6">
        <v>11</v>
      </c>
      <c r="B12" s="6">
        <v>2</v>
      </c>
      <c r="C12" s="6">
        <v>22</v>
      </c>
      <c r="D12" s="6">
        <v>4</v>
      </c>
      <c r="E12" s="6">
        <v>23</v>
      </c>
      <c r="F12" s="6">
        <v>1</v>
      </c>
      <c r="G12" s="6">
        <v>27</v>
      </c>
      <c r="H12" s="6">
        <v>5</v>
      </c>
      <c r="I12" s="6">
        <v>0</v>
      </c>
      <c r="J12" s="6" t="s">
        <v>9</v>
      </c>
    </row>
    <row r="13" spans="1:10" x14ac:dyDescent="0.2">
      <c r="A13" s="6">
        <v>12</v>
      </c>
      <c r="B13" s="6">
        <v>3</v>
      </c>
      <c r="C13" s="6">
        <v>25</v>
      </c>
      <c r="D13" s="6">
        <v>6</v>
      </c>
      <c r="E13" s="6">
        <v>25</v>
      </c>
      <c r="F13" s="6">
        <v>0</v>
      </c>
      <c r="G13" s="6">
        <v>31</v>
      </c>
      <c r="H13" s="6">
        <v>6</v>
      </c>
      <c r="I13" s="6">
        <v>2</v>
      </c>
      <c r="J13" s="6" t="s">
        <v>10</v>
      </c>
    </row>
    <row r="14" spans="1:10" x14ac:dyDescent="0.2">
      <c r="A14" s="6">
        <v>13</v>
      </c>
      <c r="B14" s="6">
        <v>2</v>
      </c>
      <c r="C14" s="6">
        <v>27</v>
      </c>
      <c r="D14" s="6">
        <v>3</v>
      </c>
      <c r="E14" s="6">
        <v>27</v>
      </c>
      <c r="F14" s="6">
        <v>0</v>
      </c>
      <c r="G14" s="6">
        <v>30</v>
      </c>
      <c r="H14" s="6">
        <v>3</v>
      </c>
      <c r="I14" s="6">
        <v>0</v>
      </c>
      <c r="J14" s="6" t="s">
        <v>9</v>
      </c>
    </row>
    <row r="15" spans="1:10" x14ac:dyDescent="0.2">
      <c r="A15" s="6">
        <v>14</v>
      </c>
      <c r="B15" s="6">
        <v>2</v>
      </c>
      <c r="C15" s="6">
        <v>29</v>
      </c>
      <c r="D15" s="6">
        <v>4</v>
      </c>
      <c r="E15" s="6">
        <v>30</v>
      </c>
      <c r="F15" s="6">
        <v>1</v>
      </c>
      <c r="G15" s="6">
        <v>34</v>
      </c>
      <c r="H15" s="6">
        <v>5</v>
      </c>
      <c r="I15" s="6">
        <v>0</v>
      </c>
      <c r="J15" s="6" t="s">
        <v>9</v>
      </c>
    </row>
    <row r="16" spans="1:10" x14ac:dyDescent="0.2">
      <c r="A16" s="6">
        <v>15</v>
      </c>
      <c r="B16" s="6">
        <v>2</v>
      </c>
      <c r="C16" s="6">
        <v>31</v>
      </c>
      <c r="D16" s="6">
        <v>4</v>
      </c>
      <c r="E16" s="6">
        <v>31</v>
      </c>
      <c r="F16" s="6">
        <v>0</v>
      </c>
      <c r="G16" s="6">
        <v>35</v>
      </c>
      <c r="H16" s="6">
        <v>4</v>
      </c>
      <c r="I16" s="6">
        <v>0</v>
      </c>
      <c r="J16" s="6" t="s">
        <v>10</v>
      </c>
    </row>
    <row r="17" spans="1:16" x14ac:dyDescent="0.2">
      <c r="A17" s="6">
        <v>16</v>
      </c>
      <c r="B17" s="6">
        <v>2</v>
      </c>
      <c r="C17" s="6">
        <v>33</v>
      </c>
      <c r="D17" s="6">
        <v>5</v>
      </c>
      <c r="E17" s="6">
        <v>34</v>
      </c>
      <c r="F17" s="6">
        <v>1</v>
      </c>
      <c r="G17" s="6">
        <v>39</v>
      </c>
      <c r="H17" s="6">
        <v>6</v>
      </c>
      <c r="I17" s="6">
        <v>0</v>
      </c>
      <c r="J17" s="6" t="s">
        <v>9</v>
      </c>
    </row>
    <row r="18" spans="1:16" x14ac:dyDescent="0.2">
      <c r="A18" s="6">
        <v>17</v>
      </c>
      <c r="B18" s="6">
        <v>4</v>
      </c>
      <c r="C18" s="6">
        <v>37</v>
      </c>
      <c r="D18" s="6">
        <v>4</v>
      </c>
      <c r="E18" s="6">
        <v>37</v>
      </c>
      <c r="F18" s="6">
        <v>0</v>
      </c>
      <c r="G18" s="6">
        <v>41</v>
      </c>
      <c r="H18" s="6">
        <v>4</v>
      </c>
      <c r="I18" s="6">
        <v>2</v>
      </c>
      <c r="J18" s="6" t="s">
        <v>10</v>
      </c>
    </row>
    <row r="19" spans="1:16" x14ac:dyDescent="0.2">
      <c r="A19" s="6">
        <v>18</v>
      </c>
      <c r="B19" s="6">
        <v>2</v>
      </c>
      <c r="C19" s="6">
        <v>39</v>
      </c>
      <c r="D19" s="6">
        <v>5</v>
      </c>
      <c r="E19" s="6">
        <v>39</v>
      </c>
      <c r="F19" s="6">
        <v>0</v>
      </c>
      <c r="G19" s="6">
        <v>44</v>
      </c>
      <c r="H19" s="6">
        <v>5</v>
      </c>
      <c r="I19" s="6">
        <v>0</v>
      </c>
      <c r="J19" s="6" t="s">
        <v>9</v>
      </c>
    </row>
    <row r="20" spans="1:16" x14ac:dyDescent="0.2">
      <c r="A20" s="6">
        <v>19</v>
      </c>
      <c r="B20" s="6">
        <v>2</v>
      </c>
      <c r="C20" s="6">
        <v>41</v>
      </c>
      <c r="D20" s="6">
        <v>6</v>
      </c>
      <c r="E20" s="6">
        <v>41</v>
      </c>
      <c r="F20" s="6">
        <v>0</v>
      </c>
      <c r="G20" s="6">
        <v>47</v>
      </c>
      <c r="H20" s="6">
        <v>6</v>
      </c>
      <c r="I20" s="6">
        <v>0</v>
      </c>
      <c r="J20" s="6" t="s">
        <v>10</v>
      </c>
    </row>
    <row r="21" spans="1:16" x14ac:dyDescent="0.2">
      <c r="A21" s="6">
        <v>20</v>
      </c>
      <c r="B21" s="6">
        <v>2</v>
      </c>
      <c r="C21" s="6">
        <v>43</v>
      </c>
      <c r="D21" s="6">
        <v>4</v>
      </c>
      <c r="E21" s="6">
        <v>44</v>
      </c>
      <c r="F21" s="6">
        <v>1</v>
      </c>
      <c r="G21" s="6">
        <v>48</v>
      </c>
      <c r="H21" s="6">
        <v>5</v>
      </c>
      <c r="I21" s="6">
        <v>0</v>
      </c>
      <c r="J21" s="6" t="s">
        <v>9</v>
      </c>
    </row>
    <row r="22" spans="1:16" x14ac:dyDescent="0.2">
      <c r="A22" s="6">
        <v>21</v>
      </c>
      <c r="B22" s="6">
        <v>2</v>
      </c>
      <c r="C22" s="6">
        <v>45</v>
      </c>
      <c r="D22" s="6">
        <v>5</v>
      </c>
      <c r="E22" s="6">
        <v>47</v>
      </c>
      <c r="F22" s="6">
        <v>2</v>
      </c>
      <c r="G22" s="6">
        <v>52</v>
      </c>
      <c r="H22" s="6">
        <v>7</v>
      </c>
      <c r="I22" s="6">
        <v>0</v>
      </c>
      <c r="J22" s="6" t="s">
        <v>10</v>
      </c>
    </row>
    <row r="23" spans="1:16" x14ac:dyDescent="0.2">
      <c r="A23" s="6">
        <v>22</v>
      </c>
      <c r="B23" s="6">
        <v>3</v>
      </c>
      <c r="C23" s="6">
        <v>48</v>
      </c>
      <c r="D23" s="6">
        <v>2</v>
      </c>
      <c r="E23" s="6">
        <v>48</v>
      </c>
      <c r="F23" s="6">
        <v>0</v>
      </c>
      <c r="G23" s="6">
        <v>50</v>
      </c>
      <c r="H23" s="6">
        <v>2</v>
      </c>
      <c r="I23" s="6">
        <v>0</v>
      </c>
      <c r="J23" s="6" t="s">
        <v>9</v>
      </c>
    </row>
    <row r="24" spans="1:16" x14ac:dyDescent="0.2">
      <c r="A24" s="6">
        <v>23</v>
      </c>
      <c r="B24" s="6">
        <v>3</v>
      </c>
      <c r="C24" s="6">
        <v>51</v>
      </c>
      <c r="D24" s="6">
        <v>3</v>
      </c>
      <c r="E24" s="6">
        <v>51</v>
      </c>
      <c r="F24" s="6">
        <v>0</v>
      </c>
      <c r="G24" s="6">
        <v>54</v>
      </c>
      <c r="H24" s="6">
        <v>3</v>
      </c>
      <c r="I24" s="6">
        <v>1</v>
      </c>
      <c r="J24" s="6" t="s">
        <v>9</v>
      </c>
      <c r="L24" s="7" t="s">
        <v>13</v>
      </c>
      <c r="M24" s="7"/>
      <c r="O24" s="8" t="s">
        <v>33</v>
      </c>
      <c r="P24" s="8"/>
    </row>
    <row r="25" spans="1:16" x14ac:dyDescent="0.2">
      <c r="A25" s="6">
        <v>24</v>
      </c>
      <c r="B25" s="6">
        <v>1</v>
      </c>
      <c r="C25" s="6">
        <v>52</v>
      </c>
      <c r="D25" s="6">
        <v>3</v>
      </c>
      <c r="E25" s="6">
        <v>52</v>
      </c>
      <c r="F25" s="6">
        <v>0</v>
      </c>
      <c r="G25" s="6">
        <v>55</v>
      </c>
      <c r="H25" s="6">
        <v>3</v>
      </c>
      <c r="I25" s="6">
        <v>0</v>
      </c>
      <c r="J25" s="6" t="s">
        <v>10</v>
      </c>
      <c r="L25" s="6" t="s">
        <v>26</v>
      </c>
      <c r="M25" s="6">
        <f>COUNTIF(J2:J101,"&lt;&gt;BACKER")</f>
        <v>62</v>
      </c>
      <c r="O25" s="6" t="s">
        <v>26</v>
      </c>
      <c r="P25" s="6">
        <f>COUNTIF(J2:J101,"&lt;&gt;ABLE")</f>
        <v>38</v>
      </c>
    </row>
    <row r="26" spans="1:16" x14ac:dyDescent="0.2">
      <c r="A26" s="6">
        <v>25</v>
      </c>
      <c r="B26" s="6">
        <v>1</v>
      </c>
      <c r="C26" s="6">
        <v>53</v>
      </c>
      <c r="D26" s="6">
        <v>5</v>
      </c>
      <c r="E26" s="6">
        <v>54</v>
      </c>
      <c r="F26" s="6">
        <v>1</v>
      </c>
      <c r="G26" s="6">
        <v>59</v>
      </c>
      <c r="H26" s="6">
        <v>6</v>
      </c>
      <c r="I26" s="6">
        <v>0</v>
      </c>
      <c r="J26" s="6" t="s">
        <v>9</v>
      </c>
      <c r="L26" s="6" t="s">
        <v>27</v>
      </c>
      <c r="M26" s="6">
        <f>SUMIF(J2:J101,"*ABLE*",D2:D101)</f>
        <v>199</v>
      </c>
      <c r="O26" s="6" t="s">
        <v>27</v>
      </c>
      <c r="P26" s="6">
        <f>SUMIF(J2:J101,"*BACKER*",D2:D101)</f>
        <v>159</v>
      </c>
    </row>
    <row r="27" spans="1:16" x14ac:dyDescent="0.2">
      <c r="A27" s="6">
        <v>26</v>
      </c>
      <c r="B27" s="6">
        <v>0</v>
      </c>
      <c r="C27" s="6">
        <v>53</v>
      </c>
      <c r="D27" s="6">
        <v>3</v>
      </c>
      <c r="E27" s="6">
        <v>55</v>
      </c>
      <c r="F27" s="6">
        <v>2</v>
      </c>
      <c r="G27" s="6">
        <v>58</v>
      </c>
      <c r="H27" s="6">
        <v>5</v>
      </c>
      <c r="I27" s="6">
        <v>0</v>
      </c>
      <c r="J27" s="6" t="s">
        <v>10</v>
      </c>
      <c r="L27" s="6" t="s">
        <v>28</v>
      </c>
      <c r="M27" s="6">
        <f>SUMIF(J2:J101,"*ABLE*",F2:F101)</f>
        <v>76</v>
      </c>
      <c r="O27" s="6" t="s">
        <v>28</v>
      </c>
      <c r="P27" s="6">
        <f>SUMIF(J2:J101,"*BACKER*",F2:F101)</f>
        <v>48</v>
      </c>
    </row>
    <row r="28" spans="1:16" x14ac:dyDescent="0.2">
      <c r="A28" s="6">
        <v>27</v>
      </c>
      <c r="B28" s="6">
        <v>2</v>
      </c>
      <c r="C28" s="6">
        <v>55</v>
      </c>
      <c r="D28" s="6">
        <v>6</v>
      </c>
      <c r="E28" s="6">
        <v>58</v>
      </c>
      <c r="F28" s="6">
        <v>3</v>
      </c>
      <c r="G28" s="6">
        <v>64</v>
      </c>
      <c r="H28" s="6">
        <v>9</v>
      </c>
      <c r="I28" s="6">
        <v>0</v>
      </c>
      <c r="J28" s="6" t="s">
        <v>10</v>
      </c>
      <c r="L28" s="6" t="s">
        <v>29</v>
      </c>
      <c r="M28" s="6">
        <f>SUMIF(J2:J101,"*ABLE*",H2:H101)</f>
        <v>275</v>
      </c>
      <c r="O28" s="6" t="s">
        <v>29</v>
      </c>
      <c r="P28" s="6">
        <f>SUMIF(J2:J101,"*BACKER*",H2:H101)</f>
        <v>207</v>
      </c>
    </row>
    <row r="29" spans="1:16" x14ac:dyDescent="0.2">
      <c r="A29" s="6">
        <v>28</v>
      </c>
      <c r="B29" s="6">
        <v>2</v>
      </c>
      <c r="C29" s="6">
        <v>57</v>
      </c>
      <c r="D29" s="6">
        <v>2</v>
      </c>
      <c r="E29" s="6">
        <v>59</v>
      </c>
      <c r="F29" s="6">
        <v>2</v>
      </c>
      <c r="G29" s="6">
        <v>61</v>
      </c>
      <c r="H29" s="6">
        <v>4</v>
      </c>
      <c r="I29" s="6">
        <v>0</v>
      </c>
      <c r="J29" s="6" t="s">
        <v>9</v>
      </c>
      <c r="L29" s="6" t="s">
        <v>30</v>
      </c>
      <c r="M29" s="6">
        <f>SUMIF(J2:J101,"*ABLE*",I2:I101)</f>
        <v>15</v>
      </c>
      <c r="O29" s="6" t="s">
        <v>30</v>
      </c>
      <c r="P29" s="6">
        <f>SUMIF(J2:J101,"*BACKER*",I2:I101)</f>
        <v>53</v>
      </c>
    </row>
    <row r="30" spans="1:16" x14ac:dyDescent="0.2">
      <c r="A30" s="6">
        <v>29</v>
      </c>
      <c r="B30" s="6">
        <v>1</v>
      </c>
      <c r="C30" s="6">
        <v>58</v>
      </c>
      <c r="D30" s="6">
        <v>3</v>
      </c>
      <c r="E30" s="6">
        <v>61</v>
      </c>
      <c r="F30" s="6">
        <v>3</v>
      </c>
      <c r="G30" s="6">
        <v>64</v>
      </c>
      <c r="H30" s="6">
        <v>6</v>
      </c>
      <c r="I30" s="6">
        <v>0</v>
      </c>
      <c r="J30" s="6" t="s">
        <v>9</v>
      </c>
      <c r="L30" s="6" t="s">
        <v>31</v>
      </c>
      <c r="M30" s="6">
        <v>214</v>
      </c>
      <c r="O30" s="6" t="s">
        <v>31</v>
      </c>
      <c r="P30" s="6">
        <v>214</v>
      </c>
    </row>
    <row r="31" spans="1:16" x14ac:dyDescent="0.2">
      <c r="A31" s="6">
        <v>30</v>
      </c>
      <c r="B31" s="6">
        <v>1</v>
      </c>
      <c r="C31" s="6">
        <v>59</v>
      </c>
      <c r="D31" s="6">
        <v>3</v>
      </c>
      <c r="E31" s="6">
        <v>64</v>
      </c>
      <c r="F31" s="6">
        <v>5</v>
      </c>
      <c r="G31" s="6">
        <v>67</v>
      </c>
      <c r="H31" s="6">
        <v>8</v>
      </c>
      <c r="I31" s="6">
        <v>0</v>
      </c>
      <c r="J31" s="6" t="s">
        <v>9</v>
      </c>
      <c r="L31" s="6" t="s">
        <v>32</v>
      </c>
      <c r="M31" s="6">
        <v>211</v>
      </c>
      <c r="O31" s="6" t="s">
        <v>32</v>
      </c>
      <c r="P31" s="6">
        <v>210</v>
      </c>
    </row>
    <row r="32" spans="1:16" x14ac:dyDescent="0.2">
      <c r="A32" s="6">
        <v>31</v>
      </c>
      <c r="B32" s="6">
        <v>2</v>
      </c>
      <c r="C32" s="6">
        <v>61</v>
      </c>
      <c r="D32" s="6">
        <v>6</v>
      </c>
      <c r="E32" s="6">
        <v>64</v>
      </c>
      <c r="F32" s="6">
        <v>3</v>
      </c>
      <c r="G32" s="6">
        <v>70</v>
      </c>
      <c r="H32" s="6">
        <v>9</v>
      </c>
      <c r="I32" s="6">
        <v>0</v>
      </c>
      <c r="J32" s="6" t="s">
        <v>10</v>
      </c>
      <c r="L32" s="6" t="s">
        <v>14</v>
      </c>
      <c r="M32" s="6">
        <f>M27/M25</f>
        <v>1.2258064516129032</v>
      </c>
      <c r="O32" s="6" t="s">
        <v>14</v>
      </c>
      <c r="P32" s="6">
        <f>P27/P25</f>
        <v>1.263157894736842</v>
      </c>
    </row>
    <row r="33" spans="1:16" x14ac:dyDescent="0.2">
      <c r="A33" s="6">
        <v>32</v>
      </c>
      <c r="B33" s="6">
        <v>1</v>
      </c>
      <c r="C33" s="6">
        <v>62</v>
      </c>
      <c r="D33" s="6">
        <v>2</v>
      </c>
      <c r="E33" s="6">
        <v>67</v>
      </c>
      <c r="F33" s="6">
        <v>5</v>
      </c>
      <c r="G33" s="6">
        <v>69</v>
      </c>
      <c r="H33" s="6">
        <v>7</v>
      </c>
      <c r="I33" s="6">
        <v>0</v>
      </c>
      <c r="J33" s="6" t="s">
        <v>9</v>
      </c>
      <c r="L33" s="6" t="s">
        <v>15</v>
      </c>
      <c r="M33" s="6">
        <f>COUNTIFS(J2:J101,"*ABLE*",F2:F101,"&gt;0")</f>
        <v>33</v>
      </c>
      <c r="O33" s="6" t="s">
        <v>15</v>
      </c>
      <c r="P33" s="6">
        <f>COUNTIFS(J2:J101,"*BACKER*",F2:F101,"&gt;0")</f>
        <v>14</v>
      </c>
    </row>
    <row r="34" spans="1:16" x14ac:dyDescent="0.2">
      <c r="A34" s="6">
        <v>33</v>
      </c>
      <c r="B34" s="6">
        <v>1</v>
      </c>
      <c r="C34" s="6">
        <v>63</v>
      </c>
      <c r="D34" s="6">
        <v>5</v>
      </c>
      <c r="E34" s="6">
        <v>69</v>
      </c>
      <c r="F34" s="6">
        <v>6</v>
      </c>
      <c r="G34" s="6">
        <v>74</v>
      </c>
      <c r="H34" s="6">
        <v>11</v>
      </c>
      <c r="I34" s="6">
        <v>0</v>
      </c>
      <c r="J34" s="6" t="s">
        <v>9</v>
      </c>
      <c r="L34" s="6" t="s">
        <v>16</v>
      </c>
      <c r="M34" s="6">
        <f>M33/M25</f>
        <v>0.532258064516129</v>
      </c>
      <c r="O34" s="6" t="s">
        <v>16</v>
      </c>
      <c r="P34" s="6">
        <f>P33/P25</f>
        <v>0.36842105263157893</v>
      </c>
    </row>
    <row r="35" spans="1:16" x14ac:dyDescent="0.2">
      <c r="A35" s="6">
        <v>34</v>
      </c>
      <c r="B35" s="6">
        <v>1</v>
      </c>
      <c r="C35" s="6">
        <v>64</v>
      </c>
      <c r="D35" s="6">
        <v>3</v>
      </c>
      <c r="E35" s="6">
        <v>70</v>
      </c>
      <c r="F35" s="6">
        <v>6</v>
      </c>
      <c r="G35" s="6">
        <v>73</v>
      </c>
      <c r="H35" s="6">
        <v>9</v>
      </c>
      <c r="I35" s="6">
        <v>0</v>
      </c>
      <c r="J35" s="6" t="s">
        <v>10</v>
      </c>
      <c r="L35" s="6" t="s">
        <v>17</v>
      </c>
      <c r="M35" s="6">
        <f>M29/M30</f>
        <v>7.0093457943925228E-2</v>
      </c>
      <c r="O35" s="6" t="s">
        <v>17</v>
      </c>
      <c r="P35" s="6">
        <f>P29/P30</f>
        <v>0.24766355140186916</v>
      </c>
    </row>
    <row r="36" spans="1:16" x14ac:dyDescent="0.2">
      <c r="A36" s="6">
        <v>35</v>
      </c>
      <c r="B36" s="6">
        <v>1</v>
      </c>
      <c r="C36" s="6">
        <v>65</v>
      </c>
      <c r="D36" s="6">
        <v>3</v>
      </c>
      <c r="E36" s="6">
        <v>73</v>
      </c>
      <c r="F36" s="6">
        <v>8</v>
      </c>
      <c r="G36" s="6">
        <v>76</v>
      </c>
      <c r="H36" s="6">
        <v>11</v>
      </c>
      <c r="I36" s="6">
        <v>0</v>
      </c>
      <c r="J36" s="6" t="s">
        <v>10</v>
      </c>
      <c r="L36" s="6" t="s">
        <v>18</v>
      </c>
      <c r="M36" s="6">
        <f>1-M35</f>
        <v>0.92990654205607481</v>
      </c>
      <c r="O36" s="6" t="s">
        <v>18</v>
      </c>
      <c r="P36" s="6">
        <f>1-P35</f>
        <v>0.75233644859813087</v>
      </c>
    </row>
    <row r="37" spans="1:16" x14ac:dyDescent="0.2">
      <c r="A37" s="6">
        <v>36</v>
      </c>
      <c r="B37" s="6">
        <v>2</v>
      </c>
      <c r="C37" s="6">
        <v>67</v>
      </c>
      <c r="D37" s="6">
        <v>5</v>
      </c>
      <c r="E37" s="6">
        <v>74</v>
      </c>
      <c r="F37" s="6">
        <v>7</v>
      </c>
      <c r="G37" s="6">
        <v>79</v>
      </c>
      <c r="H37" s="6">
        <v>12</v>
      </c>
      <c r="I37" s="6">
        <v>0</v>
      </c>
      <c r="J37" s="6" t="s">
        <v>9</v>
      </c>
      <c r="L37" s="6" t="s">
        <v>19</v>
      </c>
      <c r="M37" s="6">
        <f>M26/M25</f>
        <v>3.2096774193548385</v>
      </c>
      <c r="O37" s="6" t="s">
        <v>19</v>
      </c>
      <c r="P37" s="6">
        <f>P26/P25</f>
        <v>4.1842105263157894</v>
      </c>
    </row>
    <row r="38" spans="1:16" x14ac:dyDescent="0.2">
      <c r="A38" s="6">
        <v>37</v>
      </c>
      <c r="B38" s="6">
        <v>2</v>
      </c>
      <c r="C38" s="6">
        <v>69</v>
      </c>
      <c r="D38" s="6">
        <v>5</v>
      </c>
      <c r="E38" s="6">
        <v>76</v>
      </c>
      <c r="F38" s="6">
        <v>7</v>
      </c>
      <c r="G38" s="6">
        <v>81</v>
      </c>
      <c r="H38" s="6">
        <v>12</v>
      </c>
      <c r="I38" s="6">
        <v>0</v>
      </c>
      <c r="J38" s="6" t="s">
        <v>10</v>
      </c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:16" x14ac:dyDescent="0.2">
      <c r="A39" s="6">
        <v>38</v>
      </c>
      <c r="B39" s="6">
        <v>2</v>
      </c>
      <c r="C39" s="6">
        <v>71</v>
      </c>
      <c r="D39" s="6">
        <v>4</v>
      </c>
      <c r="E39" s="6">
        <v>79</v>
      </c>
      <c r="F39" s="6">
        <v>8</v>
      </c>
      <c r="G39" s="6">
        <v>83</v>
      </c>
      <c r="H39" s="6">
        <v>12</v>
      </c>
      <c r="I39" s="6">
        <v>0</v>
      </c>
      <c r="J39" s="6" t="s">
        <v>9</v>
      </c>
      <c r="L39" s="6" t="s">
        <v>21</v>
      </c>
      <c r="M39" s="6">
        <f>M31/(M25-1)</f>
        <v>3.459016393442623</v>
      </c>
      <c r="O39" s="6" t="s">
        <v>21</v>
      </c>
      <c r="P39" s="6">
        <f>P31/(P25-1)</f>
        <v>5.6756756756756754</v>
      </c>
    </row>
    <row r="40" spans="1:16" x14ac:dyDescent="0.2">
      <c r="A40" s="6">
        <v>39</v>
      </c>
      <c r="B40" s="6">
        <v>4</v>
      </c>
      <c r="C40" s="6">
        <v>75</v>
      </c>
      <c r="D40" s="6">
        <v>3</v>
      </c>
      <c r="E40" s="6">
        <v>81</v>
      </c>
      <c r="F40" s="6">
        <v>6</v>
      </c>
      <c r="G40" s="6">
        <v>84</v>
      </c>
      <c r="H40" s="6">
        <v>9</v>
      </c>
      <c r="I40" s="6">
        <v>0</v>
      </c>
      <c r="J40" s="6" t="s">
        <v>10</v>
      </c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:16" x14ac:dyDescent="0.2">
      <c r="A41" s="6">
        <v>40</v>
      </c>
      <c r="B41" s="6">
        <v>4</v>
      </c>
      <c r="C41" s="6">
        <v>79</v>
      </c>
      <c r="D41" s="6">
        <v>2</v>
      </c>
      <c r="E41" s="6">
        <v>83</v>
      </c>
      <c r="F41" s="6">
        <v>4</v>
      </c>
      <c r="G41" s="6">
        <v>85</v>
      </c>
      <c r="H41" s="6">
        <v>6</v>
      </c>
      <c r="I41" s="6">
        <v>0</v>
      </c>
      <c r="J41" s="6" t="s">
        <v>9</v>
      </c>
      <c r="L41" s="6" t="s">
        <v>23</v>
      </c>
      <c r="M41" s="6">
        <f>M27/M33</f>
        <v>2.3030303030303032</v>
      </c>
      <c r="O41" s="6" t="s">
        <v>23</v>
      </c>
      <c r="P41" s="6">
        <f>P27/P33</f>
        <v>3.4285714285714284</v>
      </c>
    </row>
    <row r="42" spans="1:16" x14ac:dyDescent="0.2">
      <c r="A42" s="6">
        <v>41</v>
      </c>
      <c r="B42" s="6">
        <v>1</v>
      </c>
      <c r="C42" s="6">
        <v>80</v>
      </c>
      <c r="D42" s="6">
        <v>4</v>
      </c>
      <c r="E42" s="6">
        <v>84</v>
      </c>
      <c r="F42" s="6">
        <v>4</v>
      </c>
      <c r="G42" s="6">
        <v>88</v>
      </c>
      <c r="H42" s="6">
        <v>8</v>
      </c>
      <c r="I42" s="6">
        <v>0</v>
      </c>
      <c r="J42" s="6" t="s">
        <v>10</v>
      </c>
      <c r="L42" s="6" t="s">
        <v>24</v>
      </c>
      <c r="M42" s="6">
        <f>M28/M25</f>
        <v>4.435483870967742</v>
      </c>
      <c r="O42" s="6" t="s">
        <v>24</v>
      </c>
      <c r="P42" s="6">
        <f>P28/P25</f>
        <v>5.4473684210526319</v>
      </c>
    </row>
    <row r="43" spans="1:16" x14ac:dyDescent="0.2">
      <c r="A43" s="6">
        <v>42</v>
      </c>
      <c r="B43" s="6">
        <v>2</v>
      </c>
      <c r="C43" s="6">
        <v>82</v>
      </c>
      <c r="D43" s="6">
        <v>2</v>
      </c>
      <c r="E43" s="6">
        <v>85</v>
      </c>
      <c r="F43" s="6">
        <v>3</v>
      </c>
      <c r="G43" s="6">
        <v>87</v>
      </c>
      <c r="H43" s="6">
        <v>5</v>
      </c>
      <c r="I43" s="6">
        <v>0</v>
      </c>
      <c r="J43" s="6" t="s">
        <v>9</v>
      </c>
      <c r="L43" s="6" t="s">
        <v>25</v>
      </c>
      <c r="M43" s="6">
        <f>M32+M37</f>
        <v>4.435483870967742</v>
      </c>
      <c r="O43" s="6" t="s">
        <v>25</v>
      </c>
      <c r="P43" s="6">
        <f>P32+P37</f>
        <v>5.4473684210526319</v>
      </c>
    </row>
    <row r="44" spans="1:16" x14ac:dyDescent="0.2">
      <c r="A44" s="6">
        <v>43</v>
      </c>
      <c r="B44" s="6">
        <v>2</v>
      </c>
      <c r="C44" s="6">
        <v>84</v>
      </c>
      <c r="D44" s="6">
        <v>2</v>
      </c>
      <c r="E44" s="6">
        <v>87</v>
      </c>
      <c r="F44" s="6">
        <v>3</v>
      </c>
      <c r="G44" s="6">
        <v>89</v>
      </c>
      <c r="H44" s="6">
        <v>5</v>
      </c>
      <c r="I44" s="6">
        <v>0</v>
      </c>
      <c r="J44" s="6" t="s">
        <v>9</v>
      </c>
    </row>
    <row r="45" spans="1:16" x14ac:dyDescent="0.2">
      <c r="A45" s="6">
        <v>44</v>
      </c>
      <c r="B45" s="6">
        <v>4</v>
      </c>
      <c r="C45" s="6">
        <v>88</v>
      </c>
      <c r="D45" s="6">
        <v>5</v>
      </c>
      <c r="E45" s="6">
        <v>88</v>
      </c>
      <c r="F45" s="6">
        <v>0</v>
      </c>
      <c r="G45" s="6">
        <v>93</v>
      </c>
      <c r="H45" s="6">
        <v>5</v>
      </c>
      <c r="I45" s="6">
        <v>0</v>
      </c>
      <c r="J45" s="6" t="s">
        <v>10</v>
      </c>
    </row>
    <row r="46" spans="1:16" x14ac:dyDescent="0.2">
      <c r="A46" s="6">
        <v>45</v>
      </c>
      <c r="B46" s="6">
        <v>1</v>
      </c>
      <c r="C46" s="6">
        <v>89</v>
      </c>
      <c r="D46" s="6">
        <v>2</v>
      </c>
      <c r="E46" s="6">
        <v>89</v>
      </c>
      <c r="F46" s="6">
        <v>0</v>
      </c>
      <c r="G46" s="6">
        <v>91</v>
      </c>
      <c r="H46" s="6">
        <v>2</v>
      </c>
      <c r="I46" s="6">
        <v>0</v>
      </c>
      <c r="J46" s="6" t="s">
        <v>9</v>
      </c>
      <c r="L46" s="7" t="s">
        <v>34</v>
      </c>
      <c r="M46" s="7"/>
    </row>
    <row r="47" spans="1:16" x14ac:dyDescent="0.2">
      <c r="A47" s="6">
        <v>46</v>
      </c>
      <c r="B47" s="6">
        <v>1</v>
      </c>
      <c r="C47" s="6">
        <v>90</v>
      </c>
      <c r="D47" s="6">
        <v>2</v>
      </c>
      <c r="E47" s="6">
        <v>91</v>
      </c>
      <c r="F47" s="6">
        <v>1</v>
      </c>
      <c r="G47" s="6">
        <v>93</v>
      </c>
      <c r="H47" s="6">
        <v>3</v>
      </c>
      <c r="I47" s="6">
        <v>0</v>
      </c>
      <c r="J47" s="6" t="s">
        <v>9</v>
      </c>
      <c r="L47" s="6" t="s">
        <v>35</v>
      </c>
      <c r="M47" s="6">
        <f>AVERAGE(M32,P32)</f>
        <v>1.2444821731748728</v>
      </c>
    </row>
    <row r="48" spans="1:16" x14ac:dyDescent="0.2">
      <c r="A48" s="6">
        <v>47</v>
      </c>
      <c r="B48" s="6">
        <v>2</v>
      </c>
      <c r="C48" s="6">
        <v>92</v>
      </c>
      <c r="D48" s="6">
        <v>3</v>
      </c>
      <c r="E48" s="6">
        <v>93</v>
      </c>
      <c r="F48" s="6">
        <v>1</v>
      </c>
      <c r="G48" s="6">
        <v>96</v>
      </c>
      <c r="H48" s="6">
        <v>4</v>
      </c>
      <c r="I48" s="6">
        <v>0</v>
      </c>
      <c r="J48" s="6" t="s">
        <v>9</v>
      </c>
      <c r="L48" s="6" t="s">
        <v>36</v>
      </c>
      <c r="M48" s="6">
        <f>SUM(M33,P33)</f>
        <v>47</v>
      </c>
    </row>
    <row r="49" spans="1:13" x14ac:dyDescent="0.2">
      <c r="A49" s="6">
        <v>48</v>
      </c>
      <c r="B49" s="6">
        <v>4</v>
      </c>
      <c r="C49" s="6">
        <v>96</v>
      </c>
      <c r="D49" s="6">
        <v>2</v>
      </c>
      <c r="E49" s="6">
        <v>96</v>
      </c>
      <c r="F49" s="6">
        <v>0</v>
      </c>
      <c r="G49" s="6">
        <v>98</v>
      </c>
      <c r="H49" s="6">
        <v>2</v>
      </c>
      <c r="I49" s="6">
        <v>0</v>
      </c>
      <c r="J49" s="6" t="s">
        <v>9</v>
      </c>
      <c r="L49" s="6" t="s">
        <v>16</v>
      </c>
      <c r="M49" s="6">
        <f>AVERAGE(M34,P34)</f>
        <v>0.45033955857385399</v>
      </c>
    </row>
    <row r="50" spans="1:13" x14ac:dyDescent="0.2">
      <c r="A50" s="6">
        <v>49</v>
      </c>
      <c r="B50" s="6">
        <v>2</v>
      </c>
      <c r="C50" s="6">
        <v>98</v>
      </c>
      <c r="D50" s="6">
        <v>4</v>
      </c>
      <c r="E50" s="6">
        <v>98</v>
      </c>
      <c r="F50" s="6">
        <v>0</v>
      </c>
      <c r="G50" s="6">
        <v>102</v>
      </c>
      <c r="H50" s="6">
        <v>4</v>
      </c>
      <c r="I50" s="6">
        <v>0</v>
      </c>
      <c r="J50" s="6" t="s">
        <v>9</v>
      </c>
      <c r="L50" s="6" t="s">
        <v>37</v>
      </c>
      <c r="M50" s="6">
        <f>AVERAGE(M35,P35)</f>
        <v>0.15887850467289719</v>
      </c>
    </row>
    <row r="51" spans="1:13" x14ac:dyDescent="0.2">
      <c r="A51" s="6">
        <v>50</v>
      </c>
      <c r="B51" s="6">
        <v>1</v>
      </c>
      <c r="C51" s="6">
        <v>99</v>
      </c>
      <c r="D51" s="6">
        <v>6</v>
      </c>
      <c r="E51" s="6">
        <v>99</v>
      </c>
      <c r="F51" s="6">
        <v>0</v>
      </c>
      <c r="G51" s="6">
        <v>105</v>
      </c>
      <c r="H51" s="6">
        <v>6</v>
      </c>
      <c r="I51" s="6">
        <v>6</v>
      </c>
      <c r="J51" s="6" t="s">
        <v>10</v>
      </c>
      <c r="L51" s="6" t="s">
        <v>18</v>
      </c>
      <c r="M51" s="6">
        <f>1-M50</f>
        <v>0.84112149532710279</v>
      </c>
    </row>
    <row r="52" spans="1:13" x14ac:dyDescent="0.2">
      <c r="A52" s="6">
        <v>51</v>
      </c>
      <c r="B52" s="6">
        <v>2</v>
      </c>
      <c r="C52" s="6">
        <v>101</v>
      </c>
      <c r="D52" s="6">
        <v>2</v>
      </c>
      <c r="E52" s="6">
        <v>102</v>
      </c>
      <c r="F52" s="6">
        <v>1</v>
      </c>
      <c r="G52" s="6">
        <v>104</v>
      </c>
      <c r="H52" s="6">
        <v>3</v>
      </c>
      <c r="I52" s="6">
        <v>0</v>
      </c>
      <c r="J52" s="6" t="s">
        <v>9</v>
      </c>
      <c r="L52" s="6" t="s">
        <v>38</v>
      </c>
      <c r="M52" s="6">
        <f>AVERAGE(M37,P37)</f>
        <v>3.6969439728353137</v>
      </c>
    </row>
    <row r="53" spans="1:13" x14ac:dyDescent="0.2">
      <c r="A53" s="6">
        <v>52</v>
      </c>
      <c r="B53" s="6">
        <v>2</v>
      </c>
      <c r="C53" s="6">
        <v>103</v>
      </c>
      <c r="D53" s="6">
        <v>4</v>
      </c>
      <c r="E53" s="6">
        <v>104</v>
      </c>
      <c r="F53" s="6">
        <v>1</v>
      </c>
      <c r="G53" s="6">
        <v>108</v>
      </c>
      <c r="H53" s="6">
        <v>5</v>
      </c>
      <c r="I53" s="6">
        <v>0</v>
      </c>
      <c r="J53" s="6" t="s">
        <v>9</v>
      </c>
      <c r="L53" s="6" t="s">
        <v>39</v>
      </c>
      <c r="M53" s="6">
        <f>AVERAGE(M38,P38)</f>
        <v>3.77</v>
      </c>
    </row>
    <row r="54" spans="1:13" x14ac:dyDescent="0.2">
      <c r="A54" s="6">
        <v>53</v>
      </c>
      <c r="B54" s="6">
        <v>1</v>
      </c>
      <c r="C54" s="6">
        <v>104</v>
      </c>
      <c r="D54" s="6">
        <v>6</v>
      </c>
      <c r="E54" s="6">
        <v>105</v>
      </c>
      <c r="F54" s="6">
        <v>1</v>
      </c>
      <c r="G54" s="6">
        <v>111</v>
      </c>
      <c r="H54" s="6">
        <v>7</v>
      </c>
      <c r="I54" s="6">
        <v>0</v>
      </c>
      <c r="J54" s="6" t="s">
        <v>10</v>
      </c>
      <c r="L54" s="6" t="s">
        <v>21</v>
      </c>
      <c r="M54" s="6">
        <f>MAX(M31,P31)/19</f>
        <v>11.105263157894736</v>
      </c>
    </row>
    <row r="55" spans="1:13" x14ac:dyDescent="0.2">
      <c r="A55" s="6">
        <v>54</v>
      </c>
      <c r="B55" s="6">
        <v>3</v>
      </c>
      <c r="C55" s="6">
        <v>107</v>
      </c>
      <c r="D55" s="6">
        <v>4</v>
      </c>
      <c r="E55" s="6">
        <v>108</v>
      </c>
      <c r="F55" s="6">
        <v>1</v>
      </c>
      <c r="G55" s="6">
        <v>112</v>
      </c>
      <c r="H55" s="6">
        <v>5</v>
      </c>
      <c r="I55" s="6">
        <v>0</v>
      </c>
      <c r="J55" s="6" t="s">
        <v>9</v>
      </c>
      <c r="L55" s="6" t="s">
        <v>40</v>
      </c>
      <c r="M55" s="6">
        <f>AVERAGE(M40,P40)</f>
        <v>2.5</v>
      </c>
    </row>
    <row r="56" spans="1:13" x14ac:dyDescent="0.2">
      <c r="A56" s="6">
        <v>55</v>
      </c>
      <c r="B56" s="6">
        <v>1</v>
      </c>
      <c r="C56" s="6">
        <v>108</v>
      </c>
      <c r="D56" s="6">
        <v>5</v>
      </c>
      <c r="E56" s="6">
        <v>111</v>
      </c>
      <c r="F56" s="6">
        <v>3</v>
      </c>
      <c r="G56" s="6">
        <v>116</v>
      </c>
      <c r="H56" s="6">
        <v>8</v>
      </c>
      <c r="I56" s="6">
        <v>0</v>
      </c>
      <c r="J56" s="6" t="s">
        <v>10</v>
      </c>
      <c r="L56" s="6" t="s">
        <v>41</v>
      </c>
      <c r="M56" s="6">
        <f>AVERAGE(M41,P41)</f>
        <v>2.8658008658008658</v>
      </c>
    </row>
    <row r="57" spans="1:13" x14ac:dyDescent="0.2">
      <c r="A57" s="6">
        <v>56</v>
      </c>
      <c r="B57" s="6">
        <v>2</v>
      </c>
      <c r="C57" s="6">
        <v>110</v>
      </c>
      <c r="D57" s="6">
        <v>3</v>
      </c>
      <c r="E57" s="6">
        <v>112</v>
      </c>
      <c r="F57" s="6">
        <v>2</v>
      </c>
      <c r="G57" s="6">
        <v>115</v>
      </c>
      <c r="H57" s="6">
        <v>5</v>
      </c>
      <c r="I57" s="6">
        <v>0</v>
      </c>
      <c r="J57" s="6" t="s">
        <v>9</v>
      </c>
      <c r="L57" s="6" t="s">
        <v>24</v>
      </c>
      <c r="M57" s="6">
        <f>AVERAGE(M42,P42)</f>
        <v>4.9414261460101869</v>
      </c>
    </row>
    <row r="58" spans="1:13" x14ac:dyDescent="0.2">
      <c r="A58" s="6">
        <v>57</v>
      </c>
      <c r="B58" s="6">
        <v>4</v>
      </c>
      <c r="C58" s="6">
        <v>114</v>
      </c>
      <c r="D58" s="6">
        <v>3</v>
      </c>
      <c r="E58" s="6">
        <v>115</v>
      </c>
      <c r="F58" s="6">
        <v>1</v>
      </c>
      <c r="G58" s="6">
        <v>118</v>
      </c>
      <c r="H58" s="6">
        <v>4</v>
      </c>
      <c r="I58" s="6">
        <v>0</v>
      </c>
      <c r="J58" s="6" t="s">
        <v>9</v>
      </c>
      <c r="L58" s="6" t="s">
        <v>25</v>
      </c>
      <c r="M58" s="6">
        <f>AVERAGE(M43,P43)</f>
        <v>4.9414261460101869</v>
      </c>
    </row>
    <row r="59" spans="1:13" x14ac:dyDescent="0.2">
      <c r="A59" s="6">
        <v>58</v>
      </c>
      <c r="B59" s="6">
        <v>2</v>
      </c>
      <c r="C59" s="6">
        <v>116</v>
      </c>
      <c r="D59" s="6">
        <v>3</v>
      </c>
      <c r="E59" s="6">
        <v>116</v>
      </c>
      <c r="F59" s="6">
        <v>0</v>
      </c>
      <c r="G59" s="6">
        <v>119</v>
      </c>
      <c r="H59" s="6">
        <v>3</v>
      </c>
      <c r="I59" s="6">
        <v>0</v>
      </c>
      <c r="J59" s="6" t="s">
        <v>10</v>
      </c>
    </row>
    <row r="60" spans="1:13" x14ac:dyDescent="0.2">
      <c r="A60" s="6">
        <v>59</v>
      </c>
      <c r="B60" s="6">
        <v>3</v>
      </c>
      <c r="C60" s="6">
        <v>119</v>
      </c>
      <c r="D60" s="6">
        <v>3</v>
      </c>
      <c r="E60" s="6">
        <v>119</v>
      </c>
      <c r="F60" s="6">
        <v>0</v>
      </c>
      <c r="G60" s="6">
        <v>122</v>
      </c>
      <c r="H60" s="6">
        <v>3</v>
      </c>
      <c r="I60" s="6">
        <v>1</v>
      </c>
      <c r="J60" s="6" t="s">
        <v>9</v>
      </c>
    </row>
    <row r="61" spans="1:13" x14ac:dyDescent="0.2">
      <c r="A61" s="6">
        <v>60</v>
      </c>
      <c r="B61" s="6">
        <v>4</v>
      </c>
      <c r="C61" s="6">
        <v>123</v>
      </c>
      <c r="D61" s="6">
        <v>4</v>
      </c>
      <c r="E61" s="6">
        <v>123</v>
      </c>
      <c r="F61" s="6">
        <v>0</v>
      </c>
      <c r="G61" s="6">
        <v>127</v>
      </c>
      <c r="H61" s="6">
        <v>4</v>
      </c>
      <c r="I61" s="6">
        <v>1</v>
      </c>
      <c r="J61" s="6" t="s">
        <v>9</v>
      </c>
    </row>
    <row r="62" spans="1:13" x14ac:dyDescent="0.2">
      <c r="A62" s="6">
        <v>61</v>
      </c>
      <c r="B62" s="6">
        <v>1</v>
      </c>
      <c r="C62" s="6">
        <v>124</v>
      </c>
      <c r="D62" s="6">
        <v>4</v>
      </c>
      <c r="E62" s="6">
        <v>124</v>
      </c>
      <c r="F62" s="6">
        <v>0</v>
      </c>
      <c r="G62" s="6">
        <v>128</v>
      </c>
      <c r="H62" s="6">
        <v>4</v>
      </c>
      <c r="I62" s="6">
        <v>5</v>
      </c>
      <c r="J62" s="6" t="s">
        <v>10</v>
      </c>
    </row>
    <row r="63" spans="1:13" x14ac:dyDescent="0.2">
      <c r="A63" s="6">
        <v>62</v>
      </c>
      <c r="B63" s="6">
        <v>4</v>
      </c>
      <c r="C63" s="6">
        <v>128</v>
      </c>
      <c r="D63" s="6">
        <v>5</v>
      </c>
      <c r="E63" s="6">
        <v>128</v>
      </c>
      <c r="F63" s="6">
        <v>0</v>
      </c>
      <c r="G63" s="6">
        <v>133</v>
      </c>
      <c r="H63" s="6">
        <v>5</v>
      </c>
      <c r="I63" s="6">
        <v>1</v>
      </c>
      <c r="J63" s="6" t="s">
        <v>9</v>
      </c>
    </row>
    <row r="64" spans="1:13" x14ac:dyDescent="0.2">
      <c r="A64" s="6">
        <v>63</v>
      </c>
      <c r="B64" s="6">
        <v>3</v>
      </c>
      <c r="C64" s="6">
        <v>131</v>
      </c>
      <c r="D64" s="6">
        <v>3</v>
      </c>
      <c r="E64" s="6">
        <v>131</v>
      </c>
      <c r="F64" s="6">
        <v>0</v>
      </c>
      <c r="G64" s="6">
        <v>134</v>
      </c>
      <c r="H64" s="6">
        <v>3</v>
      </c>
      <c r="I64" s="6">
        <v>3</v>
      </c>
      <c r="J64" s="6" t="s">
        <v>10</v>
      </c>
    </row>
    <row r="65" spans="1:10" x14ac:dyDescent="0.2">
      <c r="A65" s="6">
        <v>64</v>
      </c>
      <c r="B65" s="6">
        <v>2</v>
      </c>
      <c r="C65" s="6">
        <v>133</v>
      </c>
      <c r="D65" s="6">
        <v>4</v>
      </c>
      <c r="E65" s="6">
        <v>133</v>
      </c>
      <c r="F65" s="6">
        <v>0</v>
      </c>
      <c r="G65" s="6">
        <v>137</v>
      </c>
      <c r="H65" s="6">
        <v>4</v>
      </c>
      <c r="I65" s="6">
        <v>0</v>
      </c>
      <c r="J65" s="6" t="s">
        <v>9</v>
      </c>
    </row>
    <row r="66" spans="1:10" x14ac:dyDescent="0.2">
      <c r="A66" s="6">
        <v>65</v>
      </c>
      <c r="B66" s="6">
        <v>2</v>
      </c>
      <c r="C66" s="6">
        <v>135</v>
      </c>
      <c r="D66" s="6">
        <v>6</v>
      </c>
      <c r="E66" s="6">
        <v>135</v>
      </c>
      <c r="F66" s="6">
        <v>0</v>
      </c>
      <c r="G66" s="6">
        <v>141</v>
      </c>
      <c r="H66" s="6">
        <v>6</v>
      </c>
      <c r="I66" s="6">
        <v>1</v>
      </c>
      <c r="J66" s="6" t="s">
        <v>10</v>
      </c>
    </row>
    <row r="67" spans="1:10" x14ac:dyDescent="0.2">
      <c r="A67" s="6">
        <v>66</v>
      </c>
      <c r="B67" s="6">
        <v>2</v>
      </c>
      <c r="C67" s="6">
        <v>137</v>
      </c>
      <c r="D67" s="6">
        <v>3</v>
      </c>
      <c r="E67" s="6">
        <v>137</v>
      </c>
      <c r="F67" s="6">
        <v>0</v>
      </c>
      <c r="G67" s="6">
        <v>140</v>
      </c>
      <c r="H67" s="6">
        <v>3</v>
      </c>
      <c r="I67" s="6">
        <v>0</v>
      </c>
      <c r="J67" s="6" t="s">
        <v>9</v>
      </c>
    </row>
    <row r="68" spans="1:10" x14ac:dyDescent="0.2">
      <c r="A68" s="6">
        <v>67</v>
      </c>
      <c r="B68" s="6">
        <v>2</v>
      </c>
      <c r="C68" s="6">
        <v>139</v>
      </c>
      <c r="D68" s="6">
        <v>0</v>
      </c>
      <c r="E68" s="6">
        <v>140</v>
      </c>
      <c r="F68" s="6">
        <v>1</v>
      </c>
      <c r="G68" s="6">
        <v>140</v>
      </c>
      <c r="H68" s="6">
        <v>1</v>
      </c>
      <c r="I68" s="6">
        <v>0</v>
      </c>
      <c r="J68" s="6" t="s">
        <v>9</v>
      </c>
    </row>
    <row r="69" spans="1:10" x14ac:dyDescent="0.2">
      <c r="A69" s="6">
        <v>68</v>
      </c>
      <c r="B69" s="6">
        <v>3</v>
      </c>
      <c r="C69" s="6">
        <v>142</v>
      </c>
      <c r="D69" s="6">
        <v>2</v>
      </c>
      <c r="E69" s="6">
        <v>142</v>
      </c>
      <c r="F69" s="6">
        <v>0</v>
      </c>
      <c r="G69" s="6">
        <v>144</v>
      </c>
      <c r="H69" s="6">
        <v>2</v>
      </c>
      <c r="I69" s="6">
        <v>2</v>
      </c>
      <c r="J69" s="6" t="s">
        <v>9</v>
      </c>
    </row>
    <row r="70" spans="1:10" x14ac:dyDescent="0.2">
      <c r="A70" s="6">
        <v>69</v>
      </c>
      <c r="B70" s="6">
        <v>2</v>
      </c>
      <c r="C70" s="6">
        <v>144</v>
      </c>
      <c r="D70" s="6">
        <v>2</v>
      </c>
      <c r="E70" s="6">
        <v>144</v>
      </c>
      <c r="F70" s="6">
        <v>0</v>
      </c>
      <c r="G70" s="6">
        <v>146</v>
      </c>
      <c r="H70" s="6">
        <v>2</v>
      </c>
      <c r="I70" s="6">
        <v>0</v>
      </c>
      <c r="J70" s="6" t="s">
        <v>9</v>
      </c>
    </row>
    <row r="71" spans="1:10" x14ac:dyDescent="0.2">
      <c r="A71" s="6">
        <v>70</v>
      </c>
      <c r="B71" s="6">
        <v>4</v>
      </c>
      <c r="C71" s="6">
        <v>148</v>
      </c>
      <c r="D71" s="6">
        <v>5</v>
      </c>
      <c r="E71" s="6">
        <v>148</v>
      </c>
      <c r="F71" s="6">
        <v>0</v>
      </c>
      <c r="G71" s="6">
        <v>153</v>
      </c>
      <c r="H71" s="6">
        <v>5</v>
      </c>
      <c r="I71" s="6">
        <v>2</v>
      </c>
      <c r="J71" s="6" t="s">
        <v>9</v>
      </c>
    </row>
    <row r="72" spans="1:10" x14ac:dyDescent="0.2">
      <c r="A72" s="6">
        <v>71</v>
      </c>
      <c r="B72" s="6">
        <v>2</v>
      </c>
      <c r="C72" s="6">
        <v>150</v>
      </c>
      <c r="D72" s="6">
        <v>3</v>
      </c>
      <c r="E72" s="6">
        <v>150</v>
      </c>
      <c r="F72" s="6">
        <v>0</v>
      </c>
      <c r="G72" s="6">
        <v>153</v>
      </c>
      <c r="H72" s="6">
        <v>3</v>
      </c>
      <c r="I72" s="6">
        <v>9</v>
      </c>
      <c r="J72" s="6" t="s">
        <v>10</v>
      </c>
    </row>
    <row r="73" spans="1:10" x14ac:dyDescent="0.2">
      <c r="A73" s="6">
        <v>72</v>
      </c>
      <c r="B73" s="6">
        <v>1</v>
      </c>
      <c r="C73" s="6">
        <v>151</v>
      </c>
      <c r="D73" s="6">
        <v>3</v>
      </c>
      <c r="E73" s="6">
        <v>153</v>
      </c>
      <c r="F73" s="6">
        <v>2</v>
      </c>
      <c r="G73" s="6">
        <v>156</v>
      </c>
      <c r="H73" s="6">
        <v>5</v>
      </c>
      <c r="I73" s="6">
        <v>0</v>
      </c>
      <c r="J73" s="6" t="s">
        <v>9</v>
      </c>
    </row>
    <row r="74" spans="1:10" x14ac:dyDescent="0.2">
      <c r="A74" s="6">
        <v>73</v>
      </c>
      <c r="B74" s="6">
        <v>1</v>
      </c>
      <c r="C74" s="6">
        <v>152</v>
      </c>
      <c r="D74" s="6">
        <v>3</v>
      </c>
      <c r="E74" s="6">
        <v>153</v>
      </c>
      <c r="F74" s="6">
        <v>1</v>
      </c>
      <c r="G74" s="6">
        <v>156</v>
      </c>
      <c r="H74" s="6">
        <v>4</v>
      </c>
      <c r="I74" s="6">
        <v>0</v>
      </c>
      <c r="J74" s="6" t="s">
        <v>10</v>
      </c>
    </row>
    <row r="75" spans="1:10" x14ac:dyDescent="0.2">
      <c r="A75" s="6">
        <v>74</v>
      </c>
      <c r="B75" s="6">
        <v>1</v>
      </c>
      <c r="C75" s="6">
        <v>153</v>
      </c>
      <c r="D75" s="6">
        <v>5</v>
      </c>
      <c r="E75" s="6">
        <v>156</v>
      </c>
      <c r="F75" s="6">
        <v>3</v>
      </c>
      <c r="G75" s="6">
        <v>161</v>
      </c>
      <c r="H75" s="6">
        <v>8</v>
      </c>
      <c r="I75" s="6">
        <v>0</v>
      </c>
      <c r="J75" s="6" t="s">
        <v>9</v>
      </c>
    </row>
    <row r="76" spans="1:10" x14ac:dyDescent="0.2">
      <c r="A76" s="6">
        <v>75</v>
      </c>
      <c r="B76" s="6">
        <v>4</v>
      </c>
      <c r="C76" s="6">
        <v>157</v>
      </c>
      <c r="D76" s="6">
        <v>3</v>
      </c>
      <c r="E76" s="6">
        <v>157</v>
      </c>
      <c r="F76" s="6">
        <v>0</v>
      </c>
      <c r="G76" s="6">
        <v>160</v>
      </c>
      <c r="H76" s="6">
        <v>3</v>
      </c>
      <c r="I76" s="6">
        <v>1</v>
      </c>
      <c r="J76" s="6" t="s">
        <v>10</v>
      </c>
    </row>
    <row r="77" spans="1:10" x14ac:dyDescent="0.2">
      <c r="A77" s="6">
        <v>76</v>
      </c>
      <c r="B77" s="6">
        <v>2</v>
      </c>
      <c r="C77" s="6">
        <v>159</v>
      </c>
      <c r="D77" s="6">
        <v>3</v>
      </c>
      <c r="E77" s="6">
        <v>160</v>
      </c>
      <c r="F77" s="6">
        <v>1</v>
      </c>
      <c r="G77" s="6">
        <v>163</v>
      </c>
      <c r="H77" s="6">
        <v>4</v>
      </c>
      <c r="I77" s="6">
        <v>0</v>
      </c>
      <c r="J77" s="6" t="s">
        <v>10</v>
      </c>
    </row>
    <row r="78" spans="1:10" x14ac:dyDescent="0.2">
      <c r="A78" s="6">
        <v>77</v>
      </c>
      <c r="B78" s="6">
        <v>2</v>
      </c>
      <c r="C78" s="6">
        <v>161</v>
      </c>
      <c r="D78" s="6">
        <v>3</v>
      </c>
      <c r="E78" s="6">
        <v>161</v>
      </c>
      <c r="F78" s="6">
        <v>0</v>
      </c>
      <c r="G78" s="6">
        <v>164</v>
      </c>
      <c r="H78" s="6">
        <v>3</v>
      </c>
      <c r="I78" s="6">
        <v>0</v>
      </c>
      <c r="J78" s="6" t="s">
        <v>9</v>
      </c>
    </row>
    <row r="79" spans="1:10" x14ac:dyDescent="0.2">
      <c r="A79" s="6">
        <v>78</v>
      </c>
      <c r="B79" s="6">
        <v>2</v>
      </c>
      <c r="C79" s="6">
        <v>163</v>
      </c>
      <c r="D79" s="6">
        <v>3</v>
      </c>
      <c r="E79" s="6">
        <v>163</v>
      </c>
      <c r="F79" s="6">
        <v>0</v>
      </c>
      <c r="G79" s="6">
        <v>166</v>
      </c>
      <c r="H79" s="6">
        <v>3</v>
      </c>
      <c r="I79" s="6">
        <v>0</v>
      </c>
      <c r="J79" s="6" t="s">
        <v>10</v>
      </c>
    </row>
    <row r="80" spans="1:10" x14ac:dyDescent="0.2">
      <c r="A80" s="6">
        <v>79</v>
      </c>
      <c r="B80" s="6">
        <v>3</v>
      </c>
      <c r="C80" s="6">
        <v>166</v>
      </c>
      <c r="D80" s="6">
        <v>2</v>
      </c>
      <c r="E80" s="6">
        <v>166</v>
      </c>
      <c r="F80" s="6">
        <v>0</v>
      </c>
      <c r="G80" s="6">
        <v>168</v>
      </c>
      <c r="H80" s="6">
        <v>2</v>
      </c>
      <c r="I80" s="6">
        <v>2</v>
      </c>
      <c r="J80" s="6" t="s">
        <v>9</v>
      </c>
    </row>
    <row r="81" spans="1:10" x14ac:dyDescent="0.2">
      <c r="A81" s="6">
        <v>80</v>
      </c>
      <c r="B81" s="6">
        <v>2</v>
      </c>
      <c r="C81" s="6">
        <v>168</v>
      </c>
      <c r="D81" s="6">
        <v>4</v>
      </c>
      <c r="E81" s="6">
        <v>168</v>
      </c>
      <c r="F81" s="6">
        <v>0</v>
      </c>
      <c r="G81" s="6">
        <v>172</v>
      </c>
      <c r="H81" s="6">
        <v>4</v>
      </c>
      <c r="I81" s="6">
        <v>0</v>
      </c>
      <c r="J81" s="6" t="s">
        <v>9</v>
      </c>
    </row>
    <row r="82" spans="1:10" x14ac:dyDescent="0.2">
      <c r="A82" s="6">
        <v>81</v>
      </c>
      <c r="B82" s="6">
        <v>3</v>
      </c>
      <c r="C82" s="6">
        <v>171</v>
      </c>
      <c r="D82" s="6">
        <v>3</v>
      </c>
      <c r="E82" s="6">
        <v>171</v>
      </c>
      <c r="F82" s="6">
        <v>0</v>
      </c>
      <c r="G82" s="6">
        <v>174</v>
      </c>
      <c r="H82" s="6">
        <v>3</v>
      </c>
      <c r="I82" s="6">
        <v>5</v>
      </c>
      <c r="J82" s="6" t="s">
        <v>10</v>
      </c>
    </row>
    <row r="83" spans="1:10" x14ac:dyDescent="0.2">
      <c r="A83" s="6">
        <v>82</v>
      </c>
      <c r="B83" s="6">
        <v>1</v>
      </c>
      <c r="C83" s="6">
        <v>172</v>
      </c>
      <c r="D83" s="6">
        <v>2</v>
      </c>
      <c r="E83" s="6">
        <v>172</v>
      </c>
      <c r="F83" s="6">
        <v>0</v>
      </c>
      <c r="G83" s="6">
        <v>174</v>
      </c>
      <c r="H83" s="6">
        <v>2</v>
      </c>
      <c r="I83" s="6">
        <v>0</v>
      </c>
      <c r="J83" s="6" t="s">
        <v>9</v>
      </c>
    </row>
    <row r="84" spans="1:10" x14ac:dyDescent="0.2">
      <c r="A84" s="6">
        <v>83</v>
      </c>
      <c r="B84" s="6">
        <v>1</v>
      </c>
      <c r="C84" s="6">
        <v>173</v>
      </c>
      <c r="D84" s="6">
        <v>2</v>
      </c>
      <c r="E84" s="6">
        <v>174</v>
      </c>
      <c r="F84" s="6">
        <v>1</v>
      </c>
      <c r="G84" s="6">
        <v>176</v>
      </c>
      <c r="H84" s="6">
        <v>3</v>
      </c>
      <c r="I84" s="6">
        <v>0</v>
      </c>
      <c r="J84" s="6" t="s">
        <v>9</v>
      </c>
    </row>
    <row r="85" spans="1:10" x14ac:dyDescent="0.2">
      <c r="A85" s="6">
        <v>84</v>
      </c>
      <c r="B85" s="6">
        <v>4</v>
      </c>
      <c r="C85" s="6">
        <v>177</v>
      </c>
      <c r="D85" s="6">
        <v>5</v>
      </c>
      <c r="E85" s="6">
        <v>177</v>
      </c>
      <c r="F85" s="6">
        <v>0</v>
      </c>
      <c r="G85" s="6">
        <v>182</v>
      </c>
      <c r="H85" s="6">
        <v>5</v>
      </c>
      <c r="I85" s="6">
        <v>1</v>
      </c>
      <c r="J85" s="6" t="s">
        <v>9</v>
      </c>
    </row>
    <row r="86" spans="1:10" x14ac:dyDescent="0.2">
      <c r="A86" s="6">
        <v>85</v>
      </c>
      <c r="B86" s="6">
        <v>4</v>
      </c>
      <c r="C86" s="6">
        <v>181</v>
      </c>
      <c r="D86" s="6">
        <v>4</v>
      </c>
      <c r="E86" s="6">
        <v>181</v>
      </c>
      <c r="F86" s="6">
        <v>0</v>
      </c>
      <c r="G86" s="6">
        <v>185</v>
      </c>
      <c r="H86" s="6">
        <v>4</v>
      </c>
      <c r="I86" s="6">
        <v>7</v>
      </c>
      <c r="J86" s="6" t="s">
        <v>10</v>
      </c>
    </row>
    <row r="87" spans="1:10" x14ac:dyDescent="0.2">
      <c r="A87" s="6">
        <v>86</v>
      </c>
      <c r="B87" s="6">
        <v>1</v>
      </c>
      <c r="C87" s="6">
        <v>182</v>
      </c>
      <c r="D87" s="6">
        <v>3</v>
      </c>
      <c r="E87" s="6">
        <v>182</v>
      </c>
      <c r="F87" s="6">
        <v>0</v>
      </c>
      <c r="G87" s="6">
        <v>185</v>
      </c>
      <c r="H87" s="6">
        <v>3</v>
      </c>
      <c r="I87" s="6">
        <v>0</v>
      </c>
      <c r="J87" s="6" t="s">
        <v>9</v>
      </c>
    </row>
    <row r="88" spans="1:10" x14ac:dyDescent="0.2">
      <c r="A88" s="6">
        <v>87</v>
      </c>
      <c r="B88" s="6">
        <v>2</v>
      </c>
      <c r="C88" s="6">
        <v>184</v>
      </c>
      <c r="D88" s="6">
        <v>2</v>
      </c>
      <c r="E88" s="6">
        <v>185</v>
      </c>
      <c r="F88" s="6">
        <v>1</v>
      </c>
      <c r="G88" s="6">
        <v>187</v>
      </c>
      <c r="H88" s="6">
        <v>3</v>
      </c>
      <c r="I88" s="6">
        <v>0</v>
      </c>
      <c r="J88" s="6" t="s">
        <v>9</v>
      </c>
    </row>
    <row r="89" spans="1:10" x14ac:dyDescent="0.2">
      <c r="A89" s="6">
        <v>88</v>
      </c>
      <c r="B89" s="6">
        <v>1</v>
      </c>
      <c r="C89" s="6">
        <v>185</v>
      </c>
      <c r="D89" s="6">
        <v>3</v>
      </c>
      <c r="E89" s="6">
        <v>185</v>
      </c>
      <c r="F89" s="6">
        <v>0</v>
      </c>
      <c r="G89" s="6">
        <v>188</v>
      </c>
      <c r="H89" s="6">
        <v>3</v>
      </c>
      <c r="I89" s="6">
        <v>0</v>
      </c>
      <c r="J89" s="6" t="s">
        <v>10</v>
      </c>
    </row>
    <row r="90" spans="1:10" x14ac:dyDescent="0.2">
      <c r="A90" s="6">
        <v>89</v>
      </c>
      <c r="B90" s="6">
        <v>3</v>
      </c>
      <c r="C90" s="6">
        <v>188</v>
      </c>
      <c r="D90" s="6">
        <v>2</v>
      </c>
      <c r="E90" s="6">
        <v>188</v>
      </c>
      <c r="F90" s="6">
        <v>0</v>
      </c>
      <c r="G90" s="6">
        <v>190</v>
      </c>
      <c r="H90" s="6">
        <v>2</v>
      </c>
      <c r="I90" s="6">
        <v>1</v>
      </c>
      <c r="J90" s="6" t="s">
        <v>9</v>
      </c>
    </row>
    <row r="91" spans="1:10" x14ac:dyDescent="0.2">
      <c r="A91" s="6">
        <v>90</v>
      </c>
      <c r="B91" s="6">
        <v>3</v>
      </c>
      <c r="C91" s="6">
        <v>191</v>
      </c>
      <c r="D91" s="6">
        <v>4</v>
      </c>
      <c r="E91" s="6">
        <v>191</v>
      </c>
      <c r="F91" s="6">
        <v>0</v>
      </c>
      <c r="G91" s="6">
        <v>195</v>
      </c>
      <c r="H91" s="6">
        <v>4</v>
      </c>
      <c r="I91" s="6">
        <v>1</v>
      </c>
      <c r="J91" s="6" t="s">
        <v>9</v>
      </c>
    </row>
    <row r="92" spans="1:10" x14ac:dyDescent="0.2">
      <c r="A92" s="6">
        <v>91</v>
      </c>
      <c r="B92" s="6">
        <v>2</v>
      </c>
      <c r="C92" s="6">
        <v>193</v>
      </c>
      <c r="D92" s="6">
        <v>5</v>
      </c>
      <c r="E92" s="6">
        <v>193</v>
      </c>
      <c r="F92" s="6">
        <v>0</v>
      </c>
      <c r="G92" s="6">
        <v>198</v>
      </c>
      <c r="H92" s="6">
        <v>5</v>
      </c>
      <c r="I92" s="6">
        <v>5</v>
      </c>
      <c r="J92" s="6" t="s">
        <v>10</v>
      </c>
    </row>
    <row r="93" spans="1:10" x14ac:dyDescent="0.2">
      <c r="A93" s="6">
        <v>92</v>
      </c>
      <c r="B93" s="6">
        <v>2</v>
      </c>
      <c r="C93" s="6">
        <v>195</v>
      </c>
      <c r="D93" s="6">
        <v>3</v>
      </c>
      <c r="E93" s="6">
        <v>195</v>
      </c>
      <c r="F93" s="6">
        <v>0</v>
      </c>
      <c r="G93" s="6">
        <v>198</v>
      </c>
      <c r="H93" s="6">
        <v>3</v>
      </c>
      <c r="I93" s="6">
        <v>0</v>
      </c>
      <c r="J93" s="6" t="s">
        <v>9</v>
      </c>
    </row>
    <row r="94" spans="1:10" x14ac:dyDescent="0.2">
      <c r="A94" s="6">
        <v>93</v>
      </c>
      <c r="B94" s="6">
        <v>1</v>
      </c>
      <c r="C94" s="6">
        <v>196</v>
      </c>
      <c r="D94" s="6">
        <v>4</v>
      </c>
      <c r="E94" s="6">
        <v>198</v>
      </c>
      <c r="F94" s="6">
        <v>2</v>
      </c>
      <c r="G94" s="6">
        <v>202</v>
      </c>
      <c r="H94" s="6">
        <v>6</v>
      </c>
      <c r="I94" s="6">
        <v>0</v>
      </c>
      <c r="J94" s="6" t="s">
        <v>9</v>
      </c>
    </row>
    <row r="95" spans="1:10" x14ac:dyDescent="0.2">
      <c r="A95" s="6">
        <v>94</v>
      </c>
      <c r="B95" s="6">
        <v>4</v>
      </c>
      <c r="C95" s="6">
        <v>200</v>
      </c>
      <c r="D95" s="6">
        <v>3</v>
      </c>
      <c r="E95" s="6">
        <v>200</v>
      </c>
      <c r="F95" s="6">
        <v>0</v>
      </c>
      <c r="G95" s="6">
        <v>203</v>
      </c>
      <c r="H95" s="6">
        <v>3</v>
      </c>
      <c r="I95" s="6">
        <v>2</v>
      </c>
      <c r="J95" s="6" t="s">
        <v>10</v>
      </c>
    </row>
    <row r="96" spans="1:10" x14ac:dyDescent="0.2">
      <c r="A96" s="6">
        <v>95</v>
      </c>
      <c r="B96" s="6">
        <v>2</v>
      </c>
      <c r="C96" s="6">
        <v>202</v>
      </c>
      <c r="D96" s="6">
        <v>4</v>
      </c>
      <c r="E96" s="6">
        <v>202</v>
      </c>
      <c r="F96" s="6">
        <v>0</v>
      </c>
      <c r="G96" s="6">
        <v>206</v>
      </c>
      <c r="H96" s="6">
        <v>4</v>
      </c>
      <c r="I96" s="6">
        <v>0</v>
      </c>
      <c r="J96" s="6" t="s">
        <v>9</v>
      </c>
    </row>
    <row r="97" spans="1:10" x14ac:dyDescent="0.2">
      <c r="A97" s="6">
        <v>96</v>
      </c>
      <c r="B97" s="6">
        <v>2</v>
      </c>
      <c r="C97" s="6">
        <v>204</v>
      </c>
      <c r="D97" s="6">
        <v>6</v>
      </c>
      <c r="E97" s="6">
        <v>204</v>
      </c>
      <c r="F97" s="6">
        <v>0</v>
      </c>
      <c r="G97" s="6">
        <v>210</v>
      </c>
      <c r="H97" s="6">
        <v>6</v>
      </c>
      <c r="I97" s="6">
        <v>1</v>
      </c>
      <c r="J97" s="6" t="s">
        <v>10</v>
      </c>
    </row>
    <row r="98" spans="1:10" x14ac:dyDescent="0.2">
      <c r="A98" s="6">
        <v>97</v>
      </c>
      <c r="B98" s="6">
        <v>2</v>
      </c>
      <c r="C98" s="6">
        <v>206</v>
      </c>
      <c r="D98" s="6">
        <v>2</v>
      </c>
      <c r="E98" s="6">
        <v>206</v>
      </c>
      <c r="F98" s="6">
        <v>0</v>
      </c>
      <c r="G98" s="6">
        <v>208</v>
      </c>
      <c r="H98" s="6">
        <v>2</v>
      </c>
      <c r="I98" s="6">
        <v>0</v>
      </c>
      <c r="J98" s="6" t="s">
        <v>9</v>
      </c>
    </row>
    <row r="99" spans="1:10" x14ac:dyDescent="0.2">
      <c r="A99" s="6">
        <v>98</v>
      </c>
      <c r="B99" s="6">
        <v>1</v>
      </c>
      <c r="C99" s="6">
        <v>207</v>
      </c>
      <c r="D99" s="6">
        <v>4</v>
      </c>
      <c r="E99" s="6">
        <v>208</v>
      </c>
      <c r="F99" s="6">
        <v>1</v>
      </c>
      <c r="G99" s="6">
        <v>212</v>
      </c>
      <c r="H99" s="6">
        <v>5</v>
      </c>
      <c r="I99" s="6">
        <v>0</v>
      </c>
      <c r="J99" s="6" t="s">
        <v>9</v>
      </c>
    </row>
    <row r="100" spans="1:10" x14ac:dyDescent="0.2">
      <c r="A100" s="6">
        <v>99</v>
      </c>
      <c r="B100" s="6">
        <v>3</v>
      </c>
      <c r="C100" s="6">
        <v>210</v>
      </c>
      <c r="D100" s="6">
        <v>4</v>
      </c>
      <c r="E100" s="6">
        <v>210</v>
      </c>
      <c r="F100" s="6">
        <v>0</v>
      </c>
      <c r="G100" s="6">
        <v>214</v>
      </c>
      <c r="H100" s="6">
        <v>4</v>
      </c>
      <c r="I100" s="6">
        <v>0</v>
      </c>
      <c r="J100" s="6" t="s">
        <v>10</v>
      </c>
    </row>
    <row r="101" spans="1:10" x14ac:dyDescent="0.2">
      <c r="A101" s="6">
        <v>100</v>
      </c>
      <c r="B101" s="6">
        <v>1</v>
      </c>
      <c r="C101" s="6">
        <v>211</v>
      </c>
      <c r="D101" s="6">
        <v>2</v>
      </c>
      <c r="E101" s="6">
        <v>212</v>
      </c>
      <c r="F101" s="6">
        <v>1</v>
      </c>
      <c r="G101" s="6">
        <v>214</v>
      </c>
      <c r="H101" s="6">
        <v>3</v>
      </c>
      <c r="I101" s="6">
        <v>0</v>
      </c>
      <c r="J101" s="6" t="s">
        <v>9</v>
      </c>
    </row>
  </sheetData>
  <mergeCells count="3">
    <mergeCell ref="L24:M24"/>
    <mergeCell ref="O24:P24"/>
    <mergeCell ref="L46:M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5F4F-0792-EF4F-B089-7BF406FB07A7}">
  <dimension ref="A1:P101"/>
  <sheetViews>
    <sheetView topLeftCell="A20" workbookViewId="0">
      <selection activeCell="O48" sqref="O48"/>
    </sheetView>
  </sheetViews>
  <sheetFormatPr baseColWidth="10" defaultRowHeight="16" x14ac:dyDescent="0.2"/>
  <cols>
    <col min="7" max="7" width="17.1640625" customWidth="1"/>
    <col min="9" max="9" width="18.83203125" customWidth="1"/>
    <col min="12" max="12" width="41.1640625" customWidth="1"/>
    <col min="15" max="15" width="40.16406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4</v>
      </c>
      <c r="E2" s="6">
        <v>0</v>
      </c>
      <c r="F2" s="6">
        <v>0</v>
      </c>
      <c r="G2" s="6">
        <v>4</v>
      </c>
      <c r="H2" s="6">
        <v>4</v>
      </c>
      <c r="I2" s="6">
        <v>0</v>
      </c>
      <c r="J2" s="6" t="s">
        <v>9</v>
      </c>
    </row>
    <row r="3" spans="1:10" x14ac:dyDescent="0.2">
      <c r="A3" s="6">
        <v>2</v>
      </c>
      <c r="B3" s="6">
        <v>1</v>
      </c>
      <c r="C3" s="6">
        <v>1</v>
      </c>
      <c r="D3" s="6">
        <v>4</v>
      </c>
      <c r="E3" s="6">
        <v>1</v>
      </c>
      <c r="F3" s="6">
        <v>0</v>
      </c>
      <c r="G3" s="6">
        <v>5</v>
      </c>
      <c r="H3" s="6">
        <v>4</v>
      </c>
      <c r="I3" s="6">
        <v>0</v>
      </c>
      <c r="J3" s="6" t="s">
        <v>10</v>
      </c>
    </row>
    <row r="4" spans="1:10" x14ac:dyDescent="0.2">
      <c r="A4" s="6">
        <v>3</v>
      </c>
      <c r="B4" s="6">
        <v>1</v>
      </c>
      <c r="C4" s="6">
        <v>2</v>
      </c>
      <c r="D4" s="6">
        <v>2</v>
      </c>
      <c r="E4" s="6">
        <v>4</v>
      </c>
      <c r="F4" s="6">
        <v>2</v>
      </c>
      <c r="G4" s="6">
        <v>6</v>
      </c>
      <c r="H4" s="6">
        <v>4</v>
      </c>
      <c r="I4" s="6">
        <v>0</v>
      </c>
      <c r="J4" s="6" t="s">
        <v>9</v>
      </c>
    </row>
    <row r="5" spans="1:10" x14ac:dyDescent="0.2">
      <c r="A5" s="6">
        <v>4</v>
      </c>
      <c r="B5" s="6">
        <v>2</v>
      </c>
      <c r="C5" s="6">
        <v>4</v>
      </c>
      <c r="D5" s="6">
        <v>6</v>
      </c>
      <c r="E5" s="6">
        <v>5</v>
      </c>
      <c r="F5" s="6">
        <v>1</v>
      </c>
      <c r="G5" s="6">
        <v>11</v>
      </c>
      <c r="H5" s="6">
        <v>7</v>
      </c>
      <c r="I5" s="6">
        <v>0</v>
      </c>
      <c r="J5" s="6" t="s">
        <v>10</v>
      </c>
    </row>
    <row r="6" spans="1:10" x14ac:dyDescent="0.2">
      <c r="A6" s="6">
        <v>5</v>
      </c>
      <c r="B6" s="6">
        <v>3</v>
      </c>
      <c r="C6" s="6">
        <v>7</v>
      </c>
      <c r="D6" s="6">
        <v>5</v>
      </c>
      <c r="E6" s="6">
        <v>7</v>
      </c>
      <c r="F6" s="6">
        <v>0</v>
      </c>
      <c r="G6" s="6">
        <v>12</v>
      </c>
      <c r="H6" s="6">
        <v>5</v>
      </c>
      <c r="I6" s="6">
        <v>1</v>
      </c>
      <c r="J6" s="6" t="s">
        <v>9</v>
      </c>
    </row>
    <row r="7" spans="1:10" x14ac:dyDescent="0.2">
      <c r="A7" s="6">
        <v>6</v>
      </c>
      <c r="B7" s="6">
        <v>2</v>
      </c>
      <c r="C7" s="6">
        <v>9</v>
      </c>
      <c r="D7" s="6">
        <v>3</v>
      </c>
      <c r="E7" s="6">
        <v>11</v>
      </c>
      <c r="F7" s="6">
        <v>2</v>
      </c>
      <c r="G7" s="6">
        <v>14</v>
      </c>
      <c r="H7" s="6">
        <v>5</v>
      </c>
      <c r="I7" s="6">
        <v>0</v>
      </c>
      <c r="J7" s="6" t="s">
        <v>10</v>
      </c>
    </row>
    <row r="8" spans="1:10" x14ac:dyDescent="0.2">
      <c r="A8" s="6">
        <v>7</v>
      </c>
      <c r="B8" s="6">
        <v>1</v>
      </c>
      <c r="C8" s="6">
        <v>10</v>
      </c>
      <c r="D8" s="6">
        <v>5</v>
      </c>
      <c r="E8" s="6">
        <v>12</v>
      </c>
      <c r="F8" s="6">
        <v>2</v>
      </c>
      <c r="G8" s="6">
        <v>17</v>
      </c>
      <c r="H8" s="6">
        <v>7</v>
      </c>
      <c r="I8" s="6">
        <v>0</v>
      </c>
      <c r="J8" s="6" t="s">
        <v>9</v>
      </c>
    </row>
    <row r="9" spans="1:10" x14ac:dyDescent="0.2">
      <c r="A9" s="6">
        <v>8</v>
      </c>
      <c r="B9" s="6">
        <v>2</v>
      </c>
      <c r="C9" s="6">
        <v>12</v>
      </c>
      <c r="D9" s="6">
        <v>4</v>
      </c>
      <c r="E9" s="6">
        <v>14</v>
      </c>
      <c r="F9" s="6">
        <v>2</v>
      </c>
      <c r="G9" s="6">
        <v>18</v>
      </c>
      <c r="H9" s="6">
        <v>6</v>
      </c>
      <c r="I9" s="6">
        <v>0</v>
      </c>
      <c r="J9" s="6" t="s">
        <v>10</v>
      </c>
    </row>
    <row r="10" spans="1:10" x14ac:dyDescent="0.2">
      <c r="A10" s="6">
        <v>9</v>
      </c>
      <c r="B10" s="6">
        <v>1</v>
      </c>
      <c r="C10" s="6">
        <v>13</v>
      </c>
      <c r="D10" s="6">
        <v>2</v>
      </c>
      <c r="E10" s="6">
        <v>17</v>
      </c>
      <c r="F10" s="6">
        <v>4</v>
      </c>
      <c r="G10" s="6">
        <v>19</v>
      </c>
      <c r="H10" s="6">
        <v>6</v>
      </c>
      <c r="I10" s="6">
        <v>0</v>
      </c>
      <c r="J10" s="6" t="s">
        <v>9</v>
      </c>
    </row>
    <row r="11" spans="1:10" x14ac:dyDescent="0.2">
      <c r="A11" s="6">
        <v>10</v>
      </c>
      <c r="B11" s="6">
        <v>3</v>
      </c>
      <c r="C11" s="6">
        <v>16</v>
      </c>
      <c r="D11" s="6">
        <v>3</v>
      </c>
      <c r="E11" s="6">
        <v>18</v>
      </c>
      <c r="F11" s="6">
        <v>2</v>
      </c>
      <c r="G11" s="6">
        <v>21</v>
      </c>
      <c r="H11" s="6">
        <v>5</v>
      </c>
      <c r="I11" s="6">
        <v>0</v>
      </c>
      <c r="J11" s="6" t="s">
        <v>10</v>
      </c>
    </row>
    <row r="12" spans="1:10" x14ac:dyDescent="0.2">
      <c r="A12" s="6">
        <v>11</v>
      </c>
      <c r="B12" s="6">
        <v>2</v>
      </c>
      <c r="C12" s="6">
        <v>18</v>
      </c>
      <c r="D12" s="6">
        <v>5</v>
      </c>
      <c r="E12" s="6">
        <v>19</v>
      </c>
      <c r="F12" s="6">
        <v>1</v>
      </c>
      <c r="G12" s="6">
        <v>24</v>
      </c>
      <c r="H12" s="6">
        <v>6</v>
      </c>
      <c r="I12" s="6">
        <v>0</v>
      </c>
      <c r="J12" s="6" t="s">
        <v>9</v>
      </c>
    </row>
    <row r="13" spans="1:10" x14ac:dyDescent="0.2">
      <c r="A13" s="6">
        <v>12</v>
      </c>
      <c r="B13" s="6">
        <v>2</v>
      </c>
      <c r="C13" s="6">
        <v>20</v>
      </c>
      <c r="D13" s="6">
        <v>5</v>
      </c>
      <c r="E13" s="6">
        <v>21</v>
      </c>
      <c r="F13" s="6">
        <v>1</v>
      </c>
      <c r="G13" s="6">
        <v>26</v>
      </c>
      <c r="H13" s="6">
        <v>6</v>
      </c>
      <c r="I13" s="6">
        <v>0</v>
      </c>
      <c r="J13" s="6" t="s">
        <v>10</v>
      </c>
    </row>
    <row r="14" spans="1:10" x14ac:dyDescent="0.2">
      <c r="A14" s="6">
        <v>13</v>
      </c>
      <c r="B14" s="6">
        <v>2</v>
      </c>
      <c r="C14" s="6">
        <v>22</v>
      </c>
      <c r="D14" s="6">
        <v>3</v>
      </c>
      <c r="E14" s="6">
        <v>24</v>
      </c>
      <c r="F14" s="6">
        <v>2</v>
      </c>
      <c r="G14" s="6">
        <v>27</v>
      </c>
      <c r="H14" s="6">
        <v>5</v>
      </c>
      <c r="I14" s="6">
        <v>0</v>
      </c>
      <c r="J14" s="6" t="s">
        <v>9</v>
      </c>
    </row>
    <row r="15" spans="1:10" x14ac:dyDescent="0.2">
      <c r="A15" s="6">
        <v>14</v>
      </c>
      <c r="B15" s="6">
        <v>2</v>
      </c>
      <c r="C15" s="6">
        <v>24</v>
      </c>
      <c r="D15" s="6">
        <v>5</v>
      </c>
      <c r="E15" s="6">
        <v>26</v>
      </c>
      <c r="F15" s="6">
        <v>2</v>
      </c>
      <c r="G15" s="6">
        <v>31</v>
      </c>
      <c r="H15" s="6">
        <v>7</v>
      </c>
      <c r="I15" s="6">
        <v>0</v>
      </c>
      <c r="J15" s="6" t="s">
        <v>10</v>
      </c>
    </row>
    <row r="16" spans="1:10" x14ac:dyDescent="0.2">
      <c r="A16" s="6">
        <v>15</v>
      </c>
      <c r="B16" s="6">
        <v>2</v>
      </c>
      <c r="C16" s="6">
        <v>26</v>
      </c>
      <c r="D16" s="6">
        <v>5</v>
      </c>
      <c r="E16" s="6">
        <v>27</v>
      </c>
      <c r="F16" s="6">
        <v>1</v>
      </c>
      <c r="G16" s="6">
        <v>32</v>
      </c>
      <c r="H16" s="6">
        <v>6</v>
      </c>
      <c r="I16" s="6">
        <v>0</v>
      </c>
      <c r="J16" s="6" t="s">
        <v>9</v>
      </c>
    </row>
    <row r="17" spans="1:16" x14ac:dyDescent="0.2">
      <c r="A17" s="6">
        <v>16</v>
      </c>
      <c r="B17" s="6">
        <v>2</v>
      </c>
      <c r="C17" s="6">
        <v>28</v>
      </c>
      <c r="D17" s="6">
        <v>3</v>
      </c>
      <c r="E17" s="6">
        <v>31</v>
      </c>
      <c r="F17" s="6">
        <v>3</v>
      </c>
      <c r="G17" s="6">
        <v>34</v>
      </c>
      <c r="H17" s="6">
        <v>6</v>
      </c>
      <c r="I17" s="6">
        <v>0</v>
      </c>
      <c r="J17" s="6" t="s">
        <v>10</v>
      </c>
    </row>
    <row r="18" spans="1:16" x14ac:dyDescent="0.2">
      <c r="A18" s="6">
        <v>17</v>
      </c>
      <c r="B18" s="6">
        <v>2</v>
      </c>
      <c r="C18" s="6">
        <v>30</v>
      </c>
      <c r="D18" s="6">
        <v>4</v>
      </c>
      <c r="E18" s="6">
        <v>32</v>
      </c>
      <c r="F18" s="6">
        <v>2</v>
      </c>
      <c r="G18" s="6">
        <v>36</v>
      </c>
      <c r="H18" s="6">
        <v>6</v>
      </c>
      <c r="I18" s="6">
        <v>0</v>
      </c>
      <c r="J18" s="6" t="s">
        <v>9</v>
      </c>
    </row>
    <row r="19" spans="1:16" x14ac:dyDescent="0.2">
      <c r="A19" s="6">
        <v>18</v>
      </c>
      <c r="B19" s="6">
        <v>2</v>
      </c>
      <c r="C19" s="6">
        <v>32</v>
      </c>
      <c r="D19" s="6">
        <v>3</v>
      </c>
      <c r="E19" s="6">
        <v>34</v>
      </c>
      <c r="F19" s="6">
        <v>2</v>
      </c>
      <c r="G19" s="6">
        <v>37</v>
      </c>
      <c r="H19" s="6">
        <v>5</v>
      </c>
      <c r="I19" s="6">
        <v>0</v>
      </c>
      <c r="J19" s="6" t="s">
        <v>10</v>
      </c>
    </row>
    <row r="20" spans="1:16" x14ac:dyDescent="0.2">
      <c r="A20" s="6">
        <v>19</v>
      </c>
      <c r="B20" s="6">
        <v>2</v>
      </c>
      <c r="C20" s="6">
        <v>34</v>
      </c>
      <c r="D20" s="6">
        <v>4</v>
      </c>
      <c r="E20" s="6">
        <v>36</v>
      </c>
      <c r="F20" s="6">
        <v>2</v>
      </c>
      <c r="G20" s="6">
        <v>40</v>
      </c>
      <c r="H20" s="6">
        <v>6</v>
      </c>
      <c r="I20" s="6">
        <v>0</v>
      </c>
      <c r="J20" s="6" t="s">
        <v>9</v>
      </c>
    </row>
    <row r="21" spans="1:16" x14ac:dyDescent="0.2">
      <c r="A21" s="6">
        <v>20</v>
      </c>
      <c r="B21" s="6">
        <v>3</v>
      </c>
      <c r="C21" s="6">
        <v>37</v>
      </c>
      <c r="D21" s="6">
        <v>5</v>
      </c>
      <c r="E21" s="6">
        <v>37</v>
      </c>
      <c r="F21" s="6">
        <v>0</v>
      </c>
      <c r="G21" s="6">
        <v>42</v>
      </c>
      <c r="H21" s="6">
        <v>5</v>
      </c>
      <c r="I21" s="6">
        <v>0</v>
      </c>
      <c r="J21" s="6" t="s">
        <v>10</v>
      </c>
    </row>
    <row r="22" spans="1:16" x14ac:dyDescent="0.2">
      <c r="A22" s="6">
        <v>21</v>
      </c>
      <c r="B22" s="6">
        <v>3</v>
      </c>
      <c r="C22" s="6">
        <v>40</v>
      </c>
      <c r="D22" s="6">
        <v>4</v>
      </c>
      <c r="E22" s="6">
        <v>40</v>
      </c>
      <c r="F22" s="6">
        <v>0</v>
      </c>
      <c r="G22" s="6">
        <v>44</v>
      </c>
      <c r="H22" s="6">
        <v>4</v>
      </c>
      <c r="I22" s="6">
        <v>0</v>
      </c>
      <c r="J22" s="6" t="s">
        <v>9</v>
      </c>
    </row>
    <row r="23" spans="1:16" x14ac:dyDescent="0.2">
      <c r="A23" s="6">
        <v>22</v>
      </c>
      <c r="B23" s="6">
        <v>2</v>
      </c>
      <c r="C23" s="6">
        <v>42</v>
      </c>
      <c r="D23" s="6">
        <v>4</v>
      </c>
      <c r="E23" s="6">
        <v>42</v>
      </c>
      <c r="F23" s="6">
        <v>0</v>
      </c>
      <c r="G23" s="6">
        <v>46</v>
      </c>
      <c r="H23" s="6">
        <v>4</v>
      </c>
      <c r="I23" s="6">
        <v>0</v>
      </c>
      <c r="J23" s="6" t="s">
        <v>10</v>
      </c>
    </row>
    <row r="24" spans="1:16" x14ac:dyDescent="0.2">
      <c r="A24" s="6">
        <v>23</v>
      </c>
      <c r="B24" s="6">
        <v>4</v>
      </c>
      <c r="C24" s="6">
        <v>46</v>
      </c>
      <c r="D24" s="6">
        <v>5</v>
      </c>
      <c r="E24" s="6">
        <v>46</v>
      </c>
      <c r="F24" s="6">
        <v>0</v>
      </c>
      <c r="G24" s="6">
        <v>51</v>
      </c>
      <c r="H24" s="6">
        <v>5</v>
      </c>
      <c r="I24" s="6">
        <v>2</v>
      </c>
      <c r="J24" s="6" t="s">
        <v>9</v>
      </c>
      <c r="L24" s="7" t="s">
        <v>13</v>
      </c>
      <c r="M24" s="7"/>
      <c r="O24" s="8" t="s">
        <v>33</v>
      </c>
      <c r="P24" s="8"/>
    </row>
    <row r="25" spans="1:16" x14ac:dyDescent="0.2">
      <c r="A25" s="6">
        <v>24</v>
      </c>
      <c r="B25" s="6">
        <v>4</v>
      </c>
      <c r="C25" s="6">
        <v>50</v>
      </c>
      <c r="D25" s="6">
        <v>6</v>
      </c>
      <c r="E25" s="6">
        <v>50</v>
      </c>
      <c r="F25" s="6">
        <v>0</v>
      </c>
      <c r="G25" s="6">
        <v>56</v>
      </c>
      <c r="H25" s="6">
        <v>6</v>
      </c>
      <c r="I25" s="6">
        <v>4</v>
      </c>
      <c r="J25" s="6" t="s">
        <v>10</v>
      </c>
      <c r="L25" s="6" t="s">
        <v>26</v>
      </c>
      <c r="M25" s="6">
        <f>COUNTIF(J2:J101,"&lt;&gt;BACKER")</f>
        <v>57</v>
      </c>
      <c r="O25" s="6" t="s">
        <v>26</v>
      </c>
      <c r="P25" s="6">
        <f>COUNTIF(J2:J101,"&lt;&gt;ABLE")</f>
        <v>43</v>
      </c>
    </row>
    <row r="26" spans="1:16" x14ac:dyDescent="0.2">
      <c r="A26" s="6">
        <v>25</v>
      </c>
      <c r="B26" s="6">
        <v>3</v>
      </c>
      <c r="C26" s="6">
        <v>53</v>
      </c>
      <c r="D26" s="6">
        <v>2</v>
      </c>
      <c r="E26" s="6">
        <v>53</v>
      </c>
      <c r="F26" s="6">
        <v>0</v>
      </c>
      <c r="G26" s="6">
        <v>55</v>
      </c>
      <c r="H26" s="6">
        <v>2</v>
      </c>
      <c r="I26" s="6">
        <v>2</v>
      </c>
      <c r="J26" s="6" t="s">
        <v>9</v>
      </c>
      <c r="L26" s="6" t="s">
        <v>27</v>
      </c>
      <c r="M26" s="6">
        <f>SUMIF(J2:J101,"*ABLE*",D2:D101)</f>
        <v>204</v>
      </c>
      <c r="O26" s="6" t="s">
        <v>27</v>
      </c>
      <c r="P26" s="6">
        <f>SUMIF(J2:J101,"*BACKER*",D2:D101)</f>
        <v>188</v>
      </c>
    </row>
    <row r="27" spans="1:16" x14ac:dyDescent="0.2">
      <c r="A27" s="6">
        <v>26</v>
      </c>
      <c r="B27" s="6">
        <v>2</v>
      </c>
      <c r="C27" s="6">
        <v>55</v>
      </c>
      <c r="D27" s="6">
        <v>2</v>
      </c>
      <c r="E27" s="6">
        <v>55</v>
      </c>
      <c r="F27" s="6">
        <v>0</v>
      </c>
      <c r="G27" s="6">
        <v>57</v>
      </c>
      <c r="H27" s="6">
        <v>2</v>
      </c>
      <c r="I27" s="6">
        <v>0</v>
      </c>
      <c r="J27" s="6" t="s">
        <v>9</v>
      </c>
      <c r="L27" s="6" t="s">
        <v>28</v>
      </c>
      <c r="M27" s="6">
        <f>SUMIF(J2:J101,"*ABLE*",F2:F101)</f>
        <v>110</v>
      </c>
      <c r="O27" s="6" t="s">
        <v>28</v>
      </c>
      <c r="P27" s="6">
        <f>SUMIF(J2:J101,"*BACKER*",F2:F101)</f>
        <v>78</v>
      </c>
    </row>
    <row r="28" spans="1:16" x14ac:dyDescent="0.2">
      <c r="A28" s="6">
        <v>27</v>
      </c>
      <c r="B28" s="6">
        <v>2</v>
      </c>
      <c r="C28" s="6">
        <v>57</v>
      </c>
      <c r="D28" s="6">
        <v>4</v>
      </c>
      <c r="E28" s="6">
        <v>57</v>
      </c>
      <c r="F28" s="6">
        <v>0</v>
      </c>
      <c r="G28" s="6">
        <v>61</v>
      </c>
      <c r="H28" s="6">
        <v>4</v>
      </c>
      <c r="I28" s="6">
        <v>0</v>
      </c>
      <c r="J28" s="6" t="s">
        <v>9</v>
      </c>
      <c r="L28" s="6" t="s">
        <v>29</v>
      </c>
      <c r="M28" s="6">
        <f>SUMIF(J2:J101,"*ABLE*",H2:H101)</f>
        <v>314</v>
      </c>
      <c r="O28" s="6" t="s">
        <v>29</v>
      </c>
      <c r="P28" s="6">
        <f>SUMIF(J2:J101,"*BACKER*",H2:H101)</f>
        <v>266</v>
      </c>
    </row>
    <row r="29" spans="1:16" x14ac:dyDescent="0.2">
      <c r="A29" s="6">
        <v>28</v>
      </c>
      <c r="B29" s="6">
        <v>4</v>
      </c>
      <c r="C29" s="6">
        <v>61</v>
      </c>
      <c r="D29" s="6">
        <v>5</v>
      </c>
      <c r="E29" s="6">
        <v>61</v>
      </c>
      <c r="F29" s="6">
        <v>0</v>
      </c>
      <c r="G29" s="6">
        <v>66</v>
      </c>
      <c r="H29" s="6">
        <v>5</v>
      </c>
      <c r="I29" s="6">
        <v>0</v>
      </c>
      <c r="J29" s="6" t="s">
        <v>9</v>
      </c>
      <c r="L29" s="6" t="s">
        <v>30</v>
      </c>
      <c r="M29" s="6">
        <f>SUMIF(J2:J101,"*ABLE*",I2:I101)</f>
        <v>12</v>
      </c>
      <c r="O29" s="6" t="s">
        <v>30</v>
      </c>
      <c r="P29" s="6">
        <f>SUMIF(J2:J101,"*BACKER*",I2:I101)</f>
        <v>27</v>
      </c>
    </row>
    <row r="30" spans="1:16" x14ac:dyDescent="0.2">
      <c r="A30" s="6">
        <v>29</v>
      </c>
      <c r="B30" s="6">
        <v>2</v>
      </c>
      <c r="C30" s="6">
        <v>63</v>
      </c>
      <c r="D30" s="6">
        <v>4</v>
      </c>
      <c r="E30" s="6">
        <v>63</v>
      </c>
      <c r="F30" s="6">
        <v>0</v>
      </c>
      <c r="G30" s="6">
        <v>67</v>
      </c>
      <c r="H30" s="6">
        <v>4</v>
      </c>
      <c r="I30" s="6">
        <v>7</v>
      </c>
      <c r="J30" s="6" t="s">
        <v>10</v>
      </c>
      <c r="L30" s="6" t="s">
        <v>31</v>
      </c>
      <c r="M30" s="6">
        <v>216</v>
      </c>
      <c r="O30" s="6" t="s">
        <v>31</v>
      </c>
      <c r="P30" s="6">
        <v>216</v>
      </c>
    </row>
    <row r="31" spans="1:16" x14ac:dyDescent="0.2">
      <c r="A31" s="6">
        <v>30</v>
      </c>
      <c r="B31" s="6">
        <v>2</v>
      </c>
      <c r="C31" s="6">
        <v>65</v>
      </c>
      <c r="D31" s="6">
        <v>5</v>
      </c>
      <c r="E31" s="6">
        <v>66</v>
      </c>
      <c r="F31" s="6">
        <v>1</v>
      </c>
      <c r="G31" s="6">
        <v>71</v>
      </c>
      <c r="H31" s="6">
        <v>6</v>
      </c>
      <c r="I31" s="6">
        <v>0</v>
      </c>
      <c r="J31" s="6" t="s">
        <v>9</v>
      </c>
      <c r="L31" s="6" t="s">
        <v>32</v>
      </c>
      <c r="M31" s="6">
        <v>203</v>
      </c>
      <c r="O31" s="6" t="s">
        <v>32</v>
      </c>
      <c r="P31" s="6">
        <v>206</v>
      </c>
    </row>
    <row r="32" spans="1:16" x14ac:dyDescent="0.2">
      <c r="A32" s="6">
        <v>31</v>
      </c>
      <c r="B32" s="6">
        <v>1</v>
      </c>
      <c r="C32" s="6">
        <v>66</v>
      </c>
      <c r="D32" s="6">
        <v>6</v>
      </c>
      <c r="E32" s="6">
        <v>67</v>
      </c>
      <c r="F32" s="6">
        <v>1</v>
      </c>
      <c r="G32" s="6">
        <v>73</v>
      </c>
      <c r="H32" s="6">
        <v>7</v>
      </c>
      <c r="I32" s="6">
        <v>0</v>
      </c>
      <c r="J32" s="6" t="s">
        <v>10</v>
      </c>
      <c r="L32" s="6" t="s">
        <v>14</v>
      </c>
      <c r="M32" s="6">
        <f>M27/M25</f>
        <v>1.9298245614035088</v>
      </c>
      <c r="O32" s="6" t="s">
        <v>14</v>
      </c>
      <c r="P32" s="6">
        <f>P27/P25</f>
        <v>1.8139534883720929</v>
      </c>
    </row>
    <row r="33" spans="1:16" x14ac:dyDescent="0.2">
      <c r="A33" s="6">
        <v>32</v>
      </c>
      <c r="B33" s="6">
        <v>2</v>
      </c>
      <c r="C33" s="6">
        <v>68</v>
      </c>
      <c r="D33" s="6">
        <v>5</v>
      </c>
      <c r="E33" s="6">
        <v>71</v>
      </c>
      <c r="F33" s="6">
        <v>3</v>
      </c>
      <c r="G33" s="6">
        <v>76</v>
      </c>
      <c r="H33" s="6">
        <v>8</v>
      </c>
      <c r="I33" s="6">
        <v>0</v>
      </c>
      <c r="J33" s="6" t="s">
        <v>9</v>
      </c>
      <c r="L33" s="6" t="s">
        <v>15</v>
      </c>
      <c r="M33" s="6">
        <f>COUNTIFS(J2:J101,"*ABLE*",F2:F101,"&gt;0")</f>
        <v>39</v>
      </c>
      <c r="O33" s="6" t="s">
        <v>15</v>
      </c>
      <c r="P33" s="6">
        <f>COUNTIFS(J2:J101,"*BACKER*",F2:F101,"&gt;0")</f>
        <v>30</v>
      </c>
    </row>
    <row r="34" spans="1:16" x14ac:dyDescent="0.2">
      <c r="A34" s="6">
        <v>33</v>
      </c>
      <c r="B34" s="6">
        <v>1</v>
      </c>
      <c r="C34" s="6">
        <v>69</v>
      </c>
      <c r="D34" s="6">
        <v>6</v>
      </c>
      <c r="E34" s="6">
        <v>73</v>
      </c>
      <c r="F34" s="6">
        <v>4</v>
      </c>
      <c r="G34" s="6">
        <v>79</v>
      </c>
      <c r="H34" s="6">
        <v>10</v>
      </c>
      <c r="I34" s="6">
        <v>0</v>
      </c>
      <c r="J34" s="6" t="s">
        <v>10</v>
      </c>
      <c r="L34" s="6" t="s">
        <v>16</v>
      </c>
      <c r="M34" s="6">
        <f>M33/M25</f>
        <v>0.68421052631578949</v>
      </c>
      <c r="O34" s="6" t="s">
        <v>16</v>
      </c>
      <c r="P34" s="6">
        <f>P33/P25</f>
        <v>0.69767441860465118</v>
      </c>
    </row>
    <row r="35" spans="1:16" x14ac:dyDescent="0.2">
      <c r="A35" s="6">
        <v>34</v>
      </c>
      <c r="B35" s="6">
        <v>2</v>
      </c>
      <c r="C35" s="6">
        <v>71</v>
      </c>
      <c r="D35" s="6">
        <v>3</v>
      </c>
      <c r="E35" s="6">
        <v>76</v>
      </c>
      <c r="F35" s="6">
        <v>5</v>
      </c>
      <c r="G35" s="6">
        <v>79</v>
      </c>
      <c r="H35" s="6">
        <v>8</v>
      </c>
      <c r="I35" s="6">
        <v>0</v>
      </c>
      <c r="J35" s="6" t="s">
        <v>9</v>
      </c>
      <c r="L35" s="6" t="s">
        <v>17</v>
      </c>
      <c r="M35" s="6">
        <f>M29/M30</f>
        <v>5.5555555555555552E-2</v>
      </c>
      <c r="O35" s="6" t="s">
        <v>17</v>
      </c>
      <c r="P35" s="6">
        <f>P29/P30</f>
        <v>0.125</v>
      </c>
    </row>
    <row r="36" spans="1:16" x14ac:dyDescent="0.2">
      <c r="A36" s="6">
        <v>35</v>
      </c>
      <c r="B36" s="6">
        <v>3</v>
      </c>
      <c r="C36" s="6">
        <v>74</v>
      </c>
      <c r="D36" s="6">
        <v>2</v>
      </c>
      <c r="E36" s="6">
        <v>79</v>
      </c>
      <c r="F36" s="6">
        <v>5</v>
      </c>
      <c r="G36" s="6">
        <v>81</v>
      </c>
      <c r="H36" s="6">
        <v>7</v>
      </c>
      <c r="I36" s="6">
        <v>0</v>
      </c>
      <c r="J36" s="6" t="s">
        <v>9</v>
      </c>
      <c r="L36" s="6" t="s">
        <v>18</v>
      </c>
      <c r="M36" s="6">
        <f>1-M35</f>
        <v>0.94444444444444442</v>
      </c>
      <c r="O36" s="6" t="s">
        <v>18</v>
      </c>
      <c r="P36" s="6">
        <f>1-P35</f>
        <v>0.875</v>
      </c>
    </row>
    <row r="37" spans="1:16" x14ac:dyDescent="0.2">
      <c r="A37" s="6">
        <v>36</v>
      </c>
      <c r="B37" s="6">
        <v>1</v>
      </c>
      <c r="C37" s="6">
        <v>75</v>
      </c>
      <c r="D37" s="6">
        <v>5</v>
      </c>
      <c r="E37" s="6">
        <v>79</v>
      </c>
      <c r="F37" s="6">
        <v>4</v>
      </c>
      <c r="G37" s="6">
        <v>84</v>
      </c>
      <c r="H37" s="6">
        <v>9</v>
      </c>
      <c r="I37" s="6">
        <v>0</v>
      </c>
      <c r="J37" s="6" t="s">
        <v>10</v>
      </c>
      <c r="L37" s="6" t="s">
        <v>19</v>
      </c>
      <c r="M37" s="6">
        <f>M26/M25</f>
        <v>3.5789473684210527</v>
      </c>
      <c r="O37" s="6" t="s">
        <v>19</v>
      </c>
      <c r="P37" s="6">
        <f>P26/P25</f>
        <v>4.3720930232558137</v>
      </c>
    </row>
    <row r="38" spans="1:16" x14ac:dyDescent="0.2">
      <c r="A38" s="6">
        <v>37</v>
      </c>
      <c r="B38" s="6">
        <v>2</v>
      </c>
      <c r="C38" s="6">
        <v>77</v>
      </c>
      <c r="D38" s="6">
        <v>5</v>
      </c>
      <c r="E38" s="6">
        <v>81</v>
      </c>
      <c r="F38" s="6">
        <v>4</v>
      </c>
      <c r="G38" s="6">
        <v>86</v>
      </c>
      <c r="H38" s="6">
        <v>9</v>
      </c>
      <c r="I38" s="6">
        <v>0</v>
      </c>
      <c r="J38" s="6" t="s">
        <v>9</v>
      </c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:16" x14ac:dyDescent="0.2">
      <c r="A39" s="6">
        <v>38</v>
      </c>
      <c r="B39" s="6">
        <v>1</v>
      </c>
      <c r="C39" s="6">
        <v>78</v>
      </c>
      <c r="D39" s="6">
        <v>3</v>
      </c>
      <c r="E39" s="6">
        <v>84</v>
      </c>
      <c r="F39" s="6">
        <v>6</v>
      </c>
      <c r="G39" s="6">
        <v>87</v>
      </c>
      <c r="H39" s="6">
        <v>9</v>
      </c>
      <c r="I39" s="6">
        <v>0</v>
      </c>
      <c r="J39" s="6" t="s">
        <v>10</v>
      </c>
      <c r="L39" s="6" t="s">
        <v>21</v>
      </c>
      <c r="M39" s="6">
        <f>M31/(M25-1)</f>
        <v>3.625</v>
      </c>
      <c r="O39" s="6" t="s">
        <v>21</v>
      </c>
      <c r="P39" s="6">
        <f>P31/(P25-1)</f>
        <v>4.9047619047619051</v>
      </c>
    </row>
    <row r="40" spans="1:16" x14ac:dyDescent="0.2">
      <c r="A40" s="6">
        <v>39</v>
      </c>
      <c r="B40" s="6">
        <v>3</v>
      </c>
      <c r="C40" s="6">
        <v>81</v>
      </c>
      <c r="D40" s="6">
        <v>3</v>
      </c>
      <c r="E40" s="6">
        <v>86</v>
      </c>
      <c r="F40" s="6">
        <v>5</v>
      </c>
      <c r="G40" s="6">
        <v>89</v>
      </c>
      <c r="H40" s="6">
        <v>8</v>
      </c>
      <c r="I40" s="6">
        <v>0</v>
      </c>
      <c r="J40" s="6" t="s">
        <v>9</v>
      </c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:16" x14ac:dyDescent="0.2">
      <c r="A41" s="6">
        <v>40</v>
      </c>
      <c r="B41" s="6">
        <v>1</v>
      </c>
      <c r="C41" s="6">
        <v>82</v>
      </c>
      <c r="D41" s="6">
        <v>4</v>
      </c>
      <c r="E41" s="6">
        <v>87</v>
      </c>
      <c r="F41" s="6">
        <v>5</v>
      </c>
      <c r="G41" s="6">
        <v>91</v>
      </c>
      <c r="H41" s="6">
        <v>9</v>
      </c>
      <c r="I41" s="6">
        <v>0</v>
      </c>
      <c r="J41" s="6" t="s">
        <v>10</v>
      </c>
      <c r="L41" s="6" t="s">
        <v>23</v>
      </c>
      <c r="M41" s="6">
        <f>M27/M33</f>
        <v>2.8205128205128207</v>
      </c>
      <c r="O41" s="6" t="s">
        <v>23</v>
      </c>
      <c r="P41" s="6">
        <f>P27/P33</f>
        <v>2.6</v>
      </c>
    </row>
    <row r="42" spans="1:16" x14ac:dyDescent="0.2">
      <c r="A42" s="6">
        <v>41</v>
      </c>
      <c r="B42" s="6">
        <v>3</v>
      </c>
      <c r="C42" s="6">
        <v>85</v>
      </c>
      <c r="D42" s="6">
        <v>5</v>
      </c>
      <c r="E42" s="6">
        <v>89</v>
      </c>
      <c r="F42" s="6">
        <v>4</v>
      </c>
      <c r="G42" s="6">
        <v>94</v>
      </c>
      <c r="H42" s="6">
        <v>9</v>
      </c>
      <c r="I42" s="6">
        <v>0</v>
      </c>
      <c r="J42" s="6" t="s">
        <v>9</v>
      </c>
      <c r="L42" s="6" t="s">
        <v>24</v>
      </c>
      <c r="M42" s="6">
        <f>M28/M25</f>
        <v>5.5087719298245617</v>
      </c>
      <c r="O42" s="6" t="s">
        <v>24</v>
      </c>
      <c r="P42" s="6">
        <f>P28/P25</f>
        <v>6.1860465116279073</v>
      </c>
    </row>
    <row r="43" spans="1:16" x14ac:dyDescent="0.2">
      <c r="A43" s="6">
        <v>42</v>
      </c>
      <c r="B43" s="6">
        <v>2</v>
      </c>
      <c r="C43" s="6">
        <v>87</v>
      </c>
      <c r="D43" s="6">
        <v>6</v>
      </c>
      <c r="E43" s="6">
        <v>91</v>
      </c>
      <c r="F43" s="6">
        <v>4</v>
      </c>
      <c r="G43" s="6">
        <v>97</v>
      </c>
      <c r="H43" s="6">
        <v>10</v>
      </c>
      <c r="I43" s="6">
        <v>0</v>
      </c>
      <c r="J43" s="6" t="s">
        <v>10</v>
      </c>
      <c r="L43" s="6" t="s">
        <v>25</v>
      </c>
      <c r="M43" s="6">
        <f>M32+M37</f>
        <v>5.5087719298245617</v>
      </c>
      <c r="O43" s="6" t="s">
        <v>25</v>
      </c>
      <c r="P43" s="6">
        <f>P32+P37</f>
        <v>6.1860465116279064</v>
      </c>
    </row>
    <row r="44" spans="1:16" x14ac:dyDescent="0.2">
      <c r="A44" s="6">
        <v>43</v>
      </c>
      <c r="B44" s="6">
        <v>2</v>
      </c>
      <c r="C44" s="6">
        <v>89</v>
      </c>
      <c r="D44" s="6">
        <v>2</v>
      </c>
      <c r="E44" s="6">
        <v>94</v>
      </c>
      <c r="F44" s="6">
        <v>5</v>
      </c>
      <c r="G44" s="6">
        <v>96</v>
      </c>
      <c r="H44" s="6">
        <v>7</v>
      </c>
      <c r="I44" s="6">
        <v>0</v>
      </c>
      <c r="J44" s="6" t="s">
        <v>9</v>
      </c>
    </row>
    <row r="45" spans="1:16" x14ac:dyDescent="0.2">
      <c r="A45" s="6">
        <v>44</v>
      </c>
      <c r="B45" s="6">
        <v>3</v>
      </c>
      <c r="C45" s="6">
        <v>92</v>
      </c>
      <c r="D45" s="6">
        <v>2</v>
      </c>
      <c r="E45" s="6">
        <v>96</v>
      </c>
      <c r="F45" s="6">
        <v>4</v>
      </c>
      <c r="G45" s="6">
        <v>98</v>
      </c>
      <c r="H45" s="6">
        <v>6</v>
      </c>
      <c r="I45" s="6">
        <v>0</v>
      </c>
      <c r="J45" s="6" t="s">
        <v>9</v>
      </c>
    </row>
    <row r="46" spans="1:16" x14ac:dyDescent="0.2">
      <c r="A46" s="6">
        <v>45</v>
      </c>
      <c r="B46" s="6">
        <v>2</v>
      </c>
      <c r="C46" s="6">
        <v>94</v>
      </c>
      <c r="D46" s="6">
        <v>5</v>
      </c>
      <c r="E46" s="6">
        <v>97</v>
      </c>
      <c r="F46" s="6">
        <v>3</v>
      </c>
      <c r="G46" s="6">
        <v>102</v>
      </c>
      <c r="H46" s="6">
        <v>8</v>
      </c>
      <c r="I46" s="6">
        <v>0</v>
      </c>
      <c r="J46" s="6" t="s">
        <v>10</v>
      </c>
      <c r="L46" s="7" t="s">
        <v>34</v>
      </c>
      <c r="M46" s="7"/>
    </row>
    <row r="47" spans="1:16" x14ac:dyDescent="0.2">
      <c r="A47" s="6">
        <v>46</v>
      </c>
      <c r="B47" s="6">
        <v>3</v>
      </c>
      <c r="C47" s="6">
        <v>97</v>
      </c>
      <c r="D47" s="6">
        <v>3</v>
      </c>
      <c r="E47" s="6">
        <v>98</v>
      </c>
      <c r="F47" s="6">
        <v>1</v>
      </c>
      <c r="G47" s="6">
        <v>101</v>
      </c>
      <c r="H47" s="6">
        <v>4</v>
      </c>
      <c r="I47" s="6">
        <v>0</v>
      </c>
      <c r="J47" s="6" t="s">
        <v>9</v>
      </c>
      <c r="L47" s="6" t="s">
        <v>35</v>
      </c>
      <c r="M47" s="6">
        <f>AVERAGE(M32,P32)</f>
        <v>1.8718890248878008</v>
      </c>
    </row>
    <row r="48" spans="1:16" x14ac:dyDescent="0.2">
      <c r="A48" s="6">
        <v>47</v>
      </c>
      <c r="B48" s="6">
        <v>2</v>
      </c>
      <c r="C48" s="6">
        <v>99</v>
      </c>
      <c r="D48" s="6">
        <v>2</v>
      </c>
      <c r="E48" s="6">
        <v>101</v>
      </c>
      <c r="F48" s="6">
        <v>2</v>
      </c>
      <c r="G48" s="6">
        <v>103</v>
      </c>
      <c r="H48" s="6">
        <v>4</v>
      </c>
      <c r="I48" s="6">
        <v>0</v>
      </c>
      <c r="J48" s="6" t="s">
        <v>9</v>
      </c>
      <c r="L48" s="6" t="s">
        <v>36</v>
      </c>
      <c r="M48" s="6">
        <f>SUM(M33,P33)</f>
        <v>69</v>
      </c>
    </row>
    <row r="49" spans="1:13" x14ac:dyDescent="0.2">
      <c r="A49" s="6">
        <v>48</v>
      </c>
      <c r="B49" s="6">
        <v>1</v>
      </c>
      <c r="C49" s="6">
        <v>100</v>
      </c>
      <c r="D49" s="6">
        <v>6</v>
      </c>
      <c r="E49" s="6">
        <v>102</v>
      </c>
      <c r="F49" s="6">
        <v>2</v>
      </c>
      <c r="G49" s="6">
        <v>108</v>
      </c>
      <c r="H49" s="6">
        <v>8</v>
      </c>
      <c r="I49" s="6">
        <v>0</v>
      </c>
      <c r="J49" s="6" t="s">
        <v>10</v>
      </c>
      <c r="L49" s="6" t="s">
        <v>16</v>
      </c>
      <c r="M49" s="6">
        <f>AVERAGE(M34,P34)</f>
        <v>0.69094247246022034</v>
      </c>
    </row>
    <row r="50" spans="1:13" x14ac:dyDescent="0.2">
      <c r="A50" s="6">
        <v>49</v>
      </c>
      <c r="B50" s="6">
        <v>2</v>
      </c>
      <c r="C50" s="6">
        <v>102</v>
      </c>
      <c r="D50" s="6">
        <v>2</v>
      </c>
      <c r="E50" s="6">
        <v>103</v>
      </c>
      <c r="F50" s="6">
        <v>1</v>
      </c>
      <c r="G50" s="6">
        <v>105</v>
      </c>
      <c r="H50" s="6">
        <v>3</v>
      </c>
      <c r="I50" s="6">
        <v>0</v>
      </c>
      <c r="J50" s="6" t="s">
        <v>9</v>
      </c>
      <c r="L50" s="6" t="s">
        <v>37</v>
      </c>
      <c r="M50" s="6">
        <f>AVERAGE(M35,P35)</f>
        <v>9.0277777777777776E-2</v>
      </c>
    </row>
    <row r="51" spans="1:13" x14ac:dyDescent="0.2">
      <c r="A51" s="6">
        <v>50</v>
      </c>
      <c r="B51" s="6">
        <v>2</v>
      </c>
      <c r="C51" s="6">
        <v>104</v>
      </c>
      <c r="D51" s="6">
        <v>2</v>
      </c>
      <c r="E51" s="6">
        <v>105</v>
      </c>
      <c r="F51" s="6">
        <v>1</v>
      </c>
      <c r="G51" s="6">
        <v>107</v>
      </c>
      <c r="H51" s="6">
        <v>3</v>
      </c>
      <c r="I51" s="6">
        <v>0</v>
      </c>
      <c r="J51" s="6" t="s">
        <v>9</v>
      </c>
      <c r="L51" s="6" t="s">
        <v>18</v>
      </c>
      <c r="M51" s="6">
        <f>1-M50</f>
        <v>0.90972222222222221</v>
      </c>
    </row>
    <row r="52" spans="1:13" x14ac:dyDescent="0.2">
      <c r="A52" s="6">
        <v>51</v>
      </c>
      <c r="B52" s="6">
        <v>4</v>
      </c>
      <c r="C52" s="6">
        <v>108</v>
      </c>
      <c r="D52" s="6">
        <v>2</v>
      </c>
      <c r="E52" s="6">
        <v>108</v>
      </c>
      <c r="F52" s="6">
        <v>0</v>
      </c>
      <c r="G52" s="6">
        <v>110</v>
      </c>
      <c r="H52" s="6">
        <v>2</v>
      </c>
      <c r="I52" s="6">
        <v>1</v>
      </c>
      <c r="J52" s="6" t="s">
        <v>9</v>
      </c>
      <c r="L52" s="6" t="s">
        <v>38</v>
      </c>
      <c r="M52" s="6">
        <f>AVERAGE(M37,P37)</f>
        <v>3.975520195838433</v>
      </c>
    </row>
    <row r="53" spans="1:13" x14ac:dyDescent="0.2">
      <c r="A53" s="6">
        <v>52</v>
      </c>
      <c r="B53" s="6">
        <v>1</v>
      </c>
      <c r="C53" s="6">
        <v>109</v>
      </c>
      <c r="D53" s="6">
        <v>4</v>
      </c>
      <c r="E53" s="6">
        <v>109</v>
      </c>
      <c r="F53" s="6">
        <v>0</v>
      </c>
      <c r="G53" s="6">
        <v>113</v>
      </c>
      <c r="H53" s="6">
        <v>4</v>
      </c>
      <c r="I53" s="6">
        <v>1</v>
      </c>
      <c r="J53" s="6" t="s">
        <v>10</v>
      </c>
      <c r="L53" s="6" t="s">
        <v>39</v>
      </c>
      <c r="M53" s="6">
        <f>AVERAGE(M38,P38)</f>
        <v>3.77</v>
      </c>
    </row>
    <row r="54" spans="1:13" x14ac:dyDescent="0.2">
      <c r="A54" s="6">
        <v>53</v>
      </c>
      <c r="B54" s="6">
        <v>1</v>
      </c>
      <c r="C54" s="6">
        <v>110</v>
      </c>
      <c r="D54" s="6">
        <v>5</v>
      </c>
      <c r="E54" s="6">
        <v>110</v>
      </c>
      <c r="F54" s="6">
        <v>0</v>
      </c>
      <c r="G54" s="6">
        <v>115</v>
      </c>
      <c r="H54" s="6">
        <v>5</v>
      </c>
      <c r="I54" s="6">
        <v>0</v>
      </c>
      <c r="J54" s="6" t="s">
        <v>9</v>
      </c>
      <c r="L54" s="6" t="s">
        <v>21</v>
      </c>
      <c r="M54" s="6">
        <f>MAX(M31,P31)/19</f>
        <v>10.842105263157896</v>
      </c>
    </row>
    <row r="55" spans="1:13" x14ac:dyDescent="0.2">
      <c r="A55" s="6">
        <v>54</v>
      </c>
      <c r="B55" s="6">
        <v>3</v>
      </c>
      <c r="C55" s="6">
        <v>113</v>
      </c>
      <c r="D55" s="6">
        <v>3</v>
      </c>
      <c r="E55" s="6">
        <v>113</v>
      </c>
      <c r="F55" s="6">
        <v>0</v>
      </c>
      <c r="G55" s="6">
        <v>116</v>
      </c>
      <c r="H55" s="6">
        <v>3</v>
      </c>
      <c r="I55" s="6">
        <v>0</v>
      </c>
      <c r="J55" s="6" t="s">
        <v>10</v>
      </c>
      <c r="L55" s="6" t="s">
        <v>40</v>
      </c>
      <c r="M55" s="6">
        <f>AVERAGE(M40,P40)</f>
        <v>2.5</v>
      </c>
    </row>
    <row r="56" spans="1:13" x14ac:dyDescent="0.2">
      <c r="A56" s="6">
        <v>55</v>
      </c>
      <c r="B56" s="6">
        <v>4</v>
      </c>
      <c r="C56" s="6">
        <v>117</v>
      </c>
      <c r="D56" s="6">
        <v>3</v>
      </c>
      <c r="E56" s="6">
        <v>117</v>
      </c>
      <c r="F56" s="6">
        <v>0</v>
      </c>
      <c r="G56" s="6">
        <v>120</v>
      </c>
      <c r="H56" s="6">
        <v>3</v>
      </c>
      <c r="I56" s="6">
        <v>2</v>
      </c>
      <c r="J56" s="6" t="s">
        <v>9</v>
      </c>
      <c r="L56" s="6" t="s">
        <v>41</v>
      </c>
      <c r="M56" s="6">
        <f>AVERAGE(M41,P41)</f>
        <v>2.7102564102564104</v>
      </c>
    </row>
    <row r="57" spans="1:13" x14ac:dyDescent="0.2">
      <c r="A57" s="6">
        <v>56</v>
      </c>
      <c r="B57" s="6">
        <v>4</v>
      </c>
      <c r="C57" s="6">
        <v>121</v>
      </c>
      <c r="D57" s="6">
        <v>5</v>
      </c>
      <c r="E57" s="6">
        <v>121</v>
      </c>
      <c r="F57" s="6">
        <v>0</v>
      </c>
      <c r="G57" s="6">
        <v>126</v>
      </c>
      <c r="H57" s="6">
        <v>5</v>
      </c>
      <c r="I57" s="6">
        <v>1</v>
      </c>
      <c r="J57" s="6" t="s">
        <v>9</v>
      </c>
      <c r="L57" s="6" t="s">
        <v>24</v>
      </c>
      <c r="M57" s="6">
        <f>AVERAGE(M42,P42)</f>
        <v>5.8474092207262345</v>
      </c>
    </row>
    <row r="58" spans="1:13" x14ac:dyDescent="0.2">
      <c r="A58" s="6">
        <v>57</v>
      </c>
      <c r="B58" s="6">
        <v>1</v>
      </c>
      <c r="C58" s="6">
        <v>122</v>
      </c>
      <c r="D58" s="6">
        <v>3</v>
      </c>
      <c r="E58" s="6">
        <v>122</v>
      </c>
      <c r="F58" s="6">
        <v>0</v>
      </c>
      <c r="G58" s="6">
        <v>125</v>
      </c>
      <c r="H58" s="6">
        <v>3</v>
      </c>
      <c r="I58" s="6">
        <v>6</v>
      </c>
      <c r="J58" s="6" t="s">
        <v>10</v>
      </c>
      <c r="L58" s="6" t="s">
        <v>25</v>
      </c>
      <c r="M58" s="6">
        <f>AVERAGE(M43,P43)</f>
        <v>5.8474092207262345</v>
      </c>
    </row>
    <row r="59" spans="1:13" x14ac:dyDescent="0.2">
      <c r="A59" s="6">
        <v>58</v>
      </c>
      <c r="B59" s="6">
        <v>1</v>
      </c>
      <c r="C59" s="6">
        <v>123</v>
      </c>
      <c r="D59" s="6">
        <v>6</v>
      </c>
      <c r="E59" s="6">
        <v>125</v>
      </c>
      <c r="F59" s="6">
        <v>2</v>
      </c>
      <c r="G59" s="6">
        <v>131</v>
      </c>
      <c r="H59" s="6">
        <v>8</v>
      </c>
      <c r="I59" s="6">
        <v>0</v>
      </c>
      <c r="J59" s="6" t="s">
        <v>10</v>
      </c>
    </row>
    <row r="60" spans="1:13" x14ac:dyDescent="0.2">
      <c r="A60" s="6">
        <v>59</v>
      </c>
      <c r="B60" s="6">
        <v>1</v>
      </c>
      <c r="C60" s="6">
        <v>124</v>
      </c>
      <c r="D60" s="6">
        <v>4</v>
      </c>
      <c r="E60" s="6">
        <v>126</v>
      </c>
      <c r="F60" s="6">
        <v>2</v>
      </c>
      <c r="G60" s="6">
        <v>130</v>
      </c>
      <c r="H60" s="6">
        <v>6</v>
      </c>
      <c r="I60" s="6">
        <v>0</v>
      </c>
      <c r="J60" s="6" t="s">
        <v>9</v>
      </c>
    </row>
    <row r="61" spans="1:13" x14ac:dyDescent="0.2">
      <c r="A61" s="6">
        <v>60</v>
      </c>
      <c r="B61" s="6">
        <v>4</v>
      </c>
      <c r="C61" s="6">
        <v>128</v>
      </c>
      <c r="D61" s="6">
        <v>5</v>
      </c>
      <c r="E61" s="6">
        <v>130</v>
      </c>
      <c r="F61" s="6">
        <v>2</v>
      </c>
      <c r="G61" s="6">
        <v>135</v>
      </c>
      <c r="H61" s="6">
        <v>7</v>
      </c>
      <c r="I61" s="6">
        <v>0</v>
      </c>
      <c r="J61" s="6" t="s">
        <v>9</v>
      </c>
    </row>
    <row r="62" spans="1:13" x14ac:dyDescent="0.2">
      <c r="A62" s="6">
        <v>61</v>
      </c>
      <c r="B62" s="6">
        <v>2</v>
      </c>
      <c r="C62" s="6">
        <v>130</v>
      </c>
      <c r="D62" s="6">
        <v>3</v>
      </c>
      <c r="E62" s="6">
        <v>131</v>
      </c>
      <c r="F62" s="6">
        <v>1</v>
      </c>
      <c r="G62" s="6">
        <v>134</v>
      </c>
      <c r="H62" s="6">
        <v>4</v>
      </c>
      <c r="I62" s="6">
        <v>0</v>
      </c>
      <c r="J62" s="6" t="s">
        <v>10</v>
      </c>
    </row>
    <row r="63" spans="1:13" x14ac:dyDescent="0.2">
      <c r="A63" s="6">
        <v>62</v>
      </c>
      <c r="B63" s="6">
        <v>3</v>
      </c>
      <c r="C63" s="6">
        <v>133</v>
      </c>
      <c r="D63" s="6">
        <v>5</v>
      </c>
      <c r="E63" s="6">
        <v>134</v>
      </c>
      <c r="F63" s="6">
        <v>1</v>
      </c>
      <c r="G63" s="6">
        <v>139</v>
      </c>
      <c r="H63" s="6">
        <v>6</v>
      </c>
      <c r="I63" s="6">
        <v>0</v>
      </c>
      <c r="J63" s="6" t="s">
        <v>10</v>
      </c>
    </row>
    <row r="64" spans="1:13" x14ac:dyDescent="0.2">
      <c r="A64" s="6">
        <v>63</v>
      </c>
      <c r="B64" s="6">
        <v>2</v>
      </c>
      <c r="C64" s="6">
        <v>135</v>
      </c>
      <c r="D64" s="6">
        <v>5</v>
      </c>
      <c r="E64" s="6">
        <v>135</v>
      </c>
      <c r="F64" s="6">
        <v>0</v>
      </c>
      <c r="G64" s="6">
        <v>140</v>
      </c>
      <c r="H64" s="6">
        <v>5</v>
      </c>
      <c r="I64" s="6">
        <v>0</v>
      </c>
      <c r="J64" s="6" t="s">
        <v>9</v>
      </c>
    </row>
    <row r="65" spans="1:10" x14ac:dyDescent="0.2">
      <c r="A65" s="6">
        <v>64</v>
      </c>
      <c r="B65" s="6">
        <v>2</v>
      </c>
      <c r="C65" s="6">
        <v>137</v>
      </c>
      <c r="D65" s="6">
        <v>5</v>
      </c>
      <c r="E65" s="6">
        <v>139</v>
      </c>
      <c r="F65" s="6">
        <v>2</v>
      </c>
      <c r="G65" s="6">
        <v>144</v>
      </c>
      <c r="H65" s="6">
        <v>7</v>
      </c>
      <c r="I65" s="6">
        <v>0</v>
      </c>
      <c r="J65" s="6" t="s">
        <v>10</v>
      </c>
    </row>
    <row r="66" spans="1:10" x14ac:dyDescent="0.2">
      <c r="A66" s="6">
        <v>65</v>
      </c>
      <c r="B66" s="6">
        <v>1</v>
      </c>
      <c r="C66" s="6">
        <v>138</v>
      </c>
      <c r="D66" s="6">
        <v>2</v>
      </c>
      <c r="E66" s="6">
        <v>140</v>
      </c>
      <c r="F66" s="6">
        <v>2</v>
      </c>
      <c r="G66" s="6">
        <v>142</v>
      </c>
      <c r="H66" s="6">
        <v>4</v>
      </c>
      <c r="I66" s="6">
        <v>0</v>
      </c>
      <c r="J66" s="6" t="s">
        <v>9</v>
      </c>
    </row>
    <row r="67" spans="1:10" x14ac:dyDescent="0.2">
      <c r="A67" s="6">
        <v>66</v>
      </c>
      <c r="B67" s="6">
        <v>2</v>
      </c>
      <c r="C67" s="6">
        <v>140</v>
      </c>
      <c r="D67" s="6">
        <v>2</v>
      </c>
      <c r="E67" s="6">
        <v>142</v>
      </c>
      <c r="F67" s="6">
        <v>2</v>
      </c>
      <c r="G67" s="6">
        <v>144</v>
      </c>
      <c r="H67" s="6">
        <v>4</v>
      </c>
      <c r="I67" s="6">
        <v>0</v>
      </c>
      <c r="J67" s="6" t="s">
        <v>9</v>
      </c>
    </row>
    <row r="68" spans="1:10" x14ac:dyDescent="0.2">
      <c r="A68" s="6">
        <v>67</v>
      </c>
      <c r="B68" s="6">
        <v>2</v>
      </c>
      <c r="C68" s="6">
        <v>142</v>
      </c>
      <c r="D68" s="6">
        <v>3</v>
      </c>
      <c r="E68" s="6">
        <v>144</v>
      </c>
      <c r="F68" s="6">
        <v>2</v>
      </c>
      <c r="G68" s="6">
        <v>147</v>
      </c>
      <c r="H68" s="6">
        <v>5</v>
      </c>
      <c r="I68" s="6">
        <v>0</v>
      </c>
      <c r="J68" s="6" t="s">
        <v>9</v>
      </c>
    </row>
    <row r="69" spans="1:10" x14ac:dyDescent="0.2">
      <c r="A69" s="6">
        <v>68</v>
      </c>
      <c r="B69" s="6">
        <v>2</v>
      </c>
      <c r="C69" s="6">
        <v>144</v>
      </c>
      <c r="D69" s="6">
        <v>3</v>
      </c>
      <c r="E69" s="6">
        <v>144</v>
      </c>
      <c r="F69" s="6">
        <v>0</v>
      </c>
      <c r="G69" s="6">
        <v>147</v>
      </c>
      <c r="H69" s="6">
        <v>3</v>
      </c>
      <c r="I69" s="6">
        <v>0</v>
      </c>
      <c r="J69" s="6" t="s">
        <v>10</v>
      </c>
    </row>
    <row r="70" spans="1:10" x14ac:dyDescent="0.2">
      <c r="A70" s="6">
        <v>69</v>
      </c>
      <c r="B70" s="6">
        <v>3</v>
      </c>
      <c r="C70" s="6">
        <v>147</v>
      </c>
      <c r="D70" s="6">
        <v>5</v>
      </c>
      <c r="E70" s="6">
        <v>147</v>
      </c>
      <c r="F70" s="6">
        <v>0</v>
      </c>
      <c r="G70" s="6">
        <v>152</v>
      </c>
      <c r="H70" s="6">
        <v>5</v>
      </c>
      <c r="I70" s="6">
        <v>0</v>
      </c>
      <c r="J70" s="6" t="s">
        <v>9</v>
      </c>
    </row>
    <row r="71" spans="1:10" x14ac:dyDescent="0.2">
      <c r="A71" s="6">
        <v>70</v>
      </c>
      <c r="B71" s="6">
        <v>3</v>
      </c>
      <c r="C71" s="6">
        <v>150</v>
      </c>
      <c r="D71" s="6">
        <v>5</v>
      </c>
      <c r="E71" s="6">
        <v>150</v>
      </c>
      <c r="F71" s="6">
        <v>0</v>
      </c>
      <c r="G71" s="6">
        <v>155</v>
      </c>
      <c r="H71" s="6">
        <v>5</v>
      </c>
      <c r="I71" s="6">
        <v>3</v>
      </c>
      <c r="J71" s="6" t="s">
        <v>10</v>
      </c>
    </row>
    <row r="72" spans="1:10" x14ac:dyDescent="0.2">
      <c r="A72" s="6">
        <v>71</v>
      </c>
      <c r="B72" s="6">
        <v>1</v>
      </c>
      <c r="C72" s="6">
        <v>151</v>
      </c>
      <c r="D72" s="6">
        <v>5</v>
      </c>
      <c r="E72" s="6">
        <v>152</v>
      </c>
      <c r="F72" s="6">
        <v>1</v>
      </c>
      <c r="G72" s="6">
        <v>157</v>
      </c>
      <c r="H72" s="6">
        <v>6</v>
      </c>
      <c r="I72" s="6">
        <v>0</v>
      </c>
      <c r="J72" s="6" t="s">
        <v>9</v>
      </c>
    </row>
    <row r="73" spans="1:10" x14ac:dyDescent="0.2">
      <c r="A73" s="6">
        <v>72</v>
      </c>
      <c r="B73" s="6">
        <v>2</v>
      </c>
      <c r="C73" s="6">
        <v>153</v>
      </c>
      <c r="D73" s="6">
        <v>6</v>
      </c>
      <c r="E73" s="6">
        <v>155</v>
      </c>
      <c r="F73" s="6">
        <v>2</v>
      </c>
      <c r="G73" s="6">
        <v>161</v>
      </c>
      <c r="H73" s="6">
        <v>8</v>
      </c>
      <c r="I73" s="6">
        <v>0</v>
      </c>
      <c r="J73" s="6" t="s">
        <v>10</v>
      </c>
    </row>
    <row r="74" spans="1:10" x14ac:dyDescent="0.2">
      <c r="A74" s="6">
        <v>73</v>
      </c>
      <c r="B74" s="6">
        <v>1</v>
      </c>
      <c r="C74" s="6">
        <v>154</v>
      </c>
      <c r="D74" s="6">
        <v>2</v>
      </c>
      <c r="E74" s="6">
        <v>157</v>
      </c>
      <c r="F74" s="6">
        <v>3</v>
      </c>
      <c r="G74" s="6">
        <v>159</v>
      </c>
      <c r="H74" s="6">
        <v>5</v>
      </c>
      <c r="I74" s="6">
        <v>0</v>
      </c>
      <c r="J74" s="6" t="s">
        <v>9</v>
      </c>
    </row>
    <row r="75" spans="1:10" x14ac:dyDescent="0.2">
      <c r="A75" s="6">
        <v>74</v>
      </c>
      <c r="B75" s="6">
        <v>2</v>
      </c>
      <c r="C75" s="6">
        <v>156</v>
      </c>
      <c r="D75" s="6">
        <v>5</v>
      </c>
      <c r="E75" s="6">
        <v>159</v>
      </c>
      <c r="F75" s="6">
        <v>3</v>
      </c>
      <c r="G75" s="6">
        <v>164</v>
      </c>
      <c r="H75" s="6">
        <v>8</v>
      </c>
      <c r="I75" s="6">
        <v>0</v>
      </c>
      <c r="J75" s="6" t="s">
        <v>9</v>
      </c>
    </row>
    <row r="76" spans="1:10" x14ac:dyDescent="0.2">
      <c r="A76" s="6">
        <v>75</v>
      </c>
      <c r="B76" s="6">
        <v>3</v>
      </c>
      <c r="C76" s="6">
        <v>159</v>
      </c>
      <c r="D76" s="6">
        <v>3</v>
      </c>
      <c r="E76" s="6">
        <v>161</v>
      </c>
      <c r="F76" s="6">
        <v>2</v>
      </c>
      <c r="G76" s="6">
        <v>164</v>
      </c>
      <c r="H76" s="6">
        <v>5</v>
      </c>
      <c r="I76" s="6">
        <v>0</v>
      </c>
      <c r="J76" s="6" t="s">
        <v>10</v>
      </c>
    </row>
    <row r="77" spans="1:10" x14ac:dyDescent="0.2">
      <c r="A77" s="6">
        <v>76</v>
      </c>
      <c r="B77" s="6">
        <v>3</v>
      </c>
      <c r="C77" s="6">
        <v>162</v>
      </c>
      <c r="D77" s="6">
        <v>5</v>
      </c>
      <c r="E77" s="6">
        <v>164</v>
      </c>
      <c r="F77" s="6">
        <v>2</v>
      </c>
      <c r="G77" s="6">
        <v>169</v>
      </c>
      <c r="H77" s="6">
        <v>7</v>
      </c>
      <c r="I77" s="6">
        <v>0</v>
      </c>
      <c r="J77" s="6" t="s">
        <v>9</v>
      </c>
    </row>
    <row r="78" spans="1:10" x14ac:dyDescent="0.2">
      <c r="A78" s="6">
        <v>77</v>
      </c>
      <c r="B78" s="6">
        <v>2</v>
      </c>
      <c r="C78" s="6">
        <v>164</v>
      </c>
      <c r="D78" s="6">
        <v>5</v>
      </c>
      <c r="E78" s="6">
        <v>164</v>
      </c>
      <c r="F78" s="6">
        <v>0</v>
      </c>
      <c r="G78" s="6">
        <v>169</v>
      </c>
      <c r="H78" s="6">
        <v>5</v>
      </c>
      <c r="I78" s="6">
        <v>0</v>
      </c>
      <c r="J78" s="6" t="s">
        <v>10</v>
      </c>
    </row>
    <row r="79" spans="1:10" x14ac:dyDescent="0.2">
      <c r="A79" s="6">
        <v>78</v>
      </c>
      <c r="B79" s="6">
        <v>1</v>
      </c>
      <c r="C79" s="6">
        <v>165</v>
      </c>
      <c r="D79" s="6">
        <v>2</v>
      </c>
      <c r="E79" s="6">
        <v>169</v>
      </c>
      <c r="F79" s="6">
        <v>4</v>
      </c>
      <c r="G79" s="6">
        <v>171</v>
      </c>
      <c r="H79" s="6">
        <v>6</v>
      </c>
      <c r="I79" s="6">
        <v>0</v>
      </c>
      <c r="J79" s="6" t="s">
        <v>9</v>
      </c>
    </row>
    <row r="80" spans="1:10" x14ac:dyDescent="0.2">
      <c r="A80" s="6">
        <v>79</v>
      </c>
      <c r="B80" s="6">
        <v>3</v>
      </c>
      <c r="C80" s="6">
        <v>168</v>
      </c>
      <c r="D80" s="6">
        <v>4</v>
      </c>
      <c r="E80" s="6">
        <v>169</v>
      </c>
      <c r="F80" s="6">
        <v>1</v>
      </c>
      <c r="G80" s="6">
        <v>173</v>
      </c>
      <c r="H80" s="6">
        <v>5</v>
      </c>
      <c r="I80" s="6">
        <v>0</v>
      </c>
      <c r="J80" s="6" t="s">
        <v>10</v>
      </c>
    </row>
    <row r="81" spans="1:10" x14ac:dyDescent="0.2">
      <c r="A81" s="6">
        <v>80</v>
      </c>
      <c r="B81" s="6">
        <v>3</v>
      </c>
      <c r="C81" s="6">
        <v>171</v>
      </c>
      <c r="D81" s="6">
        <v>2</v>
      </c>
      <c r="E81" s="6">
        <v>171</v>
      </c>
      <c r="F81" s="6">
        <v>0</v>
      </c>
      <c r="G81" s="6">
        <v>173</v>
      </c>
      <c r="H81" s="6">
        <v>2</v>
      </c>
      <c r="I81" s="6">
        <v>0</v>
      </c>
      <c r="J81" s="6" t="s">
        <v>9</v>
      </c>
    </row>
    <row r="82" spans="1:10" x14ac:dyDescent="0.2">
      <c r="A82" s="6">
        <v>81</v>
      </c>
      <c r="B82" s="6">
        <v>1</v>
      </c>
      <c r="C82" s="6">
        <v>172</v>
      </c>
      <c r="D82" s="6">
        <v>2</v>
      </c>
      <c r="E82" s="6">
        <v>173</v>
      </c>
      <c r="F82" s="6">
        <v>1</v>
      </c>
      <c r="G82" s="6">
        <v>175</v>
      </c>
      <c r="H82" s="6">
        <v>3</v>
      </c>
      <c r="I82" s="6">
        <v>0</v>
      </c>
      <c r="J82" s="6" t="s">
        <v>9</v>
      </c>
    </row>
    <row r="83" spans="1:10" x14ac:dyDescent="0.2">
      <c r="A83" s="6">
        <v>82</v>
      </c>
      <c r="B83" s="6">
        <v>2</v>
      </c>
      <c r="C83" s="6">
        <v>174</v>
      </c>
      <c r="D83" s="6">
        <v>4</v>
      </c>
      <c r="E83" s="6">
        <v>174</v>
      </c>
      <c r="F83" s="6">
        <v>0</v>
      </c>
      <c r="G83" s="6">
        <v>178</v>
      </c>
      <c r="H83" s="6">
        <v>4</v>
      </c>
      <c r="I83" s="6">
        <v>1</v>
      </c>
      <c r="J83" s="6" t="s">
        <v>10</v>
      </c>
    </row>
    <row r="84" spans="1:10" x14ac:dyDescent="0.2">
      <c r="A84" s="6">
        <v>83</v>
      </c>
      <c r="B84" s="6">
        <v>4</v>
      </c>
      <c r="C84" s="6">
        <v>178</v>
      </c>
      <c r="D84" s="6">
        <v>3</v>
      </c>
      <c r="E84" s="6">
        <v>178</v>
      </c>
      <c r="F84" s="6">
        <v>0</v>
      </c>
      <c r="G84" s="6">
        <v>181</v>
      </c>
      <c r="H84" s="6">
        <v>3</v>
      </c>
      <c r="I84" s="6">
        <v>3</v>
      </c>
      <c r="J84" s="6" t="s">
        <v>9</v>
      </c>
    </row>
    <row r="85" spans="1:10" x14ac:dyDescent="0.2">
      <c r="A85" s="6">
        <v>84</v>
      </c>
      <c r="B85" s="6">
        <v>3</v>
      </c>
      <c r="C85" s="6">
        <v>181</v>
      </c>
      <c r="D85" s="6">
        <v>5</v>
      </c>
      <c r="E85" s="6">
        <v>181</v>
      </c>
      <c r="F85" s="6">
        <v>0</v>
      </c>
      <c r="G85" s="6">
        <v>186</v>
      </c>
      <c r="H85" s="6">
        <v>5</v>
      </c>
      <c r="I85" s="6">
        <v>0</v>
      </c>
      <c r="J85" s="6" t="s">
        <v>9</v>
      </c>
    </row>
    <row r="86" spans="1:10" x14ac:dyDescent="0.2">
      <c r="A86" s="6">
        <v>85</v>
      </c>
      <c r="B86" s="6">
        <v>2</v>
      </c>
      <c r="C86" s="6">
        <v>183</v>
      </c>
      <c r="D86" s="6">
        <v>5</v>
      </c>
      <c r="E86" s="6">
        <v>183</v>
      </c>
      <c r="F86" s="6">
        <v>0</v>
      </c>
      <c r="G86" s="6">
        <v>188</v>
      </c>
      <c r="H86" s="6">
        <v>5</v>
      </c>
      <c r="I86" s="6">
        <v>5</v>
      </c>
      <c r="J86" s="6" t="s">
        <v>10</v>
      </c>
    </row>
    <row r="87" spans="1:10" x14ac:dyDescent="0.2">
      <c r="A87" s="6">
        <v>86</v>
      </c>
      <c r="B87" s="6">
        <v>1</v>
      </c>
      <c r="C87" s="6">
        <v>184</v>
      </c>
      <c r="D87" s="6">
        <v>3</v>
      </c>
      <c r="E87" s="6">
        <v>186</v>
      </c>
      <c r="F87" s="6">
        <v>2</v>
      </c>
      <c r="G87" s="6">
        <v>189</v>
      </c>
      <c r="H87" s="6">
        <v>5</v>
      </c>
      <c r="I87" s="6">
        <v>0</v>
      </c>
      <c r="J87" s="6" t="s">
        <v>9</v>
      </c>
    </row>
    <row r="88" spans="1:10" x14ac:dyDescent="0.2">
      <c r="A88" s="6">
        <v>87</v>
      </c>
      <c r="B88" s="6">
        <v>1</v>
      </c>
      <c r="C88" s="6">
        <v>185</v>
      </c>
      <c r="D88" s="6">
        <v>3</v>
      </c>
      <c r="E88" s="6">
        <v>188</v>
      </c>
      <c r="F88" s="6">
        <v>3</v>
      </c>
      <c r="G88" s="6">
        <v>191</v>
      </c>
      <c r="H88" s="6">
        <v>6</v>
      </c>
      <c r="I88" s="6">
        <v>0</v>
      </c>
      <c r="J88" s="6" t="s">
        <v>10</v>
      </c>
    </row>
    <row r="89" spans="1:10" x14ac:dyDescent="0.2">
      <c r="A89" s="6">
        <v>88</v>
      </c>
      <c r="B89" s="6">
        <v>4</v>
      </c>
      <c r="C89" s="6">
        <v>189</v>
      </c>
      <c r="D89" s="6">
        <v>5</v>
      </c>
      <c r="E89" s="6">
        <v>189</v>
      </c>
      <c r="F89" s="6">
        <v>0</v>
      </c>
      <c r="G89" s="6">
        <v>194</v>
      </c>
      <c r="H89" s="6">
        <v>5</v>
      </c>
      <c r="I89" s="6">
        <v>0</v>
      </c>
      <c r="J89" s="6" t="s">
        <v>9</v>
      </c>
    </row>
    <row r="90" spans="1:10" x14ac:dyDescent="0.2">
      <c r="A90" s="6">
        <v>89</v>
      </c>
      <c r="B90" s="6">
        <v>1</v>
      </c>
      <c r="C90" s="6">
        <v>190</v>
      </c>
      <c r="D90" s="6">
        <v>4</v>
      </c>
      <c r="E90" s="6">
        <v>191</v>
      </c>
      <c r="F90" s="6">
        <v>1</v>
      </c>
      <c r="G90" s="6">
        <v>195</v>
      </c>
      <c r="H90" s="6">
        <v>5</v>
      </c>
      <c r="I90" s="6">
        <v>0</v>
      </c>
      <c r="J90" s="6" t="s">
        <v>10</v>
      </c>
    </row>
    <row r="91" spans="1:10" x14ac:dyDescent="0.2">
      <c r="A91" s="6">
        <v>90</v>
      </c>
      <c r="B91" s="6">
        <v>2</v>
      </c>
      <c r="C91" s="6">
        <v>192</v>
      </c>
      <c r="D91" s="6">
        <v>5</v>
      </c>
      <c r="E91" s="6">
        <v>194</v>
      </c>
      <c r="F91" s="6">
        <v>2</v>
      </c>
      <c r="G91" s="6">
        <v>199</v>
      </c>
      <c r="H91" s="6">
        <v>7</v>
      </c>
      <c r="I91" s="6">
        <v>0</v>
      </c>
      <c r="J91" s="6" t="s">
        <v>9</v>
      </c>
    </row>
    <row r="92" spans="1:10" x14ac:dyDescent="0.2">
      <c r="A92" s="6">
        <v>91</v>
      </c>
      <c r="B92" s="6">
        <v>2</v>
      </c>
      <c r="C92" s="6">
        <v>194</v>
      </c>
      <c r="D92" s="6">
        <v>3</v>
      </c>
      <c r="E92" s="6">
        <v>195</v>
      </c>
      <c r="F92" s="6">
        <v>1</v>
      </c>
      <c r="G92" s="6">
        <v>198</v>
      </c>
      <c r="H92" s="6">
        <v>4</v>
      </c>
      <c r="I92" s="6">
        <v>0</v>
      </c>
      <c r="J92" s="6" t="s">
        <v>10</v>
      </c>
    </row>
    <row r="93" spans="1:10" x14ac:dyDescent="0.2">
      <c r="A93" s="6">
        <v>92</v>
      </c>
      <c r="B93" s="6">
        <v>1</v>
      </c>
      <c r="C93" s="6">
        <v>195</v>
      </c>
      <c r="D93" s="6">
        <v>4</v>
      </c>
      <c r="E93" s="6">
        <v>198</v>
      </c>
      <c r="F93" s="6">
        <v>3</v>
      </c>
      <c r="G93" s="6">
        <v>202</v>
      </c>
      <c r="H93" s="6">
        <v>7</v>
      </c>
      <c r="I93" s="6">
        <v>0</v>
      </c>
      <c r="J93" s="6" t="s">
        <v>10</v>
      </c>
    </row>
    <row r="94" spans="1:10" x14ac:dyDescent="0.2">
      <c r="A94" s="6">
        <v>93</v>
      </c>
      <c r="B94" s="6">
        <v>1</v>
      </c>
      <c r="C94" s="6">
        <v>196</v>
      </c>
      <c r="D94" s="6">
        <v>2</v>
      </c>
      <c r="E94" s="6">
        <v>199</v>
      </c>
      <c r="F94" s="6">
        <v>3</v>
      </c>
      <c r="G94" s="6">
        <v>201</v>
      </c>
      <c r="H94" s="6">
        <v>5</v>
      </c>
      <c r="I94" s="6">
        <v>0</v>
      </c>
      <c r="J94" s="6" t="s">
        <v>9</v>
      </c>
    </row>
    <row r="95" spans="1:10" x14ac:dyDescent="0.2">
      <c r="A95" s="6">
        <v>94</v>
      </c>
      <c r="B95" s="6">
        <v>1</v>
      </c>
      <c r="C95" s="6">
        <v>197</v>
      </c>
      <c r="D95" s="6">
        <v>2</v>
      </c>
      <c r="E95" s="6">
        <v>201</v>
      </c>
      <c r="F95" s="6">
        <v>4</v>
      </c>
      <c r="G95" s="6">
        <v>203</v>
      </c>
      <c r="H95" s="6">
        <v>6</v>
      </c>
      <c r="I95" s="6">
        <v>0</v>
      </c>
      <c r="J95" s="6" t="s">
        <v>9</v>
      </c>
    </row>
    <row r="96" spans="1:10" x14ac:dyDescent="0.2">
      <c r="A96" s="6">
        <v>95</v>
      </c>
      <c r="B96" s="6">
        <v>1</v>
      </c>
      <c r="C96" s="6">
        <v>198</v>
      </c>
      <c r="D96" s="6">
        <v>6</v>
      </c>
      <c r="E96" s="6">
        <v>202</v>
      </c>
      <c r="F96" s="6">
        <v>4</v>
      </c>
      <c r="G96" s="6">
        <v>208</v>
      </c>
      <c r="H96" s="6">
        <v>10</v>
      </c>
      <c r="I96" s="6">
        <v>0</v>
      </c>
      <c r="J96" s="6" t="s">
        <v>10</v>
      </c>
    </row>
    <row r="97" spans="1:10" x14ac:dyDescent="0.2">
      <c r="A97" s="6">
        <v>96</v>
      </c>
      <c r="B97" s="6">
        <v>1</v>
      </c>
      <c r="C97" s="6">
        <v>199</v>
      </c>
      <c r="D97" s="6">
        <v>4</v>
      </c>
      <c r="E97" s="6">
        <v>203</v>
      </c>
      <c r="F97" s="6">
        <v>4</v>
      </c>
      <c r="G97" s="6">
        <v>207</v>
      </c>
      <c r="H97" s="6">
        <v>8</v>
      </c>
      <c r="I97" s="6">
        <v>0</v>
      </c>
      <c r="J97" s="6" t="s">
        <v>9</v>
      </c>
    </row>
    <row r="98" spans="1:10" x14ac:dyDescent="0.2">
      <c r="A98" s="6">
        <v>97</v>
      </c>
      <c r="B98" s="6">
        <v>2</v>
      </c>
      <c r="C98" s="6">
        <v>201</v>
      </c>
      <c r="D98" s="6">
        <v>4</v>
      </c>
      <c r="E98" s="6">
        <v>207</v>
      </c>
      <c r="F98" s="6">
        <v>6</v>
      </c>
      <c r="G98" s="6">
        <v>211</v>
      </c>
      <c r="H98" s="6">
        <v>10</v>
      </c>
      <c r="I98" s="6">
        <v>0</v>
      </c>
      <c r="J98" s="6" t="s">
        <v>9</v>
      </c>
    </row>
    <row r="99" spans="1:10" x14ac:dyDescent="0.2">
      <c r="A99" s="6">
        <v>98</v>
      </c>
      <c r="B99" s="6">
        <v>1</v>
      </c>
      <c r="C99" s="6">
        <v>202</v>
      </c>
      <c r="D99" s="6">
        <v>3</v>
      </c>
      <c r="E99" s="6">
        <v>208</v>
      </c>
      <c r="F99" s="6">
        <v>6</v>
      </c>
      <c r="G99" s="6">
        <v>211</v>
      </c>
      <c r="H99" s="6">
        <v>9</v>
      </c>
      <c r="I99" s="6">
        <v>0</v>
      </c>
      <c r="J99" s="6" t="s">
        <v>10</v>
      </c>
    </row>
    <row r="100" spans="1:10" x14ac:dyDescent="0.2">
      <c r="A100" s="6">
        <v>99</v>
      </c>
      <c r="B100" s="6">
        <v>1</v>
      </c>
      <c r="C100" s="6">
        <v>203</v>
      </c>
      <c r="D100" s="6">
        <v>5</v>
      </c>
      <c r="E100" s="6">
        <v>211</v>
      </c>
      <c r="F100" s="6">
        <v>8</v>
      </c>
      <c r="G100" s="6">
        <v>216</v>
      </c>
      <c r="H100" s="6">
        <v>13</v>
      </c>
      <c r="I100" s="6">
        <v>0</v>
      </c>
      <c r="J100" s="6" t="s">
        <v>9</v>
      </c>
    </row>
    <row r="101" spans="1:10" x14ac:dyDescent="0.2">
      <c r="A101" s="6">
        <v>100</v>
      </c>
      <c r="B101" s="6">
        <v>3</v>
      </c>
      <c r="C101" s="6">
        <v>206</v>
      </c>
      <c r="D101" s="6">
        <v>5</v>
      </c>
      <c r="E101" s="6">
        <v>211</v>
      </c>
      <c r="F101" s="6">
        <v>5</v>
      </c>
      <c r="G101" s="6">
        <v>216</v>
      </c>
      <c r="H101" s="6">
        <v>10</v>
      </c>
      <c r="I101" s="6">
        <v>0</v>
      </c>
      <c r="J101" s="6" t="s">
        <v>10</v>
      </c>
    </row>
  </sheetData>
  <mergeCells count="3">
    <mergeCell ref="L24:M24"/>
    <mergeCell ref="O24:P24"/>
    <mergeCell ref="L46:M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99E5-66F3-E24D-AB32-F12B0BA7DB74}">
  <dimension ref="A1:O34"/>
  <sheetViews>
    <sheetView workbookViewId="0">
      <selection activeCell="O2" sqref="J2:O20"/>
    </sheetView>
  </sheetViews>
  <sheetFormatPr baseColWidth="10" defaultRowHeight="16" x14ac:dyDescent="0.2"/>
  <cols>
    <col min="1" max="1" width="47" customWidth="1"/>
    <col min="9" max="9" width="43.5" customWidth="1"/>
  </cols>
  <sheetData>
    <row r="1" spans="1:15" x14ac:dyDescent="0.2">
      <c r="A1" s="15" t="s">
        <v>9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I1" s="13" t="s">
        <v>10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</row>
    <row r="2" spans="1:15" x14ac:dyDescent="0.2">
      <c r="A2" s="16" t="s">
        <v>26</v>
      </c>
      <c r="B2" s="9">
        <f>'100Run1'!M25</f>
        <v>59</v>
      </c>
      <c r="C2" s="9">
        <f>'100Run2'!M25</f>
        <v>64</v>
      </c>
      <c r="D2" s="9">
        <f>'100Run3'!M25</f>
        <v>61</v>
      </c>
      <c r="E2" s="9">
        <f>'100Run4'!M25</f>
        <v>62</v>
      </c>
      <c r="F2" s="9">
        <f>'100Run5'!M25</f>
        <v>57</v>
      </c>
      <c r="G2" s="17">
        <f>AVERAGE(B2:F2)</f>
        <v>60.6</v>
      </c>
      <c r="I2" s="6" t="s">
        <v>26</v>
      </c>
      <c r="J2" s="9">
        <f>'100Run1'!P25</f>
        <v>41</v>
      </c>
      <c r="K2" s="9">
        <f>'100Run2'!P25</f>
        <v>36</v>
      </c>
      <c r="L2" s="9">
        <f>'100Run3'!P25</f>
        <v>39</v>
      </c>
      <c r="M2" s="9">
        <f>'100Run4'!P25</f>
        <v>38</v>
      </c>
      <c r="N2" s="9">
        <f>'100Run5'!P25</f>
        <v>43</v>
      </c>
      <c r="O2" s="17">
        <f>AVERAGE(J2:N2)</f>
        <v>39.4</v>
      </c>
    </row>
    <row r="3" spans="1:15" x14ac:dyDescent="0.2">
      <c r="A3" s="16" t="s">
        <v>27</v>
      </c>
      <c r="B3" s="9">
        <f>'100Run1'!M26</f>
        <v>190</v>
      </c>
      <c r="C3" s="9">
        <f>'100Run2'!M26</f>
        <v>200</v>
      </c>
      <c r="D3" s="9">
        <f>'100Run3'!M26</f>
        <v>197</v>
      </c>
      <c r="E3" s="9">
        <f>'100Run4'!M26</f>
        <v>199</v>
      </c>
      <c r="F3" s="9">
        <f>'100Run5'!M26</f>
        <v>204</v>
      </c>
      <c r="G3" s="9">
        <f t="shared" ref="G3:G20" si="0">AVERAGE(B3:F3)</f>
        <v>198</v>
      </c>
      <c r="I3" s="6" t="s">
        <v>27</v>
      </c>
      <c r="J3" s="9">
        <f>'100Run1'!P26</f>
        <v>172</v>
      </c>
      <c r="K3" s="9">
        <f>'100Run2'!P26</f>
        <v>148</v>
      </c>
      <c r="L3" s="9">
        <f>'100Run3'!P26</f>
        <v>171</v>
      </c>
      <c r="M3" s="9">
        <f>'100Run4'!P26</f>
        <v>159</v>
      </c>
      <c r="N3" s="9">
        <f>'100Run5'!P26</f>
        <v>188</v>
      </c>
      <c r="O3" s="9">
        <f t="shared" ref="O3:O20" si="1">AVERAGE(J3:N3)</f>
        <v>167.6</v>
      </c>
    </row>
    <row r="4" spans="1:15" x14ac:dyDescent="0.2">
      <c r="A4" s="16" t="s">
        <v>28</v>
      </c>
      <c r="B4" s="9">
        <f>'100Run1'!M27</f>
        <v>58</v>
      </c>
      <c r="C4" s="9">
        <f>'100Run2'!M27</f>
        <v>41</v>
      </c>
      <c r="D4" s="9">
        <f>'100Run3'!M27</f>
        <v>77</v>
      </c>
      <c r="E4" s="9">
        <f>'100Run4'!M27</f>
        <v>76</v>
      </c>
      <c r="F4" s="9">
        <f>'100Run5'!M27</f>
        <v>110</v>
      </c>
      <c r="G4" s="9">
        <f t="shared" si="0"/>
        <v>72.400000000000006</v>
      </c>
      <c r="I4" s="6" t="s">
        <v>28</v>
      </c>
      <c r="J4" s="9">
        <f>'100Run1'!P27</f>
        <v>31</v>
      </c>
      <c r="K4" s="9">
        <f>'100Run2'!P27</f>
        <v>34</v>
      </c>
      <c r="L4" s="9">
        <f>'100Run3'!P27</f>
        <v>31</v>
      </c>
      <c r="M4" s="9">
        <f>'100Run4'!P27</f>
        <v>48</v>
      </c>
      <c r="N4" s="9">
        <f>'100Run5'!P27</f>
        <v>78</v>
      </c>
      <c r="O4" s="9">
        <f t="shared" si="1"/>
        <v>44.4</v>
      </c>
    </row>
    <row r="5" spans="1:15" x14ac:dyDescent="0.2">
      <c r="A5" s="16" t="s">
        <v>29</v>
      </c>
      <c r="B5" s="9">
        <f>'100Run1'!M28</f>
        <v>248</v>
      </c>
      <c r="C5" s="9">
        <f>'100Run2'!M28</f>
        <v>241</v>
      </c>
      <c r="D5" s="9">
        <f>'100Run3'!M28</f>
        <v>274</v>
      </c>
      <c r="E5" s="9">
        <f>'100Run4'!M28</f>
        <v>275</v>
      </c>
      <c r="F5" s="9">
        <f>'100Run5'!M28</f>
        <v>314</v>
      </c>
      <c r="G5" s="9">
        <f t="shared" si="0"/>
        <v>270.39999999999998</v>
      </c>
      <c r="I5" s="6" t="s">
        <v>29</v>
      </c>
      <c r="J5" s="9">
        <f>'100Run1'!P28</f>
        <v>203</v>
      </c>
      <c r="K5" s="9">
        <f>'100Run2'!P28</f>
        <v>182</v>
      </c>
      <c r="L5" s="9">
        <f>'100Run3'!P28</f>
        <v>202</v>
      </c>
      <c r="M5" s="9">
        <f>'100Run4'!P28</f>
        <v>207</v>
      </c>
      <c r="N5" s="9">
        <f>'100Run5'!P28</f>
        <v>266</v>
      </c>
      <c r="O5" s="9">
        <f t="shared" si="1"/>
        <v>212</v>
      </c>
    </row>
    <row r="6" spans="1:15" x14ac:dyDescent="0.2">
      <c r="A6" s="16" t="s">
        <v>30</v>
      </c>
      <c r="B6" s="9">
        <f>'100Run1'!M29</f>
        <v>19</v>
      </c>
      <c r="C6" s="9">
        <f>'100Run2'!M29</f>
        <v>45</v>
      </c>
      <c r="D6" s="9">
        <f>'100Run3'!M29</f>
        <v>24</v>
      </c>
      <c r="E6" s="9">
        <f>'100Run4'!M29</f>
        <v>15</v>
      </c>
      <c r="F6" s="9">
        <f>'100Run5'!M29</f>
        <v>12</v>
      </c>
      <c r="G6" s="9">
        <f t="shared" si="0"/>
        <v>23</v>
      </c>
      <c r="I6" s="6" t="s">
        <v>30</v>
      </c>
      <c r="J6" s="9">
        <f>'100Run1'!P29</f>
        <v>24</v>
      </c>
      <c r="K6" s="9">
        <f>'100Run2'!P29</f>
        <v>94</v>
      </c>
      <c r="L6" s="9">
        <f>'100Run3'!P29</f>
        <v>43</v>
      </c>
      <c r="M6" s="9">
        <f>'100Run4'!P29</f>
        <v>53</v>
      </c>
      <c r="N6" s="9">
        <f>'100Run5'!P29</f>
        <v>27</v>
      </c>
      <c r="O6" s="9">
        <f t="shared" si="1"/>
        <v>48.2</v>
      </c>
    </row>
    <row r="7" spans="1:15" x14ac:dyDescent="0.2">
      <c r="A7" s="16" t="s">
        <v>31</v>
      </c>
      <c r="B7" s="9">
        <f>'100Run1'!M30</f>
        <v>209</v>
      </c>
      <c r="C7" s="9">
        <f>'100Run2'!M30</f>
        <v>245</v>
      </c>
      <c r="D7" s="9">
        <f>'100Run3'!M30</f>
        <v>221</v>
      </c>
      <c r="E7" s="9">
        <f>'100Run4'!M30</f>
        <v>214</v>
      </c>
      <c r="F7" s="9">
        <f>'100Run5'!M30</f>
        <v>216</v>
      </c>
      <c r="G7" s="9">
        <f t="shared" si="0"/>
        <v>221</v>
      </c>
      <c r="I7" s="6" t="s">
        <v>31</v>
      </c>
      <c r="J7" s="9">
        <f>'100Run1'!P30</f>
        <v>204</v>
      </c>
      <c r="K7" s="9">
        <f>'100Run2'!P30</f>
        <v>247</v>
      </c>
      <c r="L7" s="9">
        <f>'100Run3'!P30</f>
        <v>218</v>
      </c>
      <c r="M7" s="9">
        <f>'100Run4'!P30</f>
        <v>214</v>
      </c>
      <c r="N7" s="9">
        <f>'100Run5'!P30</f>
        <v>216</v>
      </c>
      <c r="O7" s="9">
        <f t="shared" si="1"/>
        <v>219.8</v>
      </c>
    </row>
    <row r="8" spans="1:15" x14ac:dyDescent="0.2">
      <c r="A8" s="16" t="s">
        <v>32</v>
      </c>
      <c r="B8" s="9">
        <f>'100Run1'!M31</f>
        <v>207</v>
      </c>
      <c r="C8" s="9">
        <f>'100Run2'!M31</f>
        <v>234</v>
      </c>
      <c r="D8" s="9">
        <f>'100Run3'!M31</f>
        <v>215</v>
      </c>
      <c r="E8" s="9">
        <f>'100Run4'!M31</f>
        <v>211</v>
      </c>
      <c r="F8" s="9">
        <f>'100Run5'!M31</f>
        <v>203</v>
      </c>
      <c r="G8" s="9">
        <f t="shared" si="0"/>
        <v>214</v>
      </c>
      <c r="I8" s="6" t="s">
        <v>32</v>
      </c>
      <c r="J8" s="9">
        <f>'100Run1'!P31</f>
        <v>199</v>
      </c>
      <c r="K8" s="9">
        <f>'100Run2'!P31</f>
        <v>237</v>
      </c>
      <c r="L8" s="9">
        <f>'100Run3'!P31</f>
        <v>213</v>
      </c>
      <c r="M8" s="9">
        <f>'100Run4'!P31</f>
        <v>210</v>
      </c>
      <c r="N8" s="9">
        <f>'100Run5'!P31</f>
        <v>206</v>
      </c>
      <c r="O8" s="9">
        <f t="shared" si="1"/>
        <v>213</v>
      </c>
    </row>
    <row r="9" spans="1:15" x14ac:dyDescent="0.2">
      <c r="A9" s="16" t="s">
        <v>14</v>
      </c>
      <c r="B9" s="9">
        <f>'100Run1'!M32</f>
        <v>0.98305084745762716</v>
      </c>
      <c r="C9" s="9">
        <f>'100Run2'!M32</f>
        <v>0.640625</v>
      </c>
      <c r="D9" s="9">
        <f>'100Run3'!M32</f>
        <v>1.2622950819672132</v>
      </c>
      <c r="E9" s="9">
        <f>'100Run4'!M32</f>
        <v>1.2258064516129032</v>
      </c>
      <c r="F9" s="9">
        <f>'100Run5'!M32</f>
        <v>1.9298245614035088</v>
      </c>
      <c r="G9" s="9">
        <f t="shared" si="0"/>
        <v>1.2083203884882505</v>
      </c>
      <c r="I9" s="6" t="s">
        <v>14</v>
      </c>
      <c r="J9" s="9">
        <f>'100Run1'!P32</f>
        <v>0.75609756097560976</v>
      </c>
      <c r="K9" s="9">
        <f>'100Run2'!P32</f>
        <v>0.94444444444444442</v>
      </c>
      <c r="L9" s="9">
        <f>'100Run3'!P32</f>
        <v>0.79487179487179482</v>
      </c>
      <c r="M9" s="9">
        <f>'100Run4'!P32</f>
        <v>1.263157894736842</v>
      </c>
      <c r="N9" s="9">
        <f>'100Run5'!P32</f>
        <v>1.8139534883720929</v>
      </c>
      <c r="O9" s="9">
        <f t="shared" si="1"/>
        <v>1.1145050366801568</v>
      </c>
    </row>
    <row r="10" spans="1:15" x14ac:dyDescent="0.2">
      <c r="A10" s="16" t="s">
        <v>15</v>
      </c>
      <c r="B10" s="9">
        <f>'100Run1'!M33</f>
        <v>30</v>
      </c>
      <c r="C10" s="9">
        <f>'100Run2'!M33</f>
        <v>16</v>
      </c>
      <c r="D10" s="9">
        <f>'100Run3'!M33</f>
        <v>32</v>
      </c>
      <c r="E10" s="9">
        <f>'100Run4'!M33</f>
        <v>33</v>
      </c>
      <c r="F10" s="9">
        <f>'100Run5'!M33</f>
        <v>39</v>
      </c>
      <c r="G10" s="9">
        <f t="shared" si="0"/>
        <v>30</v>
      </c>
      <c r="I10" s="6" t="s">
        <v>15</v>
      </c>
      <c r="J10" s="9">
        <f>'100Run1'!P33</f>
        <v>17</v>
      </c>
      <c r="K10" s="9">
        <f>'100Run2'!P33</f>
        <v>11</v>
      </c>
      <c r="L10" s="9">
        <f>'100Run3'!P33</f>
        <v>13</v>
      </c>
      <c r="M10" s="9">
        <f>'100Run4'!P33</f>
        <v>14</v>
      </c>
      <c r="N10" s="9">
        <f>'100Run5'!P33</f>
        <v>30</v>
      </c>
      <c r="O10" s="9">
        <f t="shared" si="1"/>
        <v>17</v>
      </c>
    </row>
    <row r="11" spans="1:15" x14ac:dyDescent="0.2">
      <c r="A11" s="16" t="s">
        <v>16</v>
      </c>
      <c r="B11" s="9">
        <f>'100Run1'!M34</f>
        <v>0.50847457627118642</v>
      </c>
      <c r="C11" s="9">
        <f>'100Run2'!M34</f>
        <v>0.25</v>
      </c>
      <c r="D11" s="9">
        <f>'100Run3'!M34</f>
        <v>0.52459016393442626</v>
      </c>
      <c r="E11" s="9">
        <f>'100Run4'!M34</f>
        <v>0.532258064516129</v>
      </c>
      <c r="F11" s="9">
        <f>'100Run5'!M34</f>
        <v>0.68421052631578949</v>
      </c>
      <c r="G11" s="9">
        <f t="shared" si="0"/>
        <v>0.49990666620750623</v>
      </c>
      <c r="I11" s="6" t="s">
        <v>16</v>
      </c>
      <c r="J11" s="9">
        <f>'100Run1'!P34</f>
        <v>0.41463414634146339</v>
      </c>
      <c r="K11" s="9">
        <f>'100Run2'!P34</f>
        <v>0.30555555555555558</v>
      </c>
      <c r="L11" s="9">
        <f>'100Run3'!P34</f>
        <v>0.33333333333333331</v>
      </c>
      <c r="M11" s="9">
        <f>'100Run4'!P34</f>
        <v>0.36842105263157893</v>
      </c>
      <c r="N11" s="9">
        <f>'100Run5'!P34</f>
        <v>0.69767441860465118</v>
      </c>
      <c r="O11" s="9">
        <f t="shared" si="1"/>
        <v>0.42392370129331647</v>
      </c>
    </row>
    <row r="12" spans="1:15" x14ac:dyDescent="0.2">
      <c r="A12" s="16" t="s">
        <v>17</v>
      </c>
      <c r="B12" s="9">
        <f>'100Run1'!M35</f>
        <v>9.0909090909090912E-2</v>
      </c>
      <c r="C12" s="9">
        <f>'100Run2'!M35</f>
        <v>0.18367346938775511</v>
      </c>
      <c r="D12" s="9">
        <f>'100Run3'!M35</f>
        <v>0.10859728506787331</v>
      </c>
      <c r="E12" s="9">
        <f>'100Run4'!M35</f>
        <v>7.0093457943925228E-2</v>
      </c>
      <c r="F12" s="9">
        <f>'100Run5'!M35</f>
        <v>5.5555555555555552E-2</v>
      </c>
      <c r="G12" s="9">
        <f t="shared" si="0"/>
        <v>0.10176577177284003</v>
      </c>
      <c r="I12" s="6" t="s">
        <v>17</v>
      </c>
      <c r="J12" s="9">
        <f>'100Run1'!P35</f>
        <v>0.11764705882352941</v>
      </c>
      <c r="K12" s="9">
        <f>'100Run2'!P35</f>
        <v>0.38056680161943318</v>
      </c>
      <c r="L12" s="9">
        <f>'100Run3'!P35</f>
        <v>0.19724770642201836</v>
      </c>
      <c r="M12" s="9">
        <f>'100Run4'!P35</f>
        <v>0.24766355140186916</v>
      </c>
      <c r="N12" s="9">
        <f>'100Run5'!P35</f>
        <v>0.125</v>
      </c>
      <c r="O12" s="9">
        <f t="shared" si="1"/>
        <v>0.21362502365337002</v>
      </c>
    </row>
    <row r="13" spans="1:15" x14ac:dyDescent="0.2">
      <c r="A13" s="16" t="s">
        <v>18</v>
      </c>
      <c r="B13" s="9">
        <f>'100Run1'!M36</f>
        <v>0.90909090909090906</v>
      </c>
      <c r="C13" s="9">
        <f>'100Run2'!M36</f>
        <v>0.81632653061224492</v>
      </c>
      <c r="D13" s="9">
        <f>'100Run3'!M36</f>
        <v>0.89140271493212664</v>
      </c>
      <c r="E13" s="9">
        <f>'100Run4'!M36</f>
        <v>0.92990654205607481</v>
      </c>
      <c r="F13" s="9">
        <f>'100Run5'!M36</f>
        <v>0.94444444444444442</v>
      </c>
      <c r="G13" s="9">
        <f t="shared" si="0"/>
        <v>0.89823422822716004</v>
      </c>
      <c r="I13" s="6" t="s">
        <v>18</v>
      </c>
      <c r="J13" s="9">
        <f>'100Run1'!P36</f>
        <v>0.88235294117647056</v>
      </c>
      <c r="K13" s="9">
        <f>'100Run2'!P36</f>
        <v>0.61943319838056676</v>
      </c>
      <c r="L13" s="9">
        <f>'100Run3'!P36</f>
        <v>0.80275229357798161</v>
      </c>
      <c r="M13" s="9">
        <f>'100Run4'!P36</f>
        <v>0.75233644859813087</v>
      </c>
      <c r="N13" s="9">
        <f>'100Run5'!P36</f>
        <v>0.875</v>
      </c>
      <c r="O13" s="9">
        <f t="shared" si="1"/>
        <v>0.78637497634662989</v>
      </c>
    </row>
    <row r="14" spans="1:15" x14ac:dyDescent="0.2">
      <c r="A14" s="16" t="s">
        <v>19</v>
      </c>
      <c r="B14" s="9">
        <f>'100Run1'!M37</f>
        <v>3.2203389830508473</v>
      </c>
      <c r="C14" s="9">
        <f>'100Run2'!M37</f>
        <v>3.125</v>
      </c>
      <c r="D14" s="9">
        <f>'100Run3'!M37</f>
        <v>3.2295081967213113</v>
      </c>
      <c r="E14" s="9">
        <f>'100Run4'!M37</f>
        <v>3.2096774193548385</v>
      </c>
      <c r="F14" s="9">
        <f>'100Run5'!M37</f>
        <v>3.5789473684210527</v>
      </c>
      <c r="G14" s="9">
        <f t="shared" si="0"/>
        <v>3.2726943935096102</v>
      </c>
      <c r="I14" s="6" t="s">
        <v>19</v>
      </c>
      <c r="J14" s="9">
        <f>'100Run1'!P37</f>
        <v>4.1951219512195124</v>
      </c>
      <c r="K14" s="9">
        <f>'100Run2'!P37</f>
        <v>4.1111111111111107</v>
      </c>
      <c r="L14" s="9">
        <f>'100Run3'!P37</f>
        <v>4.384615384615385</v>
      </c>
      <c r="M14" s="9">
        <f>'100Run4'!P37</f>
        <v>4.1842105263157894</v>
      </c>
      <c r="N14" s="9">
        <f>'100Run5'!P37</f>
        <v>4.3720930232558137</v>
      </c>
      <c r="O14" s="9">
        <f t="shared" si="1"/>
        <v>4.2494303993035221</v>
      </c>
    </row>
    <row r="15" spans="1:15" x14ac:dyDescent="0.2">
      <c r="A15" s="16" t="s">
        <v>20</v>
      </c>
      <c r="B15" s="9">
        <f>'100Run1'!M38</f>
        <v>3.29</v>
      </c>
      <c r="C15" s="9">
        <f>'100Run2'!M38</f>
        <v>3.29</v>
      </c>
      <c r="D15" s="9">
        <f>'100Run3'!M38</f>
        <v>3.29</v>
      </c>
      <c r="E15" s="9">
        <f>'100Run4'!M38</f>
        <v>3.29</v>
      </c>
      <c r="F15" s="9">
        <f>'100Run5'!M38</f>
        <v>3.29</v>
      </c>
      <c r="G15" s="9">
        <f t="shared" si="0"/>
        <v>3.29</v>
      </c>
      <c r="I15" s="6" t="s">
        <v>20</v>
      </c>
      <c r="J15" s="9">
        <f>'100Run1'!P38</f>
        <v>4.25</v>
      </c>
      <c r="K15" s="9">
        <f>'100Run2'!P38</f>
        <v>4.25</v>
      </c>
      <c r="L15" s="9">
        <f>'100Run3'!P38</f>
        <v>4.25</v>
      </c>
      <c r="M15" s="9">
        <f>'100Run4'!P38</f>
        <v>4.25</v>
      </c>
      <c r="N15" s="9">
        <f>'100Run5'!P38</f>
        <v>4.25</v>
      </c>
      <c r="O15" s="9">
        <f t="shared" si="1"/>
        <v>4.25</v>
      </c>
    </row>
    <row r="16" spans="1:15" x14ac:dyDescent="0.2">
      <c r="A16" s="16" t="s">
        <v>21</v>
      </c>
      <c r="B16" s="9">
        <f>'100Run1'!M39</f>
        <v>3.5689655172413794</v>
      </c>
      <c r="C16" s="9">
        <f>'100Run2'!M39</f>
        <v>3.7142857142857144</v>
      </c>
      <c r="D16" s="9">
        <f>'100Run3'!M39</f>
        <v>3.5833333333333335</v>
      </c>
      <c r="E16" s="9">
        <f>'100Run4'!M39</f>
        <v>3.459016393442623</v>
      </c>
      <c r="F16" s="9">
        <f>'100Run5'!M39</f>
        <v>3.625</v>
      </c>
      <c r="G16" s="9">
        <f t="shared" si="0"/>
        <v>3.5901201916606098</v>
      </c>
      <c r="I16" s="6" t="s">
        <v>21</v>
      </c>
      <c r="J16" s="9">
        <f>'100Run1'!P39</f>
        <v>4.9749999999999996</v>
      </c>
      <c r="K16" s="9">
        <f>'100Run2'!P39</f>
        <v>6.7714285714285714</v>
      </c>
      <c r="L16" s="9">
        <f>'100Run3'!P39</f>
        <v>5.6052631578947372</v>
      </c>
      <c r="M16" s="9">
        <f>'100Run4'!P39</f>
        <v>5.6756756756756754</v>
      </c>
      <c r="N16" s="9">
        <f>'100Run5'!P39</f>
        <v>4.9047619047619051</v>
      </c>
      <c r="O16" s="9">
        <f t="shared" si="1"/>
        <v>5.5864258619521774</v>
      </c>
    </row>
    <row r="17" spans="1:15" x14ac:dyDescent="0.2">
      <c r="A17" s="16" t="s">
        <v>22</v>
      </c>
      <c r="B17" s="9">
        <f>'100Run1'!M40</f>
        <v>2.5</v>
      </c>
      <c r="C17" s="9">
        <f>'100Run2'!M40</f>
        <v>2.5</v>
      </c>
      <c r="D17" s="9">
        <f>'100Run3'!M40</f>
        <v>2.5</v>
      </c>
      <c r="E17" s="9">
        <f>'100Run4'!M40</f>
        <v>2.5</v>
      </c>
      <c r="F17" s="9">
        <f>'100Run5'!M40</f>
        <v>2.5</v>
      </c>
      <c r="G17" s="9">
        <f t="shared" si="0"/>
        <v>2.5</v>
      </c>
      <c r="I17" s="6" t="s">
        <v>22</v>
      </c>
      <c r="J17" s="9">
        <f>'100Run1'!P40</f>
        <v>2.5</v>
      </c>
      <c r="K17" s="9">
        <f>'100Run2'!P40</f>
        <v>2.5</v>
      </c>
      <c r="L17" s="9">
        <f>'100Run3'!P40</f>
        <v>2.5</v>
      </c>
      <c r="M17" s="9">
        <f>'100Run4'!P40</f>
        <v>2.5</v>
      </c>
      <c r="N17" s="9">
        <f>'100Run5'!P40</f>
        <v>2.5</v>
      </c>
      <c r="O17" s="9">
        <f t="shared" si="1"/>
        <v>2.5</v>
      </c>
    </row>
    <row r="18" spans="1:15" x14ac:dyDescent="0.2">
      <c r="A18" s="16" t="s">
        <v>23</v>
      </c>
      <c r="B18" s="9">
        <f>'100Run1'!M41</f>
        <v>1.9333333333333333</v>
      </c>
      <c r="C18" s="9">
        <f>'100Run2'!M41</f>
        <v>2.5625</v>
      </c>
      <c r="D18" s="9">
        <f>'100Run3'!M41</f>
        <v>2.40625</v>
      </c>
      <c r="E18" s="9">
        <f>'100Run4'!M41</f>
        <v>2.3030303030303032</v>
      </c>
      <c r="F18" s="9">
        <f>'100Run5'!M41</f>
        <v>2.8205128205128207</v>
      </c>
      <c r="G18" s="9">
        <f t="shared" si="0"/>
        <v>2.4051252913752914</v>
      </c>
      <c r="I18" s="6" t="s">
        <v>23</v>
      </c>
      <c r="J18" s="9">
        <f>'100Run1'!P41</f>
        <v>1.8235294117647058</v>
      </c>
      <c r="K18" s="9">
        <f>'100Run2'!P41</f>
        <v>3.0909090909090908</v>
      </c>
      <c r="L18" s="9">
        <f>'100Run3'!P41</f>
        <v>2.3846153846153846</v>
      </c>
      <c r="M18" s="9">
        <f>'100Run4'!P41</f>
        <v>3.4285714285714284</v>
      </c>
      <c r="N18" s="9">
        <f>'100Run5'!P41</f>
        <v>2.6</v>
      </c>
      <c r="O18" s="9">
        <f t="shared" si="1"/>
        <v>2.6655250631721219</v>
      </c>
    </row>
    <row r="19" spans="1:15" x14ac:dyDescent="0.2">
      <c r="A19" s="16" t="s">
        <v>24</v>
      </c>
      <c r="B19" s="9">
        <f>'100Run1'!M42</f>
        <v>4.2033898305084749</v>
      </c>
      <c r="C19" s="9">
        <f>'100Run2'!M42</f>
        <v>3.765625</v>
      </c>
      <c r="D19" s="9">
        <f>'100Run3'!M42</f>
        <v>4.4918032786885247</v>
      </c>
      <c r="E19" s="9">
        <f>'100Run4'!M42</f>
        <v>4.435483870967742</v>
      </c>
      <c r="F19" s="9">
        <f>'100Run5'!M42</f>
        <v>5.5087719298245617</v>
      </c>
      <c r="G19" s="9">
        <f t="shared" si="0"/>
        <v>4.4810147819978612</v>
      </c>
      <c r="I19" s="6" t="s">
        <v>24</v>
      </c>
      <c r="J19" s="9">
        <f>'100Run1'!P42</f>
        <v>4.9512195121951219</v>
      </c>
      <c r="K19" s="9">
        <f>'100Run2'!P42</f>
        <v>5.0555555555555554</v>
      </c>
      <c r="L19" s="9">
        <f>'100Run3'!P42</f>
        <v>5.1794871794871797</v>
      </c>
      <c r="M19" s="9">
        <f>'100Run4'!P42</f>
        <v>5.4473684210526319</v>
      </c>
      <c r="N19" s="9">
        <f>'100Run5'!P42</f>
        <v>6.1860465116279073</v>
      </c>
      <c r="O19" s="9">
        <f t="shared" si="1"/>
        <v>5.3639354359836791</v>
      </c>
    </row>
    <row r="20" spans="1:15" x14ac:dyDescent="0.2">
      <c r="A20" s="16" t="s">
        <v>25</v>
      </c>
      <c r="B20" s="9">
        <f>'100Run1'!M43</f>
        <v>4.203389830508474</v>
      </c>
      <c r="C20" s="9">
        <f>'100Run2'!M43</f>
        <v>3.765625</v>
      </c>
      <c r="D20" s="9">
        <f>'100Run3'!M43</f>
        <v>4.4918032786885247</v>
      </c>
      <c r="E20" s="9">
        <f>'100Run4'!M43</f>
        <v>4.435483870967742</v>
      </c>
      <c r="F20" s="9">
        <f>'100Run5'!M43</f>
        <v>5.5087719298245617</v>
      </c>
      <c r="G20" s="9">
        <f t="shared" si="0"/>
        <v>4.4810147819978612</v>
      </c>
      <c r="I20" s="6" t="s">
        <v>25</v>
      </c>
      <c r="J20" s="9">
        <f>'100Run1'!P43</f>
        <v>4.9512195121951219</v>
      </c>
      <c r="K20" s="9">
        <f>'100Run2'!P43</f>
        <v>5.0555555555555554</v>
      </c>
      <c r="L20" s="9">
        <f>'100Run3'!P43</f>
        <v>5.1794871794871797</v>
      </c>
      <c r="M20" s="9">
        <f>'100Run4'!P43</f>
        <v>5.4473684210526319</v>
      </c>
      <c r="N20" s="9">
        <f>'100Run5'!P43</f>
        <v>6.1860465116279064</v>
      </c>
      <c r="O20" s="9">
        <f t="shared" si="1"/>
        <v>5.3639354359836791</v>
      </c>
    </row>
    <row r="22" spans="1:15" x14ac:dyDescent="0.2">
      <c r="I22" s="14" t="s">
        <v>48</v>
      </c>
      <c r="J22" s="6" t="s">
        <v>42</v>
      </c>
      <c r="K22" s="6" t="s">
        <v>43</v>
      </c>
      <c r="L22" s="6" t="s">
        <v>44</v>
      </c>
      <c r="M22" s="6" t="s">
        <v>45</v>
      </c>
      <c r="N22" s="6" t="s">
        <v>46</v>
      </c>
      <c r="O22" s="6" t="s">
        <v>47</v>
      </c>
    </row>
    <row r="23" spans="1:15" x14ac:dyDescent="0.2">
      <c r="I23" s="6" t="s">
        <v>35</v>
      </c>
      <c r="J23" s="9">
        <f>'100Run1'!M47</f>
        <v>0.86957420421661846</v>
      </c>
      <c r="K23" s="9">
        <f>'100Run2'!M47</f>
        <v>0.79253472222222221</v>
      </c>
      <c r="L23" s="9">
        <f>'100Run3'!M47</f>
        <v>1.0285834384195041</v>
      </c>
      <c r="M23" s="9">
        <f>'100Run4'!M47</f>
        <v>1.2444821731748728</v>
      </c>
      <c r="N23" s="9">
        <f>'100Run5'!M47</f>
        <v>1.8718890248878008</v>
      </c>
      <c r="O23" s="9">
        <f>AVERAGE(J23:N23)</f>
        <v>1.1614127125842038</v>
      </c>
    </row>
    <row r="24" spans="1:15" x14ac:dyDescent="0.2">
      <c r="I24" s="6" t="s">
        <v>36</v>
      </c>
      <c r="J24" s="9">
        <f>'100Run1'!M48</f>
        <v>47</v>
      </c>
      <c r="K24" s="9">
        <f>'100Run2'!M48</f>
        <v>27</v>
      </c>
      <c r="L24" s="9">
        <f>'100Run3'!M48</f>
        <v>45</v>
      </c>
      <c r="M24" s="9">
        <f>'100Run4'!M48</f>
        <v>47</v>
      </c>
      <c r="N24" s="9">
        <f>'100Run5'!M48</f>
        <v>69</v>
      </c>
      <c r="O24" s="9">
        <f t="shared" ref="O24:O34" si="2">AVERAGE(J24:N24)</f>
        <v>47</v>
      </c>
    </row>
    <row r="25" spans="1:15" x14ac:dyDescent="0.2">
      <c r="I25" s="6" t="s">
        <v>16</v>
      </c>
      <c r="J25" s="9">
        <f>'100Run1'!M49</f>
        <v>0.46155436130632488</v>
      </c>
      <c r="K25" s="9">
        <f>'100Run2'!M49</f>
        <v>0.27777777777777779</v>
      </c>
      <c r="L25" s="9">
        <f>'100Run3'!M49</f>
        <v>0.42896174863387981</v>
      </c>
      <c r="M25" s="9">
        <f>'100Run4'!M49</f>
        <v>0.45033955857385399</v>
      </c>
      <c r="N25" s="9">
        <f>'100Run5'!M49</f>
        <v>0.69094247246022034</v>
      </c>
      <c r="O25" s="9">
        <f t="shared" si="2"/>
        <v>0.46191518375041135</v>
      </c>
    </row>
    <row r="26" spans="1:15" x14ac:dyDescent="0.2">
      <c r="I26" s="6" t="s">
        <v>37</v>
      </c>
      <c r="J26" s="9">
        <f>'100Run1'!M50</f>
        <v>0.10427807486631016</v>
      </c>
      <c r="K26" s="9">
        <f>'100Run2'!M50</f>
        <v>0.28212013550359416</v>
      </c>
      <c r="L26" s="9">
        <f>'100Run3'!M50</f>
        <v>0.15292249574494582</v>
      </c>
      <c r="M26" s="9">
        <f>'100Run4'!M50</f>
        <v>0.15887850467289719</v>
      </c>
      <c r="N26" s="9">
        <f>'100Run5'!M50</f>
        <v>9.0277777777777776E-2</v>
      </c>
      <c r="O26" s="9">
        <f t="shared" si="2"/>
        <v>0.15769539771310503</v>
      </c>
    </row>
    <row r="27" spans="1:15" x14ac:dyDescent="0.2">
      <c r="I27" s="6" t="s">
        <v>18</v>
      </c>
      <c r="J27" s="9">
        <f>'100Run1'!M51</f>
        <v>0.89572192513368987</v>
      </c>
      <c r="K27" s="9">
        <f>'100Run2'!M51</f>
        <v>0.71787986449640584</v>
      </c>
      <c r="L27" s="9">
        <f>'100Run3'!M51</f>
        <v>0.84707750425505424</v>
      </c>
      <c r="M27" s="9">
        <f>'100Run4'!M51</f>
        <v>0.84112149532710279</v>
      </c>
      <c r="N27" s="9">
        <f>'100Run5'!M51</f>
        <v>0.90972222222222221</v>
      </c>
      <c r="O27" s="9">
        <f t="shared" si="2"/>
        <v>0.84230460228689485</v>
      </c>
    </row>
    <row r="28" spans="1:15" x14ac:dyDescent="0.2">
      <c r="I28" s="6" t="s">
        <v>38</v>
      </c>
      <c r="J28" s="9">
        <f>'100Run1'!M52</f>
        <v>3.7077304671351801</v>
      </c>
      <c r="K28" s="9">
        <f>'100Run2'!M52</f>
        <v>3.6180555555555554</v>
      </c>
      <c r="L28" s="9">
        <f>'100Run3'!M52</f>
        <v>3.8070617906683482</v>
      </c>
      <c r="M28" s="9">
        <f>'100Run4'!M52</f>
        <v>3.6969439728353137</v>
      </c>
      <c r="N28" s="9">
        <f>'100Run5'!M52</f>
        <v>3.975520195838433</v>
      </c>
      <c r="O28" s="9">
        <f t="shared" si="2"/>
        <v>3.7610623964065661</v>
      </c>
    </row>
    <row r="29" spans="1:15" x14ac:dyDescent="0.2">
      <c r="I29" s="6" t="s">
        <v>39</v>
      </c>
      <c r="J29" s="9">
        <f>'100Run1'!M53</f>
        <v>3.77</v>
      </c>
      <c r="K29" s="9">
        <f>'100Run2'!M53</f>
        <v>3.77</v>
      </c>
      <c r="L29" s="9">
        <f>'100Run3'!M53</f>
        <v>3.77</v>
      </c>
      <c r="M29" s="9">
        <f>'100Run4'!M53</f>
        <v>3.77</v>
      </c>
      <c r="N29" s="9">
        <f>'100Run5'!M53</f>
        <v>3.77</v>
      </c>
      <c r="O29" s="9">
        <f t="shared" si="2"/>
        <v>3.7700000000000005</v>
      </c>
    </row>
    <row r="30" spans="1:15" x14ac:dyDescent="0.2">
      <c r="I30" s="6" t="s">
        <v>21</v>
      </c>
      <c r="J30" s="9">
        <f>'100Run1'!M54</f>
        <v>10.894736842105264</v>
      </c>
      <c r="K30" s="9">
        <f>'100Run2'!M54</f>
        <v>12.473684210526315</v>
      </c>
      <c r="L30" s="9">
        <f>'100Run3'!M54</f>
        <v>11.315789473684211</v>
      </c>
      <c r="M30" s="9">
        <f>'100Run4'!M54</f>
        <v>11.105263157894736</v>
      </c>
      <c r="N30" s="9">
        <f>'100Run5'!M54</f>
        <v>10.842105263157896</v>
      </c>
      <c r="O30" s="9">
        <f t="shared" si="2"/>
        <v>11.326315789473684</v>
      </c>
    </row>
    <row r="31" spans="1:15" x14ac:dyDescent="0.2">
      <c r="I31" s="6" t="s">
        <v>40</v>
      </c>
      <c r="J31" s="9">
        <f>'100Run1'!M55</f>
        <v>2.5</v>
      </c>
      <c r="K31" s="9">
        <f>'100Run2'!M55</f>
        <v>2.5</v>
      </c>
      <c r="L31" s="9">
        <f>'100Run3'!M55</f>
        <v>2.5</v>
      </c>
      <c r="M31" s="9">
        <f>'100Run4'!M55</f>
        <v>2.5</v>
      </c>
      <c r="N31" s="9">
        <f>'100Run5'!M55</f>
        <v>2.5</v>
      </c>
      <c r="O31" s="9">
        <f t="shared" si="2"/>
        <v>2.5</v>
      </c>
    </row>
    <row r="32" spans="1:15" x14ac:dyDescent="0.2">
      <c r="I32" s="6" t="s">
        <v>41</v>
      </c>
      <c r="J32" s="9">
        <f>'100Run1'!M56</f>
        <v>1.8784313725490196</v>
      </c>
      <c r="K32" s="9">
        <f>'100Run2'!M56</f>
        <v>2.8267045454545454</v>
      </c>
      <c r="L32" s="9">
        <f>'100Run3'!M56</f>
        <v>2.3954326923076925</v>
      </c>
      <c r="M32" s="9">
        <f>'100Run4'!M56</f>
        <v>2.8658008658008658</v>
      </c>
      <c r="N32" s="9">
        <f>'100Run5'!M56</f>
        <v>2.7102564102564104</v>
      </c>
      <c r="O32" s="9">
        <f t="shared" si="2"/>
        <v>2.5353251772737067</v>
      </c>
    </row>
    <row r="33" spans="9:15" x14ac:dyDescent="0.2">
      <c r="I33" s="6" t="s">
        <v>24</v>
      </c>
      <c r="J33" s="9">
        <f>'100Run1'!M57</f>
        <v>4.5773046713517989</v>
      </c>
      <c r="K33" s="9">
        <f>'100Run2'!M57</f>
        <v>4.4105902777777777</v>
      </c>
      <c r="L33" s="9">
        <f>'100Run3'!M57</f>
        <v>4.8356452290878522</v>
      </c>
      <c r="M33" s="9">
        <f>'100Run4'!M57</f>
        <v>4.9414261460101869</v>
      </c>
      <c r="N33" s="9">
        <f>'100Run5'!M57</f>
        <v>5.8474092207262345</v>
      </c>
      <c r="O33" s="9">
        <f t="shared" si="2"/>
        <v>4.9224751089907697</v>
      </c>
    </row>
    <row r="34" spans="9:15" x14ac:dyDescent="0.2">
      <c r="I34" s="6" t="s">
        <v>25</v>
      </c>
      <c r="J34" s="9">
        <f>'100Run1'!M58</f>
        <v>4.577304671351798</v>
      </c>
      <c r="K34" s="9">
        <f>'100Run2'!M58</f>
        <v>4.4105902777777777</v>
      </c>
      <c r="L34" s="9">
        <f>'100Run3'!M58</f>
        <v>4.8356452290878522</v>
      </c>
      <c r="M34" s="9">
        <f>'100Run4'!M58</f>
        <v>4.9414261460101869</v>
      </c>
      <c r="N34" s="9">
        <f>'100Run5'!M58</f>
        <v>5.8474092207262345</v>
      </c>
      <c r="O34" s="9">
        <f t="shared" si="2"/>
        <v>4.9224751089907697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1FD6-BF2E-0C43-B056-CC8089AD16B1}">
  <dimension ref="A1:I35"/>
  <sheetViews>
    <sheetView workbookViewId="0">
      <selection activeCell="I23" sqref="F23:I35"/>
    </sheetView>
  </sheetViews>
  <sheetFormatPr baseColWidth="10" defaultRowHeight="16" x14ac:dyDescent="0.2"/>
  <cols>
    <col min="1" max="1" width="45" customWidth="1"/>
    <col min="2" max="2" width="17.6640625" customWidth="1"/>
    <col min="3" max="3" width="18.83203125" customWidth="1"/>
    <col min="6" max="6" width="43" customWidth="1"/>
    <col min="7" max="7" width="16.5" customWidth="1"/>
    <col min="8" max="8" width="16.6640625" customWidth="1"/>
  </cols>
  <sheetData>
    <row r="1" spans="1:9" x14ac:dyDescent="0.2">
      <c r="A1" s="6" t="s">
        <v>9</v>
      </c>
      <c r="B1" s="6" t="s">
        <v>49</v>
      </c>
      <c r="C1" s="6" t="s">
        <v>50</v>
      </c>
      <c r="D1" s="6" t="s">
        <v>51</v>
      </c>
      <c r="F1" s="6" t="s">
        <v>10</v>
      </c>
      <c r="G1" s="6" t="s">
        <v>49</v>
      </c>
      <c r="H1" s="6" t="s">
        <v>50</v>
      </c>
      <c r="I1" s="6" t="s">
        <v>51</v>
      </c>
    </row>
    <row r="2" spans="1:9" x14ac:dyDescent="0.2">
      <c r="A2" s="15" t="s">
        <v>26</v>
      </c>
      <c r="B2" s="18">
        <f>'20RunSummery'!G2</f>
        <v>12.2</v>
      </c>
      <c r="C2" s="18">
        <f>'100RunSummery'!G2</f>
        <v>60.6</v>
      </c>
      <c r="D2" s="11">
        <f>C2-B2</f>
        <v>48.400000000000006</v>
      </c>
      <c r="F2" s="15" t="s">
        <v>26</v>
      </c>
      <c r="G2" s="18">
        <f>'20RunSummery'!O2</f>
        <v>7.8</v>
      </c>
      <c r="H2" s="18">
        <f>'100RunSummery'!O2</f>
        <v>39.4</v>
      </c>
      <c r="I2" s="11">
        <f>H2-G2</f>
        <v>31.599999999999998</v>
      </c>
    </row>
    <row r="3" spans="1:9" x14ac:dyDescent="0.2">
      <c r="A3" s="15" t="s">
        <v>27</v>
      </c>
      <c r="B3" s="18">
        <f>'20RunSummery'!G3</f>
        <v>41.4</v>
      </c>
      <c r="C3" s="18">
        <f>'100RunSummery'!G3</f>
        <v>198</v>
      </c>
      <c r="D3" s="18">
        <f t="shared" ref="D3:D20" si="0">C3-B3</f>
        <v>156.6</v>
      </c>
      <c r="F3" s="15" t="s">
        <v>27</v>
      </c>
      <c r="G3" s="18">
        <f>'20RunSummery'!O3</f>
        <v>30.6</v>
      </c>
      <c r="H3" s="18">
        <f>'100RunSummery'!O3</f>
        <v>167.6</v>
      </c>
      <c r="I3" s="18">
        <f t="shared" ref="I3:I20" si="1">H3-G3</f>
        <v>137</v>
      </c>
    </row>
    <row r="4" spans="1:9" x14ac:dyDescent="0.2">
      <c r="A4" s="15" t="s">
        <v>28</v>
      </c>
      <c r="B4" s="18">
        <f>'20RunSummery'!G4</f>
        <v>6.4</v>
      </c>
      <c r="C4" s="18">
        <f>'100RunSummery'!G4</f>
        <v>72.400000000000006</v>
      </c>
      <c r="D4" s="18">
        <f t="shared" si="0"/>
        <v>66</v>
      </c>
      <c r="F4" s="15" t="s">
        <v>28</v>
      </c>
      <c r="G4" s="18">
        <f>'20RunSummery'!O4</f>
        <v>4.8</v>
      </c>
      <c r="H4" s="18">
        <f>'100RunSummery'!O4</f>
        <v>44.4</v>
      </c>
      <c r="I4" s="18">
        <f t="shared" si="1"/>
        <v>39.6</v>
      </c>
    </row>
    <row r="5" spans="1:9" x14ac:dyDescent="0.2">
      <c r="A5" s="15" t="s">
        <v>29</v>
      </c>
      <c r="B5" s="18">
        <f>'20RunSummery'!G5</f>
        <v>47.8</v>
      </c>
      <c r="C5" s="18">
        <f>'100RunSummery'!G5</f>
        <v>270.39999999999998</v>
      </c>
      <c r="D5" s="18">
        <f t="shared" si="0"/>
        <v>222.59999999999997</v>
      </c>
      <c r="F5" s="15" t="s">
        <v>29</v>
      </c>
      <c r="G5" s="18">
        <f>'20RunSummery'!O5</f>
        <v>35.4</v>
      </c>
      <c r="H5" s="18">
        <f>'100RunSummery'!O5</f>
        <v>212</v>
      </c>
      <c r="I5" s="18">
        <f t="shared" si="1"/>
        <v>176.6</v>
      </c>
    </row>
    <row r="6" spans="1:9" x14ac:dyDescent="0.2">
      <c r="A6" s="15" t="s">
        <v>30</v>
      </c>
      <c r="B6" s="18">
        <f>'20RunSummery'!G6</f>
        <v>3.8</v>
      </c>
      <c r="C6" s="18">
        <f>'100RunSummery'!G6</f>
        <v>23</v>
      </c>
      <c r="D6" s="18">
        <f t="shared" si="0"/>
        <v>19.2</v>
      </c>
      <c r="F6" s="15" t="s">
        <v>30</v>
      </c>
      <c r="G6" s="18">
        <f>'20RunSummery'!O6</f>
        <v>8.1999999999999993</v>
      </c>
      <c r="H6" s="18">
        <f>'100RunSummery'!O6</f>
        <v>48.2</v>
      </c>
      <c r="I6" s="18">
        <f t="shared" si="1"/>
        <v>40</v>
      </c>
    </row>
    <row r="7" spans="1:9" x14ac:dyDescent="0.2">
      <c r="A7" s="15" t="s">
        <v>31</v>
      </c>
      <c r="B7" s="18">
        <f>'20RunSummery'!G7</f>
        <v>45.2</v>
      </c>
      <c r="C7" s="18">
        <f>'100RunSummery'!G7</f>
        <v>221</v>
      </c>
      <c r="D7" s="18">
        <f t="shared" si="0"/>
        <v>175.8</v>
      </c>
      <c r="F7" s="15" t="s">
        <v>31</v>
      </c>
      <c r="G7" s="18">
        <f>'20RunSummery'!O7</f>
        <v>41.4</v>
      </c>
      <c r="H7" s="18">
        <f>'100RunSummery'!O7</f>
        <v>219.8</v>
      </c>
      <c r="I7" s="18">
        <f t="shared" si="1"/>
        <v>178.4</v>
      </c>
    </row>
    <row r="8" spans="1:9" x14ac:dyDescent="0.2">
      <c r="A8" s="15" t="s">
        <v>32</v>
      </c>
      <c r="B8" s="18">
        <f>'20RunSummery'!G8</f>
        <v>40.6</v>
      </c>
      <c r="C8" s="18">
        <f>'100RunSummery'!G8</f>
        <v>214</v>
      </c>
      <c r="D8" s="18">
        <f t="shared" si="0"/>
        <v>173.4</v>
      </c>
      <c r="F8" s="15" t="s">
        <v>32</v>
      </c>
      <c r="G8" s="18">
        <f>'20RunSummery'!O8</f>
        <v>36.200000000000003</v>
      </c>
      <c r="H8" s="18">
        <f>'100RunSummery'!O8</f>
        <v>213</v>
      </c>
      <c r="I8" s="18">
        <f t="shared" si="1"/>
        <v>176.8</v>
      </c>
    </row>
    <row r="9" spans="1:9" x14ac:dyDescent="0.2">
      <c r="A9" s="15" t="s">
        <v>14</v>
      </c>
      <c r="B9" s="18">
        <f>'20RunSummery'!G9</f>
        <v>0.55805860805860807</v>
      </c>
      <c r="C9" s="18">
        <f>'100RunSummery'!G9</f>
        <v>1.2083203884882505</v>
      </c>
      <c r="D9" s="18">
        <f t="shared" si="0"/>
        <v>0.65026178042964244</v>
      </c>
      <c r="F9" s="15" t="s">
        <v>14</v>
      </c>
      <c r="G9" s="18">
        <f>'20RunSummery'!O9</f>
        <v>0.60436507936507933</v>
      </c>
      <c r="H9" s="18">
        <f>'100RunSummery'!O9</f>
        <v>1.1145050366801568</v>
      </c>
      <c r="I9" s="18">
        <f t="shared" si="1"/>
        <v>0.51013995731507744</v>
      </c>
    </row>
    <row r="10" spans="1:9" x14ac:dyDescent="0.2">
      <c r="A10" s="15" t="s">
        <v>15</v>
      </c>
      <c r="B10" s="18">
        <f>'20RunSummery'!G10</f>
        <v>3.8</v>
      </c>
      <c r="C10" s="18">
        <f>'100RunSummery'!G10</f>
        <v>30</v>
      </c>
      <c r="D10" s="11">
        <f t="shared" si="0"/>
        <v>26.2</v>
      </c>
      <c r="F10" s="15" t="s">
        <v>15</v>
      </c>
      <c r="G10" s="18">
        <f>'20RunSummery'!O10</f>
        <v>2.8</v>
      </c>
      <c r="H10" s="18">
        <f>'100RunSummery'!O10</f>
        <v>17</v>
      </c>
      <c r="I10" s="11">
        <f t="shared" si="1"/>
        <v>14.2</v>
      </c>
    </row>
    <row r="11" spans="1:9" x14ac:dyDescent="0.2">
      <c r="A11" s="15" t="s">
        <v>16</v>
      </c>
      <c r="B11" s="18">
        <f>'20RunSummery'!G11</f>
        <v>0.32600732600732596</v>
      </c>
      <c r="C11" s="18">
        <f>'100RunSummery'!G11</f>
        <v>0.49990666620750623</v>
      </c>
      <c r="D11" s="18">
        <f t="shared" si="0"/>
        <v>0.17389934020018027</v>
      </c>
      <c r="F11" s="15" t="s">
        <v>16</v>
      </c>
      <c r="G11" s="18">
        <f>'20RunSummery'!O11</f>
        <v>0.35992063492063486</v>
      </c>
      <c r="H11" s="18">
        <f>'100RunSummery'!O11</f>
        <v>0.42392370129331647</v>
      </c>
      <c r="I11" s="18">
        <f t="shared" si="1"/>
        <v>6.4003066372681605E-2</v>
      </c>
    </row>
    <row r="12" spans="1:9" x14ac:dyDescent="0.2">
      <c r="A12" s="15" t="s">
        <v>17</v>
      </c>
      <c r="B12" s="18">
        <f>'20RunSummery'!G12</f>
        <v>8.3943144942219869E-2</v>
      </c>
      <c r="C12" s="18">
        <f>'100RunSummery'!G12</f>
        <v>0.10176577177284003</v>
      </c>
      <c r="D12" s="18">
        <f t="shared" si="0"/>
        <v>1.7822626830620164E-2</v>
      </c>
      <c r="F12" s="15" t="s">
        <v>17</v>
      </c>
      <c r="G12" s="18">
        <f>'20RunSummery'!O12</f>
        <v>0.1965031697873445</v>
      </c>
      <c r="H12" s="18">
        <f>'100RunSummery'!O12</f>
        <v>0.21362502365337002</v>
      </c>
      <c r="I12" s="18">
        <f t="shared" si="1"/>
        <v>1.7121853866025522E-2</v>
      </c>
    </row>
    <row r="13" spans="1:9" x14ac:dyDescent="0.2">
      <c r="A13" s="15" t="s">
        <v>18</v>
      </c>
      <c r="B13" s="18">
        <f>'20RunSummery'!G13</f>
        <v>0.91605685505778012</v>
      </c>
      <c r="C13" s="18">
        <f>'100RunSummery'!G13</f>
        <v>0.89823422822716004</v>
      </c>
      <c r="D13" s="18">
        <f t="shared" si="0"/>
        <v>-1.7822626830620081E-2</v>
      </c>
      <c r="F13" s="15" t="s">
        <v>18</v>
      </c>
      <c r="G13" s="18">
        <f>'20RunSummery'!O13</f>
        <v>0.80349683021265539</v>
      </c>
      <c r="H13" s="18">
        <f>'100RunSummery'!O13</f>
        <v>0.78637497634662989</v>
      </c>
      <c r="I13" s="18">
        <f t="shared" si="1"/>
        <v>-1.7121853866025494E-2</v>
      </c>
    </row>
    <row r="14" spans="1:9" x14ac:dyDescent="0.2">
      <c r="A14" s="15" t="s">
        <v>19</v>
      </c>
      <c r="B14" s="18">
        <f>'20RunSummery'!G14</f>
        <v>3.416866466866467</v>
      </c>
      <c r="C14" s="18">
        <f>'100RunSummery'!G14</f>
        <v>3.2726943935096102</v>
      </c>
      <c r="D14" s="18">
        <f t="shared" si="0"/>
        <v>-0.14417207335685678</v>
      </c>
      <c r="F14" s="15" t="s">
        <v>19</v>
      </c>
      <c r="G14" s="18">
        <f>'20RunSummery'!O14</f>
        <v>3.9555555555555557</v>
      </c>
      <c r="H14" s="18">
        <f>'100RunSummery'!O14</f>
        <v>4.2494303993035221</v>
      </c>
      <c r="I14" s="18">
        <f t="shared" si="1"/>
        <v>0.29387484374796635</v>
      </c>
    </row>
    <row r="15" spans="1:9" x14ac:dyDescent="0.2">
      <c r="A15" s="15" t="s">
        <v>20</v>
      </c>
      <c r="B15" s="18">
        <f>'20RunSummery'!G15</f>
        <v>3.29</v>
      </c>
      <c r="C15" s="18">
        <f>'100RunSummery'!G15</f>
        <v>3.29</v>
      </c>
      <c r="D15" s="18">
        <f t="shared" si="0"/>
        <v>0</v>
      </c>
      <c r="F15" s="15" t="s">
        <v>20</v>
      </c>
      <c r="G15" s="18">
        <f>'20RunSummery'!O15</f>
        <v>4.25</v>
      </c>
      <c r="H15" s="18">
        <f>'100RunSummery'!O15</f>
        <v>4.25</v>
      </c>
      <c r="I15" s="18">
        <f t="shared" si="1"/>
        <v>0</v>
      </c>
    </row>
    <row r="16" spans="1:9" x14ac:dyDescent="0.2">
      <c r="A16" s="15" t="s">
        <v>21</v>
      </c>
      <c r="B16" s="18">
        <f>'20RunSummery'!G16</f>
        <v>3.6416083916083912</v>
      </c>
      <c r="C16" s="18">
        <f>'100RunSummery'!G16</f>
        <v>3.5901201916606098</v>
      </c>
      <c r="D16" s="18">
        <f t="shared" si="0"/>
        <v>-5.1488199947781421E-2</v>
      </c>
      <c r="F16" s="15" t="s">
        <v>21</v>
      </c>
      <c r="G16" s="18">
        <f>'20RunSummery'!O16</f>
        <v>5.4911904761904768</v>
      </c>
      <c r="H16" s="18">
        <f>'100RunSummery'!O16</f>
        <v>5.5864258619521774</v>
      </c>
      <c r="I16" s="18">
        <f t="shared" si="1"/>
        <v>9.5235385761700542E-2</v>
      </c>
    </row>
    <row r="17" spans="1:9" x14ac:dyDescent="0.2">
      <c r="A17" s="15" t="s">
        <v>22</v>
      </c>
      <c r="B17" s="18">
        <f>'20RunSummery'!G17</f>
        <v>2.5</v>
      </c>
      <c r="C17" s="18">
        <f>'100RunSummery'!G17</f>
        <v>2.5</v>
      </c>
      <c r="D17" s="18">
        <f t="shared" si="0"/>
        <v>0</v>
      </c>
      <c r="F17" s="15" t="s">
        <v>22</v>
      </c>
      <c r="G17" s="18">
        <f>'20RunSummery'!O17</f>
        <v>2.5</v>
      </c>
      <c r="H17" s="18">
        <f>'100RunSummery'!O17</f>
        <v>2.5</v>
      </c>
      <c r="I17" s="18">
        <f t="shared" si="1"/>
        <v>0</v>
      </c>
    </row>
    <row r="18" spans="1:9" x14ac:dyDescent="0.2">
      <c r="A18" s="15" t="s">
        <v>23</v>
      </c>
      <c r="B18" s="18">
        <f>'20RunSummery'!G18</f>
        <v>1.4666666666666666</v>
      </c>
      <c r="C18" s="18">
        <f>'100RunSummery'!G18</f>
        <v>2.4051252913752914</v>
      </c>
      <c r="D18" s="18">
        <f t="shared" si="0"/>
        <v>0.93845862470862484</v>
      </c>
      <c r="F18" s="15" t="s">
        <v>23</v>
      </c>
      <c r="G18" s="18">
        <f>'20RunSummery'!O18</f>
        <v>1.4000000000000001</v>
      </c>
      <c r="H18" s="18">
        <f>'100RunSummery'!O18</f>
        <v>2.6655250631721219</v>
      </c>
      <c r="I18" s="18">
        <f t="shared" si="1"/>
        <v>1.2655250631721218</v>
      </c>
    </row>
    <row r="19" spans="1:9" x14ac:dyDescent="0.2">
      <c r="A19" s="15" t="s">
        <v>24</v>
      </c>
      <c r="B19" s="18">
        <f>'20RunSummery'!G19</f>
        <v>3.9749250749250749</v>
      </c>
      <c r="C19" s="18">
        <f>'100RunSummery'!G19</f>
        <v>4.4810147819978612</v>
      </c>
      <c r="D19" s="18">
        <f t="shared" si="0"/>
        <v>0.50608970707278633</v>
      </c>
      <c r="F19" s="15" t="s">
        <v>24</v>
      </c>
      <c r="G19" s="18">
        <f>'20RunSummery'!O19</f>
        <v>4.5599206349206352</v>
      </c>
      <c r="H19" s="18">
        <f>'100RunSummery'!O19</f>
        <v>5.3639354359836791</v>
      </c>
      <c r="I19" s="18">
        <f t="shared" si="1"/>
        <v>0.8040148010630439</v>
      </c>
    </row>
    <row r="20" spans="1:9" x14ac:dyDescent="0.2">
      <c r="A20" s="15" t="s">
        <v>25</v>
      </c>
      <c r="B20" s="18">
        <f>'20RunSummery'!G20</f>
        <v>3.9749250749250749</v>
      </c>
      <c r="C20" s="18">
        <f>'100RunSummery'!G20</f>
        <v>4.4810147819978612</v>
      </c>
      <c r="D20" s="18">
        <f t="shared" si="0"/>
        <v>0.50608970707278633</v>
      </c>
      <c r="F20" s="15" t="s">
        <v>25</v>
      </c>
      <c r="G20" s="18">
        <f>'20RunSummery'!O20</f>
        <v>4.5599206349206352</v>
      </c>
      <c r="H20" s="18">
        <f>'100RunSummery'!O20</f>
        <v>5.3639354359836791</v>
      </c>
      <c r="I20" s="18">
        <f t="shared" si="1"/>
        <v>0.8040148010630439</v>
      </c>
    </row>
    <row r="23" spans="1:9" x14ac:dyDescent="0.2">
      <c r="F23" s="19" t="s">
        <v>52</v>
      </c>
      <c r="G23" s="6" t="s">
        <v>49</v>
      </c>
      <c r="H23" s="6" t="s">
        <v>50</v>
      </c>
      <c r="I23" s="6" t="s">
        <v>51</v>
      </c>
    </row>
    <row r="24" spans="1:9" x14ac:dyDescent="0.2">
      <c r="F24" s="6" t="s">
        <v>35</v>
      </c>
      <c r="G24" s="9">
        <f>'20RunSummery'!O23</f>
        <v>0.58121184371184376</v>
      </c>
      <c r="H24" s="9">
        <f>'100RunSummery'!O23</f>
        <v>1.1614127125842038</v>
      </c>
      <c r="I24" s="9">
        <f>H24-G24</f>
        <v>0.58020086887236</v>
      </c>
    </row>
    <row r="25" spans="1:9" x14ac:dyDescent="0.2">
      <c r="F25" s="6" t="s">
        <v>36</v>
      </c>
      <c r="G25" s="9">
        <f>'20RunSummery'!O24</f>
        <v>6.6</v>
      </c>
      <c r="H25" s="9">
        <f>'100RunSummery'!O24</f>
        <v>47</v>
      </c>
      <c r="I25" s="17">
        <f t="shared" ref="I25:I35" si="2">H25-G25</f>
        <v>40.4</v>
      </c>
    </row>
    <row r="26" spans="1:9" x14ac:dyDescent="0.2">
      <c r="F26" s="6" t="s">
        <v>16</v>
      </c>
      <c r="G26" s="9">
        <f>'20RunSummery'!O25</f>
        <v>0.34296398046398047</v>
      </c>
      <c r="H26" s="9">
        <f>'100RunSummery'!O25</f>
        <v>0.46191518375041135</v>
      </c>
      <c r="I26" s="9">
        <f t="shared" si="2"/>
        <v>0.11895120328643088</v>
      </c>
    </row>
    <row r="27" spans="1:9" x14ac:dyDescent="0.2">
      <c r="F27" s="6" t="s">
        <v>37</v>
      </c>
      <c r="G27" s="9">
        <f>'20RunSummery'!O26</f>
        <v>0.14022315736478216</v>
      </c>
      <c r="H27" s="9">
        <f>'100RunSummery'!O26</f>
        <v>0.15769539771310503</v>
      </c>
      <c r="I27" s="9">
        <f t="shared" si="2"/>
        <v>1.7472240348322871E-2</v>
      </c>
    </row>
    <row r="28" spans="1:9" x14ac:dyDescent="0.2">
      <c r="F28" s="6" t="s">
        <v>18</v>
      </c>
      <c r="G28" s="9">
        <f>'20RunSummery'!O27</f>
        <v>0.85977684263521792</v>
      </c>
      <c r="H28" s="9">
        <f>'100RunSummery'!O27</f>
        <v>0.84230460228689485</v>
      </c>
      <c r="I28" s="9">
        <f t="shared" si="2"/>
        <v>-1.7472240348323065E-2</v>
      </c>
    </row>
    <row r="29" spans="1:9" x14ac:dyDescent="0.2">
      <c r="F29" s="6" t="s">
        <v>38</v>
      </c>
      <c r="G29" s="9">
        <f>'20RunSummery'!O28</f>
        <v>3.6862110112110118</v>
      </c>
      <c r="H29" s="9">
        <f>'100RunSummery'!O28</f>
        <v>3.7610623964065661</v>
      </c>
      <c r="I29" s="9">
        <f t="shared" si="2"/>
        <v>7.4851385195554343E-2</v>
      </c>
    </row>
    <row r="30" spans="1:9" x14ac:dyDescent="0.2">
      <c r="F30" s="6" t="s">
        <v>39</v>
      </c>
      <c r="G30" s="9">
        <f>'20RunSummery'!O29</f>
        <v>3.7700000000000005</v>
      </c>
      <c r="H30" s="9">
        <f>'100RunSummery'!O29</f>
        <v>3.7700000000000005</v>
      </c>
      <c r="I30" s="9">
        <f t="shared" si="2"/>
        <v>0</v>
      </c>
    </row>
    <row r="31" spans="1:9" x14ac:dyDescent="0.2">
      <c r="F31" s="6" t="s">
        <v>21</v>
      </c>
      <c r="G31" s="9">
        <f>'20RunSummery'!O30</f>
        <v>2.1368421052631579</v>
      </c>
      <c r="H31" s="9">
        <f>'100RunSummery'!O30</f>
        <v>11.326315789473684</v>
      </c>
      <c r="I31" s="9">
        <f t="shared" si="2"/>
        <v>9.189473684210526</v>
      </c>
    </row>
    <row r="32" spans="1:9" x14ac:dyDescent="0.2">
      <c r="F32" s="6" t="s">
        <v>40</v>
      </c>
      <c r="G32" s="9">
        <f>'20RunSummery'!O31</f>
        <v>2.5</v>
      </c>
      <c r="H32" s="9">
        <f>'100RunSummery'!O31</f>
        <v>2.5</v>
      </c>
      <c r="I32" s="9">
        <f t="shared" si="2"/>
        <v>0</v>
      </c>
    </row>
    <row r="33" spans="6:9" x14ac:dyDescent="0.2">
      <c r="F33" s="6" t="s">
        <v>41</v>
      </c>
      <c r="G33" s="9">
        <f>'20RunSummery'!O32</f>
        <v>1.4333333333333336</v>
      </c>
      <c r="H33" s="9">
        <f>'100RunSummery'!O32</f>
        <v>2.5353251772737067</v>
      </c>
      <c r="I33" s="9">
        <f t="shared" si="2"/>
        <v>1.1019918439403731</v>
      </c>
    </row>
    <row r="34" spans="6:9" x14ac:dyDescent="0.2">
      <c r="F34" s="6" t="s">
        <v>24</v>
      </c>
      <c r="G34" s="9">
        <f>'20RunSummery'!O33</f>
        <v>4.2674228549228541</v>
      </c>
      <c r="H34" s="9">
        <f>'100RunSummery'!O33</f>
        <v>4.9224751089907697</v>
      </c>
      <c r="I34" s="9">
        <f t="shared" si="2"/>
        <v>0.65505225406791556</v>
      </c>
    </row>
    <row r="35" spans="6:9" x14ac:dyDescent="0.2">
      <c r="F35" s="6" t="s">
        <v>25</v>
      </c>
      <c r="G35" s="9">
        <f>'20RunSummery'!O34</f>
        <v>4.267422854922855</v>
      </c>
      <c r="H35" s="9">
        <f>'100RunSummery'!O34</f>
        <v>4.9224751089907697</v>
      </c>
      <c r="I35" s="9">
        <f t="shared" si="2"/>
        <v>0.65505225406791467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3612-FB04-0C46-8405-643140C277E8}">
  <dimension ref="A1:P58"/>
  <sheetViews>
    <sheetView topLeftCell="A2" workbookViewId="0">
      <selection activeCell="P38" sqref="P38"/>
    </sheetView>
  </sheetViews>
  <sheetFormatPr baseColWidth="10" defaultRowHeight="16" x14ac:dyDescent="0.2"/>
  <cols>
    <col min="7" max="7" width="15.6640625" customWidth="1"/>
    <col min="9" max="9" width="18.83203125" customWidth="1"/>
    <col min="12" max="12" width="48.1640625" customWidth="1"/>
    <col min="15" max="15" width="45.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3</v>
      </c>
      <c r="E2" s="6">
        <v>0</v>
      </c>
      <c r="F2" s="6">
        <v>0</v>
      </c>
      <c r="G2" s="6">
        <v>3</v>
      </c>
      <c r="H2" s="6">
        <v>3</v>
      </c>
      <c r="I2" s="6">
        <v>0</v>
      </c>
      <c r="J2" s="6" t="s">
        <v>9</v>
      </c>
    </row>
    <row r="3" spans="1:10" x14ac:dyDescent="0.2">
      <c r="A3" s="6">
        <v>2</v>
      </c>
      <c r="B3" s="6">
        <v>1</v>
      </c>
      <c r="C3" s="6">
        <v>1</v>
      </c>
      <c r="D3" s="6">
        <v>4</v>
      </c>
      <c r="E3" s="6">
        <v>1</v>
      </c>
      <c r="F3" s="6">
        <v>0</v>
      </c>
      <c r="G3" s="6">
        <v>5</v>
      </c>
      <c r="H3" s="6">
        <v>4</v>
      </c>
      <c r="I3" s="6">
        <v>0</v>
      </c>
      <c r="J3" s="6" t="s">
        <v>10</v>
      </c>
    </row>
    <row r="4" spans="1:10" x14ac:dyDescent="0.2">
      <c r="A4" s="6">
        <v>3</v>
      </c>
      <c r="B4" s="6">
        <v>0</v>
      </c>
      <c r="C4" s="6">
        <v>1</v>
      </c>
      <c r="D4" s="6">
        <v>3</v>
      </c>
      <c r="E4" s="6">
        <v>3</v>
      </c>
      <c r="F4" s="6">
        <v>2</v>
      </c>
      <c r="G4" s="6">
        <v>6</v>
      </c>
      <c r="H4" s="6">
        <v>5</v>
      </c>
      <c r="I4" s="6">
        <v>0</v>
      </c>
      <c r="J4" s="6" t="s">
        <v>9</v>
      </c>
    </row>
    <row r="5" spans="1:10" x14ac:dyDescent="0.2">
      <c r="A5" s="6">
        <v>4</v>
      </c>
      <c r="B5" s="6">
        <v>2</v>
      </c>
      <c r="C5" s="6">
        <v>3</v>
      </c>
      <c r="D5" s="6">
        <v>3</v>
      </c>
      <c r="E5" s="6">
        <v>5</v>
      </c>
      <c r="F5" s="6">
        <v>2</v>
      </c>
      <c r="G5" s="6">
        <v>8</v>
      </c>
      <c r="H5" s="6">
        <v>5</v>
      </c>
      <c r="I5" s="6">
        <v>0</v>
      </c>
      <c r="J5" s="6" t="s">
        <v>10</v>
      </c>
    </row>
    <row r="6" spans="1:10" x14ac:dyDescent="0.2">
      <c r="A6" s="6">
        <v>5</v>
      </c>
      <c r="B6" s="6">
        <v>1</v>
      </c>
      <c r="C6" s="6">
        <v>4</v>
      </c>
      <c r="D6" s="6">
        <v>5</v>
      </c>
      <c r="E6" s="6">
        <v>6</v>
      </c>
      <c r="F6" s="6">
        <v>2</v>
      </c>
      <c r="G6" s="6">
        <v>11</v>
      </c>
      <c r="H6" s="6">
        <v>7</v>
      </c>
      <c r="I6" s="6">
        <v>0</v>
      </c>
      <c r="J6" s="6" t="s">
        <v>9</v>
      </c>
    </row>
    <row r="7" spans="1:10" x14ac:dyDescent="0.2">
      <c r="A7" s="6">
        <v>6</v>
      </c>
      <c r="B7" s="6">
        <v>2</v>
      </c>
      <c r="C7" s="6">
        <v>6</v>
      </c>
      <c r="D7" s="6">
        <v>4</v>
      </c>
      <c r="E7" s="6">
        <v>8</v>
      </c>
      <c r="F7" s="6">
        <v>2</v>
      </c>
      <c r="G7" s="6">
        <v>12</v>
      </c>
      <c r="H7" s="6">
        <v>6</v>
      </c>
      <c r="I7" s="6">
        <v>0</v>
      </c>
      <c r="J7" s="6" t="s">
        <v>10</v>
      </c>
    </row>
    <row r="8" spans="1:10" x14ac:dyDescent="0.2">
      <c r="A8" s="6">
        <v>7</v>
      </c>
      <c r="B8" s="6">
        <v>2</v>
      </c>
      <c r="C8" s="6">
        <v>8</v>
      </c>
      <c r="D8" s="6">
        <v>3</v>
      </c>
      <c r="E8" s="6">
        <v>11</v>
      </c>
      <c r="F8" s="6">
        <v>3</v>
      </c>
      <c r="G8" s="6">
        <v>14</v>
      </c>
      <c r="H8" s="6">
        <v>6</v>
      </c>
      <c r="I8" s="6">
        <v>0</v>
      </c>
      <c r="J8" s="6" t="s">
        <v>9</v>
      </c>
    </row>
    <row r="9" spans="1:10" x14ac:dyDescent="0.2">
      <c r="A9" s="6">
        <v>8</v>
      </c>
      <c r="B9" s="6">
        <v>2</v>
      </c>
      <c r="C9" s="6">
        <v>10</v>
      </c>
      <c r="D9" s="6">
        <v>5</v>
      </c>
      <c r="E9" s="6">
        <v>12</v>
      </c>
      <c r="F9" s="6">
        <v>2</v>
      </c>
      <c r="G9" s="6">
        <v>17</v>
      </c>
      <c r="H9" s="6">
        <v>7</v>
      </c>
      <c r="I9" s="6">
        <v>0</v>
      </c>
      <c r="J9" s="6" t="s">
        <v>10</v>
      </c>
    </row>
    <row r="10" spans="1:10" x14ac:dyDescent="0.2">
      <c r="A10" s="6">
        <v>9</v>
      </c>
      <c r="B10" s="6">
        <v>4</v>
      </c>
      <c r="C10" s="6">
        <v>14</v>
      </c>
      <c r="D10" s="6">
        <v>3</v>
      </c>
      <c r="E10" s="6">
        <v>14</v>
      </c>
      <c r="F10" s="6">
        <v>0</v>
      </c>
      <c r="G10" s="6">
        <v>17</v>
      </c>
      <c r="H10" s="6">
        <v>3</v>
      </c>
      <c r="I10" s="6">
        <v>0</v>
      </c>
      <c r="J10" s="6" t="s">
        <v>9</v>
      </c>
    </row>
    <row r="11" spans="1:10" x14ac:dyDescent="0.2">
      <c r="A11" s="6">
        <v>10</v>
      </c>
      <c r="B11" s="6">
        <v>4</v>
      </c>
      <c r="C11" s="6">
        <v>18</v>
      </c>
      <c r="D11" s="6">
        <v>4</v>
      </c>
      <c r="E11" s="6">
        <v>18</v>
      </c>
      <c r="F11" s="6">
        <v>0</v>
      </c>
      <c r="G11" s="6">
        <v>22</v>
      </c>
      <c r="H11" s="6">
        <v>4</v>
      </c>
      <c r="I11" s="6">
        <v>1</v>
      </c>
      <c r="J11" s="6" t="s">
        <v>9</v>
      </c>
    </row>
    <row r="12" spans="1:10" x14ac:dyDescent="0.2">
      <c r="A12" s="6">
        <v>11</v>
      </c>
      <c r="B12" s="6">
        <v>1</v>
      </c>
      <c r="C12" s="6">
        <v>19</v>
      </c>
      <c r="D12" s="6">
        <v>5</v>
      </c>
      <c r="E12" s="6">
        <v>19</v>
      </c>
      <c r="F12" s="6">
        <v>0</v>
      </c>
      <c r="G12" s="6">
        <v>24</v>
      </c>
      <c r="H12" s="6">
        <v>5</v>
      </c>
      <c r="I12" s="6">
        <v>2</v>
      </c>
      <c r="J12" s="6" t="s">
        <v>10</v>
      </c>
    </row>
    <row r="13" spans="1:10" x14ac:dyDescent="0.2">
      <c r="A13" s="6">
        <v>12</v>
      </c>
      <c r="B13" s="6">
        <v>1</v>
      </c>
      <c r="C13" s="6">
        <v>20</v>
      </c>
      <c r="D13" s="6">
        <v>4</v>
      </c>
      <c r="E13" s="6">
        <v>22</v>
      </c>
      <c r="F13" s="6">
        <v>2</v>
      </c>
      <c r="G13" s="6">
        <v>26</v>
      </c>
      <c r="H13" s="6">
        <v>6</v>
      </c>
      <c r="I13" s="6">
        <v>0</v>
      </c>
      <c r="J13" s="6" t="s">
        <v>9</v>
      </c>
    </row>
    <row r="14" spans="1:10" x14ac:dyDescent="0.2">
      <c r="A14" s="6">
        <v>13</v>
      </c>
      <c r="B14" s="6">
        <v>2</v>
      </c>
      <c r="C14" s="6">
        <v>22</v>
      </c>
      <c r="D14" s="6">
        <v>3</v>
      </c>
      <c r="E14" s="6">
        <v>24</v>
      </c>
      <c r="F14" s="6">
        <v>2</v>
      </c>
      <c r="G14" s="6">
        <v>27</v>
      </c>
      <c r="H14" s="6">
        <v>5</v>
      </c>
      <c r="I14" s="6">
        <v>0</v>
      </c>
      <c r="J14" s="6" t="s">
        <v>10</v>
      </c>
    </row>
    <row r="15" spans="1:10" x14ac:dyDescent="0.2">
      <c r="A15" s="6">
        <v>14</v>
      </c>
      <c r="B15" s="6">
        <v>3</v>
      </c>
      <c r="C15" s="6">
        <v>25</v>
      </c>
      <c r="D15" s="6">
        <v>5</v>
      </c>
      <c r="E15" s="6">
        <v>26</v>
      </c>
      <c r="F15" s="6">
        <v>1</v>
      </c>
      <c r="G15" s="6">
        <v>31</v>
      </c>
      <c r="H15" s="6">
        <v>6</v>
      </c>
      <c r="I15" s="6">
        <v>0</v>
      </c>
      <c r="J15" s="6" t="s">
        <v>9</v>
      </c>
    </row>
    <row r="16" spans="1:10" x14ac:dyDescent="0.2">
      <c r="A16" s="6">
        <v>15</v>
      </c>
      <c r="B16" s="6">
        <v>4</v>
      </c>
      <c r="C16" s="6">
        <v>29</v>
      </c>
      <c r="D16" s="6">
        <v>5</v>
      </c>
      <c r="E16" s="6">
        <v>29</v>
      </c>
      <c r="F16" s="6">
        <v>0</v>
      </c>
      <c r="G16" s="6">
        <v>34</v>
      </c>
      <c r="H16" s="6">
        <v>5</v>
      </c>
      <c r="I16" s="6">
        <v>2</v>
      </c>
      <c r="J16" s="6" t="s">
        <v>10</v>
      </c>
    </row>
    <row r="17" spans="1:16" x14ac:dyDescent="0.2">
      <c r="A17" s="6">
        <v>16</v>
      </c>
      <c r="B17" s="6">
        <v>1</v>
      </c>
      <c r="C17" s="6">
        <v>30</v>
      </c>
      <c r="D17" s="6">
        <v>5</v>
      </c>
      <c r="E17" s="6">
        <v>31</v>
      </c>
      <c r="F17" s="6">
        <v>1</v>
      </c>
      <c r="G17" s="6">
        <v>36</v>
      </c>
      <c r="H17" s="6">
        <v>6</v>
      </c>
      <c r="I17" s="6">
        <v>0</v>
      </c>
      <c r="J17" s="6" t="s">
        <v>9</v>
      </c>
    </row>
    <row r="18" spans="1:16" x14ac:dyDescent="0.2">
      <c r="A18" s="6">
        <v>17</v>
      </c>
      <c r="B18" s="6">
        <v>1</v>
      </c>
      <c r="C18" s="6">
        <v>31</v>
      </c>
      <c r="D18" s="6">
        <v>3</v>
      </c>
      <c r="E18" s="6">
        <v>34</v>
      </c>
      <c r="F18" s="6">
        <v>3</v>
      </c>
      <c r="G18" s="6">
        <v>37</v>
      </c>
      <c r="H18" s="6">
        <v>6</v>
      </c>
      <c r="I18" s="6">
        <v>0</v>
      </c>
      <c r="J18" s="6" t="s">
        <v>10</v>
      </c>
    </row>
    <row r="19" spans="1:16" x14ac:dyDescent="0.2">
      <c r="A19" s="6">
        <v>18</v>
      </c>
      <c r="B19" s="6">
        <v>1</v>
      </c>
      <c r="C19" s="6">
        <v>32</v>
      </c>
      <c r="D19" s="6">
        <v>4</v>
      </c>
      <c r="E19" s="6">
        <v>36</v>
      </c>
      <c r="F19" s="6">
        <v>4</v>
      </c>
      <c r="G19" s="6">
        <v>40</v>
      </c>
      <c r="H19" s="6">
        <v>8</v>
      </c>
      <c r="I19" s="6">
        <v>0</v>
      </c>
      <c r="J19" s="6" t="s">
        <v>9</v>
      </c>
    </row>
    <row r="20" spans="1:16" x14ac:dyDescent="0.2">
      <c r="A20" s="6">
        <v>19</v>
      </c>
      <c r="B20" s="6">
        <v>2</v>
      </c>
      <c r="C20" s="6">
        <v>34</v>
      </c>
      <c r="D20" s="6">
        <v>4</v>
      </c>
      <c r="E20" s="6">
        <v>37</v>
      </c>
      <c r="F20" s="6">
        <v>3</v>
      </c>
      <c r="G20" s="6">
        <v>41</v>
      </c>
      <c r="H20" s="6">
        <v>7</v>
      </c>
      <c r="I20" s="6">
        <v>0</v>
      </c>
      <c r="J20" s="6" t="s">
        <v>10</v>
      </c>
    </row>
    <row r="21" spans="1:16" x14ac:dyDescent="0.2">
      <c r="A21" s="6">
        <v>20</v>
      </c>
      <c r="B21" s="6">
        <v>3</v>
      </c>
      <c r="C21" s="6">
        <v>37</v>
      </c>
      <c r="D21" s="6">
        <v>5</v>
      </c>
      <c r="E21" s="6">
        <v>40</v>
      </c>
      <c r="F21" s="6">
        <v>3</v>
      </c>
      <c r="G21" s="6">
        <v>45</v>
      </c>
      <c r="H21" s="6">
        <v>8</v>
      </c>
      <c r="I21" s="6">
        <v>0</v>
      </c>
      <c r="J21" s="6" t="s">
        <v>9</v>
      </c>
    </row>
    <row r="24" spans="1:16" x14ac:dyDescent="0.2">
      <c r="L24" s="7" t="s">
        <v>13</v>
      </c>
      <c r="M24" s="7"/>
      <c r="O24" s="8" t="s">
        <v>33</v>
      </c>
      <c r="P24" s="8"/>
    </row>
    <row r="25" spans="1:16" x14ac:dyDescent="0.2">
      <c r="L25" s="6" t="s">
        <v>26</v>
      </c>
      <c r="M25" s="6">
        <f>COUNTIF(J2:J21,"&lt;&gt;BACKER")</f>
        <v>11</v>
      </c>
      <c r="O25" s="6" t="s">
        <v>26</v>
      </c>
      <c r="P25" s="6">
        <f>COUNTIF(J2:J21,"&lt;&gt;ABLE")</f>
        <v>9</v>
      </c>
    </row>
    <row r="26" spans="1:16" x14ac:dyDescent="0.2">
      <c r="L26" s="6" t="s">
        <v>27</v>
      </c>
      <c r="M26" s="6">
        <f>SUMIF(J2:J21,"*ABLE*",D2:D21)</f>
        <v>44</v>
      </c>
      <c r="O26" s="6" t="s">
        <v>27</v>
      </c>
      <c r="P26" s="6">
        <f>SUMIF(J2:J21,"*BACKER*",D2:D21)</f>
        <v>36</v>
      </c>
    </row>
    <row r="27" spans="1:16" x14ac:dyDescent="0.2">
      <c r="L27" s="6" t="s">
        <v>28</v>
      </c>
      <c r="M27" s="6">
        <f>SUMIF(J2:J21,"*ABLE*",F2:F21)</f>
        <v>18</v>
      </c>
      <c r="O27" s="6" t="s">
        <v>28</v>
      </c>
      <c r="P27" s="6">
        <f>SUMIF(J2:J21,"*BACKER*",F2:F21)</f>
        <v>14</v>
      </c>
    </row>
    <row r="28" spans="1:16" x14ac:dyDescent="0.2">
      <c r="L28" s="6" t="s">
        <v>29</v>
      </c>
      <c r="M28" s="6">
        <f>SUMIF(J2:J21,"*ABLE*",H2:H21)</f>
        <v>62</v>
      </c>
      <c r="O28" s="6" t="s">
        <v>29</v>
      </c>
      <c r="P28" s="6">
        <f>SUMIF(J2:J21,"*BACKER*",H2:H21)</f>
        <v>50</v>
      </c>
    </row>
    <row r="29" spans="1:16" x14ac:dyDescent="0.2">
      <c r="L29" s="6" t="s">
        <v>30</v>
      </c>
      <c r="M29" s="6">
        <f>SUMIF(J2:J21,"*ABLE*",I2:I21)</f>
        <v>1</v>
      </c>
      <c r="O29" s="6" t="s">
        <v>30</v>
      </c>
      <c r="P29" s="6">
        <f>SUMIF(J2:J21,"*BACKER*",I2:I21)</f>
        <v>4</v>
      </c>
    </row>
    <row r="30" spans="1:16" x14ac:dyDescent="0.2">
      <c r="L30" s="6" t="s">
        <v>31</v>
      </c>
      <c r="M30" s="6">
        <v>45</v>
      </c>
      <c r="O30" s="6" t="s">
        <v>31</v>
      </c>
      <c r="P30" s="6">
        <v>41</v>
      </c>
    </row>
    <row r="31" spans="1:16" x14ac:dyDescent="0.2">
      <c r="L31" s="6" t="s">
        <v>32</v>
      </c>
      <c r="M31" s="6">
        <v>37</v>
      </c>
      <c r="O31" s="6" t="s">
        <v>32</v>
      </c>
      <c r="P31" s="6">
        <v>34</v>
      </c>
    </row>
    <row r="32" spans="1:16" x14ac:dyDescent="0.2">
      <c r="L32" s="6" t="s">
        <v>14</v>
      </c>
      <c r="M32" s="6">
        <f>M27/M25</f>
        <v>1.6363636363636365</v>
      </c>
      <c r="O32" s="6" t="s">
        <v>14</v>
      </c>
      <c r="P32" s="6">
        <f>P27/P25</f>
        <v>1.5555555555555556</v>
      </c>
    </row>
    <row r="33" spans="12:16" x14ac:dyDescent="0.2">
      <c r="L33" s="6" t="s">
        <v>15</v>
      </c>
      <c r="M33" s="6">
        <f>COUNTIFS(J2:J21,"*ABLE*",F2:F21,"&gt;0")</f>
        <v>8</v>
      </c>
      <c r="O33" s="6" t="s">
        <v>15</v>
      </c>
      <c r="P33" s="6">
        <f>COUNTIFS(J2:J21,"*BACKER*",F2:F21,"&gt;0")</f>
        <v>6</v>
      </c>
    </row>
    <row r="34" spans="12:16" x14ac:dyDescent="0.2">
      <c r="L34" s="6" t="s">
        <v>16</v>
      </c>
      <c r="M34" s="6">
        <f>M33/M25</f>
        <v>0.72727272727272729</v>
      </c>
      <c r="O34" s="6" t="s">
        <v>16</v>
      </c>
      <c r="P34" s="6">
        <f>P33/P25</f>
        <v>0.66666666666666663</v>
      </c>
    </row>
    <row r="35" spans="12:16" x14ac:dyDescent="0.2">
      <c r="L35" s="6" t="s">
        <v>17</v>
      </c>
      <c r="M35" s="6">
        <f>M29/M30</f>
        <v>2.2222222222222223E-2</v>
      </c>
      <c r="O35" s="6" t="s">
        <v>17</v>
      </c>
      <c r="P35" s="6">
        <f>P29/P30</f>
        <v>9.7560975609756101E-2</v>
      </c>
    </row>
    <row r="36" spans="12:16" x14ac:dyDescent="0.2">
      <c r="L36" s="6" t="s">
        <v>18</v>
      </c>
      <c r="M36" s="6">
        <f>1-M35</f>
        <v>0.97777777777777775</v>
      </c>
      <c r="O36" s="6" t="s">
        <v>18</v>
      </c>
      <c r="P36" s="6">
        <f>1-P35</f>
        <v>0.90243902439024393</v>
      </c>
    </row>
    <row r="37" spans="12:16" x14ac:dyDescent="0.2">
      <c r="L37" s="6" t="s">
        <v>19</v>
      </c>
      <c r="M37" s="6">
        <f>M26/M25</f>
        <v>4</v>
      </c>
      <c r="O37" s="6" t="s">
        <v>19</v>
      </c>
      <c r="P37" s="6">
        <f>P26/P25</f>
        <v>4</v>
      </c>
    </row>
    <row r="38" spans="12:16" x14ac:dyDescent="0.2"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2:16" x14ac:dyDescent="0.2">
      <c r="L39" s="6" t="s">
        <v>21</v>
      </c>
      <c r="M39" s="6">
        <f>M31/(M25-1)</f>
        <v>3.7</v>
      </c>
      <c r="O39" s="6" t="s">
        <v>21</v>
      </c>
      <c r="P39" s="6">
        <f>P31/(P25-1)</f>
        <v>4.25</v>
      </c>
    </row>
    <row r="40" spans="12:16" x14ac:dyDescent="0.2"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2:16" x14ac:dyDescent="0.2">
      <c r="L41" s="6" t="s">
        <v>23</v>
      </c>
      <c r="M41" s="6">
        <f>M27/M33</f>
        <v>2.25</v>
      </c>
      <c r="O41" s="6" t="s">
        <v>23</v>
      </c>
      <c r="P41" s="6">
        <f>P27/P33</f>
        <v>2.3333333333333335</v>
      </c>
    </row>
    <row r="42" spans="12:16" x14ac:dyDescent="0.2">
      <c r="L42" s="6" t="s">
        <v>24</v>
      </c>
      <c r="M42" s="6">
        <f>M28/M25</f>
        <v>5.6363636363636367</v>
      </c>
      <c r="O42" s="6" t="s">
        <v>24</v>
      </c>
      <c r="P42" s="6">
        <f>P28/P25</f>
        <v>5.5555555555555554</v>
      </c>
    </row>
    <row r="43" spans="12:16" x14ac:dyDescent="0.2">
      <c r="L43" s="6" t="s">
        <v>25</v>
      </c>
      <c r="M43" s="6">
        <f>M32+M37</f>
        <v>5.6363636363636367</v>
      </c>
      <c r="O43" s="6" t="s">
        <v>25</v>
      </c>
      <c r="P43" s="6">
        <f>P32+P37</f>
        <v>5.5555555555555554</v>
      </c>
    </row>
    <row r="46" spans="12:16" x14ac:dyDescent="0.2">
      <c r="L46" s="7" t="s">
        <v>34</v>
      </c>
      <c r="M46" s="7"/>
    </row>
    <row r="47" spans="12:16" x14ac:dyDescent="0.2">
      <c r="L47" s="6" t="s">
        <v>35</v>
      </c>
      <c r="M47" s="6">
        <f>AVERAGE(M32,P32)</f>
        <v>1.595959595959596</v>
      </c>
    </row>
    <row r="48" spans="12:16" x14ac:dyDescent="0.2">
      <c r="L48" s="6" t="s">
        <v>36</v>
      </c>
      <c r="M48" s="6">
        <f>SUM(M33,P33)</f>
        <v>14</v>
      </c>
    </row>
    <row r="49" spans="12:13" x14ac:dyDescent="0.2">
      <c r="L49" s="6" t="s">
        <v>16</v>
      </c>
      <c r="M49" s="6">
        <f>AVERAGE(M34,P34)</f>
        <v>0.69696969696969702</v>
      </c>
    </row>
    <row r="50" spans="12:13" x14ac:dyDescent="0.2">
      <c r="L50" s="6" t="s">
        <v>37</v>
      </c>
      <c r="M50" s="6">
        <f>AVERAGE(M35,P35)</f>
        <v>5.9891598915989164E-2</v>
      </c>
    </row>
    <row r="51" spans="12:13" x14ac:dyDescent="0.2">
      <c r="L51" s="6" t="s">
        <v>18</v>
      </c>
      <c r="M51" s="6">
        <f>1-M50</f>
        <v>0.94010840108401084</v>
      </c>
    </row>
    <row r="52" spans="12:13" x14ac:dyDescent="0.2">
      <c r="L52" s="6" t="s">
        <v>38</v>
      </c>
      <c r="M52" s="6">
        <f>AVERAGE(M37,P37)</f>
        <v>4</v>
      </c>
    </row>
    <row r="53" spans="12:13" x14ac:dyDescent="0.2">
      <c r="L53" s="6" t="s">
        <v>39</v>
      </c>
      <c r="M53" s="6">
        <f>AVERAGE(M38,P38)</f>
        <v>3.77</v>
      </c>
    </row>
    <row r="54" spans="12:13" x14ac:dyDescent="0.2">
      <c r="L54" s="6" t="s">
        <v>21</v>
      </c>
      <c r="M54" s="6">
        <f>MAX(M31,P31)/19</f>
        <v>1.9473684210526316</v>
      </c>
    </row>
    <row r="55" spans="12:13" x14ac:dyDescent="0.2">
      <c r="L55" s="6" t="s">
        <v>40</v>
      </c>
      <c r="M55" s="6">
        <f>AVERAGE(M40,P40)</f>
        <v>2.5</v>
      </c>
    </row>
    <row r="56" spans="12:13" x14ac:dyDescent="0.2">
      <c r="L56" s="6" t="s">
        <v>41</v>
      </c>
      <c r="M56" s="6">
        <f>AVERAGE(M41,P41)</f>
        <v>2.291666666666667</v>
      </c>
    </row>
    <row r="57" spans="12:13" x14ac:dyDescent="0.2">
      <c r="L57" s="6" t="s">
        <v>24</v>
      </c>
      <c r="M57" s="6">
        <f>AVERAGE(M42,P42)</f>
        <v>5.595959595959596</v>
      </c>
    </row>
    <row r="58" spans="12:13" x14ac:dyDescent="0.2">
      <c r="L58" s="6" t="s">
        <v>25</v>
      </c>
      <c r="M58" s="6">
        <f>AVERAGE(M43,P43)</f>
        <v>5.595959595959596</v>
      </c>
    </row>
  </sheetData>
  <mergeCells count="3">
    <mergeCell ref="L24:M24"/>
    <mergeCell ref="O24:P24"/>
    <mergeCell ref="L46:M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D382-934E-E643-954B-94182416DB20}">
  <dimension ref="A1:P58"/>
  <sheetViews>
    <sheetView topLeftCell="A2" workbookViewId="0">
      <selection activeCell="P38" sqref="P38"/>
    </sheetView>
  </sheetViews>
  <sheetFormatPr baseColWidth="10" defaultRowHeight="16" x14ac:dyDescent="0.2"/>
  <cols>
    <col min="7" max="7" width="15.6640625" customWidth="1"/>
    <col min="9" max="9" width="17.1640625" customWidth="1"/>
    <col min="12" max="12" width="40.83203125" customWidth="1"/>
    <col min="15" max="15" width="44.332031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4</v>
      </c>
      <c r="E2" s="6">
        <v>0</v>
      </c>
      <c r="F2" s="6">
        <v>0</v>
      </c>
      <c r="G2" s="6">
        <v>4</v>
      </c>
      <c r="H2" s="6">
        <v>4</v>
      </c>
      <c r="I2" s="6">
        <v>0</v>
      </c>
      <c r="J2" s="6" t="s">
        <v>9</v>
      </c>
    </row>
    <row r="3" spans="1:10" x14ac:dyDescent="0.2">
      <c r="A3" s="6">
        <v>2</v>
      </c>
      <c r="B3" s="6">
        <v>3</v>
      </c>
      <c r="C3" s="6">
        <v>3</v>
      </c>
      <c r="D3" s="6">
        <v>3</v>
      </c>
      <c r="E3" s="6">
        <v>3</v>
      </c>
      <c r="F3" s="6">
        <v>0</v>
      </c>
      <c r="G3" s="6">
        <v>6</v>
      </c>
      <c r="H3" s="6">
        <v>3</v>
      </c>
      <c r="I3" s="6">
        <v>0</v>
      </c>
      <c r="J3" s="6" t="s">
        <v>10</v>
      </c>
    </row>
    <row r="4" spans="1:10" x14ac:dyDescent="0.2">
      <c r="A4" s="6">
        <v>3</v>
      </c>
      <c r="B4" s="6">
        <v>1</v>
      </c>
      <c r="C4" s="6">
        <v>4</v>
      </c>
      <c r="D4" s="6">
        <v>0</v>
      </c>
      <c r="E4" s="6">
        <v>4</v>
      </c>
      <c r="F4" s="6">
        <v>0</v>
      </c>
      <c r="G4" s="6">
        <v>4</v>
      </c>
      <c r="H4" s="6">
        <v>0</v>
      </c>
      <c r="I4" s="6">
        <v>0</v>
      </c>
      <c r="J4" s="6" t="s">
        <v>9</v>
      </c>
    </row>
    <row r="5" spans="1:10" x14ac:dyDescent="0.2">
      <c r="A5" s="6">
        <v>4</v>
      </c>
      <c r="B5" s="6">
        <v>2</v>
      </c>
      <c r="C5" s="6">
        <v>6</v>
      </c>
      <c r="D5" s="6">
        <v>4</v>
      </c>
      <c r="E5" s="6">
        <v>6</v>
      </c>
      <c r="F5" s="6">
        <v>0</v>
      </c>
      <c r="G5" s="6">
        <v>10</v>
      </c>
      <c r="H5" s="6">
        <v>4</v>
      </c>
      <c r="I5" s="6">
        <v>2</v>
      </c>
      <c r="J5" s="6" t="s">
        <v>9</v>
      </c>
    </row>
    <row r="6" spans="1:10" x14ac:dyDescent="0.2">
      <c r="A6" s="6">
        <v>5</v>
      </c>
      <c r="B6" s="6">
        <v>1</v>
      </c>
      <c r="C6" s="6">
        <v>7</v>
      </c>
      <c r="D6" s="6">
        <v>6</v>
      </c>
      <c r="E6" s="6">
        <v>7</v>
      </c>
      <c r="F6" s="6">
        <v>0</v>
      </c>
      <c r="G6" s="6">
        <v>13</v>
      </c>
      <c r="H6" s="6">
        <v>6</v>
      </c>
      <c r="I6" s="6">
        <v>1</v>
      </c>
      <c r="J6" s="6" t="s">
        <v>10</v>
      </c>
    </row>
    <row r="7" spans="1:10" x14ac:dyDescent="0.2">
      <c r="A7" s="6">
        <v>6</v>
      </c>
      <c r="B7" s="6">
        <v>4</v>
      </c>
      <c r="C7" s="6">
        <v>11</v>
      </c>
      <c r="D7" s="6">
        <v>3</v>
      </c>
      <c r="E7" s="6">
        <v>11</v>
      </c>
      <c r="F7" s="6">
        <v>0</v>
      </c>
      <c r="G7" s="6">
        <v>14</v>
      </c>
      <c r="H7" s="6">
        <v>3</v>
      </c>
      <c r="I7" s="6">
        <v>1</v>
      </c>
      <c r="J7" s="6" t="s">
        <v>9</v>
      </c>
    </row>
    <row r="8" spans="1:10" x14ac:dyDescent="0.2">
      <c r="A8" s="6">
        <v>7</v>
      </c>
      <c r="B8" s="6">
        <v>1</v>
      </c>
      <c r="C8" s="6">
        <v>12</v>
      </c>
      <c r="D8" s="6">
        <v>3</v>
      </c>
      <c r="E8" s="6">
        <v>13</v>
      </c>
      <c r="F8" s="6">
        <v>1</v>
      </c>
      <c r="G8" s="6">
        <v>16</v>
      </c>
      <c r="H8" s="6">
        <v>4</v>
      </c>
      <c r="I8" s="6">
        <v>0</v>
      </c>
      <c r="J8" s="6" t="s">
        <v>10</v>
      </c>
    </row>
    <row r="9" spans="1:10" x14ac:dyDescent="0.2">
      <c r="A9" s="6">
        <v>8</v>
      </c>
      <c r="B9" s="6">
        <v>3</v>
      </c>
      <c r="C9" s="6">
        <v>15</v>
      </c>
      <c r="D9" s="6">
        <v>4</v>
      </c>
      <c r="E9" s="6">
        <v>15</v>
      </c>
      <c r="F9" s="6">
        <v>0</v>
      </c>
      <c r="G9" s="6">
        <v>19</v>
      </c>
      <c r="H9" s="6">
        <v>4</v>
      </c>
      <c r="I9" s="6">
        <v>1</v>
      </c>
      <c r="J9" s="6" t="s">
        <v>9</v>
      </c>
    </row>
    <row r="10" spans="1:10" x14ac:dyDescent="0.2">
      <c r="A10" s="6">
        <v>9</v>
      </c>
      <c r="B10" s="6">
        <v>1</v>
      </c>
      <c r="C10" s="6">
        <v>16</v>
      </c>
      <c r="D10" s="6">
        <v>3</v>
      </c>
      <c r="E10" s="6">
        <v>16</v>
      </c>
      <c r="F10" s="6">
        <v>0</v>
      </c>
      <c r="G10" s="6">
        <v>19</v>
      </c>
      <c r="H10" s="6">
        <v>3</v>
      </c>
      <c r="I10" s="6">
        <v>0</v>
      </c>
      <c r="J10" s="6" t="s">
        <v>10</v>
      </c>
    </row>
    <row r="11" spans="1:10" x14ac:dyDescent="0.2">
      <c r="A11" s="6">
        <v>10</v>
      </c>
      <c r="B11" s="6">
        <v>1</v>
      </c>
      <c r="C11" s="6">
        <v>17</v>
      </c>
      <c r="D11" s="6">
        <v>4</v>
      </c>
      <c r="E11" s="6">
        <v>19</v>
      </c>
      <c r="F11" s="6">
        <v>2</v>
      </c>
      <c r="G11" s="6">
        <v>23</v>
      </c>
      <c r="H11" s="6">
        <v>6</v>
      </c>
      <c r="I11" s="6">
        <v>0</v>
      </c>
      <c r="J11" s="6" t="s">
        <v>9</v>
      </c>
    </row>
    <row r="12" spans="1:10" x14ac:dyDescent="0.2">
      <c r="A12" s="6">
        <v>11</v>
      </c>
      <c r="B12" s="6">
        <v>4</v>
      </c>
      <c r="C12" s="6">
        <v>21</v>
      </c>
      <c r="D12" s="6">
        <v>6</v>
      </c>
      <c r="E12" s="6">
        <v>21</v>
      </c>
      <c r="F12" s="6">
        <v>0</v>
      </c>
      <c r="G12" s="6">
        <v>27</v>
      </c>
      <c r="H12" s="6">
        <v>6</v>
      </c>
      <c r="I12" s="6">
        <v>2</v>
      </c>
      <c r="J12" s="6" t="s">
        <v>10</v>
      </c>
    </row>
    <row r="13" spans="1:10" x14ac:dyDescent="0.2">
      <c r="A13" s="6">
        <v>12</v>
      </c>
      <c r="B13" s="6">
        <v>4</v>
      </c>
      <c r="C13" s="6">
        <v>25</v>
      </c>
      <c r="D13" s="6">
        <v>4</v>
      </c>
      <c r="E13" s="6">
        <v>25</v>
      </c>
      <c r="F13" s="6">
        <v>0</v>
      </c>
      <c r="G13" s="6">
        <v>29</v>
      </c>
      <c r="H13" s="6">
        <v>4</v>
      </c>
      <c r="I13" s="6">
        <v>2</v>
      </c>
      <c r="J13" s="6" t="s">
        <v>9</v>
      </c>
    </row>
    <row r="14" spans="1:10" x14ac:dyDescent="0.2">
      <c r="A14" s="6">
        <v>13</v>
      </c>
      <c r="B14" s="6">
        <v>1</v>
      </c>
      <c r="C14" s="6">
        <v>26</v>
      </c>
      <c r="D14" s="6">
        <v>4</v>
      </c>
      <c r="E14" s="6">
        <v>27</v>
      </c>
      <c r="F14" s="6">
        <v>1</v>
      </c>
      <c r="G14" s="6">
        <v>31</v>
      </c>
      <c r="H14" s="6">
        <v>5</v>
      </c>
      <c r="I14" s="6">
        <v>0</v>
      </c>
      <c r="J14" s="6" t="s">
        <v>10</v>
      </c>
    </row>
    <row r="15" spans="1:10" x14ac:dyDescent="0.2">
      <c r="A15" s="6">
        <v>14</v>
      </c>
      <c r="B15" s="6">
        <v>4</v>
      </c>
      <c r="C15" s="6">
        <v>30</v>
      </c>
      <c r="D15" s="6">
        <v>2</v>
      </c>
      <c r="E15" s="6">
        <v>30</v>
      </c>
      <c r="F15" s="6">
        <v>0</v>
      </c>
      <c r="G15" s="6">
        <v>32</v>
      </c>
      <c r="H15" s="6">
        <v>2</v>
      </c>
      <c r="I15" s="6">
        <v>1</v>
      </c>
      <c r="J15" s="6" t="s">
        <v>9</v>
      </c>
    </row>
    <row r="16" spans="1:10" x14ac:dyDescent="0.2">
      <c r="A16" s="6">
        <v>15</v>
      </c>
      <c r="B16" s="6">
        <v>2</v>
      </c>
      <c r="C16" s="6">
        <v>32</v>
      </c>
      <c r="D16" s="6">
        <v>4</v>
      </c>
      <c r="E16" s="6">
        <v>32</v>
      </c>
      <c r="F16" s="6">
        <v>0</v>
      </c>
      <c r="G16" s="6">
        <v>36</v>
      </c>
      <c r="H16" s="6">
        <v>4</v>
      </c>
      <c r="I16" s="6">
        <v>0</v>
      </c>
      <c r="J16" s="6" t="s">
        <v>9</v>
      </c>
    </row>
    <row r="17" spans="1:16" x14ac:dyDescent="0.2">
      <c r="A17" s="6">
        <v>16</v>
      </c>
      <c r="B17" s="6">
        <v>2</v>
      </c>
      <c r="C17" s="6">
        <v>34</v>
      </c>
      <c r="D17" s="6">
        <v>3</v>
      </c>
      <c r="E17" s="6">
        <v>34</v>
      </c>
      <c r="F17" s="6">
        <v>0</v>
      </c>
      <c r="G17" s="6">
        <v>37</v>
      </c>
      <c r="H17" s="6">
        <v>3</v>
      </c>
      <c r="I17" s="6">
        <v>3</v>
      </c>
      <c r="J17" s="6" t="s">
        <v>10</v>
      </c>
    </row>
    <row r="18" spans="1:16" x14ac:dyDescent="0.2">
      <c r="A18" s="6">
        <v>17</v>
      </c>
      <c r="B18" s="6">
        <v>1</v>
      </c>
      <c r="C18" s="6">
        <v>35</v>
      </c>
      <c r="D18" s="6">
        <v>3</v>
      </c>
      <c r="E18" s="6">
        <v>36</v>
      </c>
      <c r="F18" s="6">
        <v>1</v>
      </c>
      <c r="G18" s="6">
        <v>39</v>
      </c>
      <c r="H18" s="6">
        <v>4</v>
      </c>
      <c r="I18" s="6">
        <v>0</v>
      </c>
      <c r="J18" s="6" t="s">
        <v>9</v>
      </c>
    </row>
    <row r="19" spans="1:16" x14ac:dyDescent="0.2">
      <c r="A19" s="6">
        <v>18</v>
      </c>
      <c r="B19" s="6">
        <v>4</v>
      </c>
      <c r="C19" s="6">
        <v>39</v>
      </c>
      <c r="D19" s="6">
        <v>2</v>
      </c>
      <c r="E19" s="6">
        <v>39</v>
      </c>
      <c r="F19" s="6">
        <v>0</v>
      </c>
      <c r="G19" s="6">
        <v>41</v>
      </c>
      <c r="H19" s="6">
        <v>2</v>
      </c>
      <c r="I19" s="6">
        <v>0</v>
      </c>
      <c r="J19" s="6" t="s">
        <v>9</v>
      </c>
    </row>
    <row r="20" spans="1:16" x14ac:dyDescent="0.2">
      <c r="A20" s="6">
        <v>19</v>
      </c>
      <c r="B20" s="6">
        <v>3</v>
      </c>
      <c r="C20" s="6">
        <v>42</v>
      </c>
      <c r="D20" s="6">
        <v>2</v>
      </c>
      <c r="E20" s="6">
        <v>42</v>
      </c>
      <c r="F20" s="6">
        <v>0</v>
      </c>
      <c r="G20" s="6">
        <v>44</v>
      </c>
      <c r="H20" s="6">
        <v>2</v>
      </c>
      <c r="I20" s="6">
        <v>1</v>
      </c>
      <c r="J20" s="6" t="s">
        <v>9</v>
      </c>
    </row>
    <row r="21" spans="1:16" x14ac:dyDescent="0.2">
      <c r="A21" s="6">
        <v>20</v>
      </c>
      <c r="B21" s="6">
        <v>3</v>
      </c>
      <c r="C21" s="6">
        <v>45</v>
      </c>
      <c r="D21" s="6">
        <v>2</v>
      </c>
      <c r="E21" s="6">
        <v>45</v>
      </c>
      <c r="F21" s="6">
        <v>0</v>
      </c>
      <c r="G21" s="6">
        <v>47</v>
      </c>
      <c r="H21" s="6">
        <v>2</v>
      </c>
      <c r="I21" s="6">
        <v>1</v>
      </c>
      <c r="J21" s="6" t="s">
        <v>9</v>
      </c>
    </row>
    <row r="24" spans="1:16" x14ac:dyDescent="0.2">
      <c r="L24" s="7" t="s">
        <v>13</v>
      </c>
      <c r="M24" s="7"/>
      <c r="O24" s="8" t="s">
        <v>33</v>
      </c>
      <c r="P24" s="8"/>
    </row>
    <row r="25" spans="1:16" x14ac:dyDescent="0.2">
      <c r="L25" s="6" t="s">
        <v>26</v>
      </c>
      <c r="M25" s="6">
        <f>COUNTIF(J2:J21,"&lt;&gt;BACKER")</f>
        <v>13</v>
      </c>
      <c r="O25" s="6" t="s">
        <v>26</v>
      </c>
      <c r="P25" s="6">
        <f>COUNTIF(J2:J21,"&lt;&gt;ABLE")</f>
        <v>7</v>
      </c>
    </row>
    <row r="26" spans="1:16" x14ac:dyDescent="0.2">
      <c r="L26" s="6" t="s">
        <v>27</v>
      </c>
      <c r="M26" s="6">
        <f>SUMIF(J2:J21,"*ABLE*",D2:D21)</f>
        <v>38</v>
      </c>
      <c r="O26" s="6" t="s">
        <v>27</v>
      </c>
      <c r="P26" s="6">
        <f>SUMIF(J2:J21,"*BACKER*",D2:D21)</f>
        <v>28</v>
      </c>
    </row>
    <row r="27" spans="1:16" x14ac:dyDescent="0.2">
      <c r="L27" s="6" t="s">
        <v>28</v>
      </c>
      <c r="M27" s="6">
        <f>SUMIF(J2:J21,"*ABLE*",F2:F21)</f>
        <v>3</v>
      </c>
      <c r="O27" s="6" t="s">
        <v>28</v>
      </c>
      <c r="P27" s="6">
        <f>SUMIF(J2:J21,"*BACKER*",F2:F21)</f>
        <v>2</v>
      </c>
    </row>
    <row r="28" spans="1:16" x14ac:dyDescent="0.2">
      <c r="L28" s="6" t="s">
        <v>29</v>
      </c>
      <c r="M28" s="6">
        <f>SUMIF(J2:J21,"*ABLE*",H2:H21)</f>
        <v>41</v>
      </c>
      <c r="O28" s="6" t="s">
        <v>29</v>
      </c>
      <c r="P28" s="6">
        <f>SUMIF(J2:J21,"*BACKER*",H2:H21)</f>
        <v>30</v>
      </c>
    </row>
    <row r="29" spans="1:16" x14ac:dyDescent="0.2">
      <c r="L29" s="6" t="s">
        <v>30</v>
      </c>
      <c r="M29" s="6">
        <f>SUMIF(J2:J21,"*ABLE*",I2:I21)</f>
        <v>9</v>
      </c>
      <c r="O29" s="6" t="s">
        <v>30</v>
      </c>
      <c r="P29" s="6">
        <f>SUMIF(J2:J21,"*BACKER*",I2:I21)</f>
        <v>6</v>
      </c>
    </row>
    <row r="30" spans="1:16" x14ac:dyDescent="0.2">
      <c r="L30" s="6" t="s">
        <v>31</v>
      </c>
      <c r="M30" s="6">
        <v>47</v>
      </c>
      <c r="O30" s="6" t="s">
        <v>31</v>
      </c>
      <c r="P30" s="6">
        <v>37</v>
      </c>
    </row>
    <row r="31" spans="1:16" x14ac:dyDescent="0.2">
      <c r="L31" s="6" t="s">
        <v>32</v>
      </c>
      <c r="M31" s="6">
        <v>45</v>
      </c>
      <c r="O31" s="6" t="s">
        <v>32</v>
      </c>
      <c r="P31" s="6">
        <v>34</v>
      </c>
    </row>
    <row r="32" spans="1:16" x14ac:dyDescent="0.2">
      <c r="L32" s="6" t="s">
        <v>14</v>
      </c>
      <c r="M32" s="6">
        <f>M27/M25</f>
        <v>0.23076923076923078</v>
      </c>
      <c r="O32" s="6" t="s">
        <v>14</v>
      </c>
      <c r="P32" s="6">
        <f>P27/P25</f>
        <v>0.2857142857142857</v>
      </c>
    </row>
    <row r="33" spans="12:16" x14ac:dyDescent="0.2">
      <c r="L33" s="6" t="s">
        <v>15</v>
      </c>
      <c r="M33" s="6">
        <f>COUNTIFS(J2:J21,"*ABLE*",F2:F21,"&gt;0")</f>
        <v>2</v>
      </c>
      <c r="O33" s="6" t="s">
        <v>15</v>
      </c>
      <c r="P33" s="6">
        <f>COUNTIFS(J2:J21,"*BACKER*",F2:F21,"&gt;0")</f>
        <v>2</v>
      </c>
    </row>
    <row r="34" spans="12:16" x14ac:dyDescent="0.2">
      <c r="L34" s="6" t="s">
        <v>16</v>
      </c>
      <c r="M34" s="6">
        <f>M33/M25</f>
        <v>0.15384615384615385</v>
      </c>
      <c r="O34" s="6" t="s">
        <v>16</v>
      </c>
      <c r="P34" s="6">
        <f>P33/P25</f>
        <v>0.2857142857142857</v>
      </c>
    </row>
    <row r="35" spans="12:16" x14ac:dyDescent="0.2">
      <c r="L35" s="6" t="s">
        <v>17</v>
      </c>
      <c r="M35" s="6">
        <f>M29/M30</f>
        <v>0.19148936170212766</v>
      </c>
      <c r="O35" s="6" t="s">
        <v>17</v>
      </c>
      <c r="P35" s="6">
        <f>P29/P30</f>
        <v>0.16216216216216217</v>
      </c>
    </row>
    <row r="36" spans="12:16" x14ac:dyDescent="0.2">
      <c r="L36" s="6" t="s">
        <v>18</v>
      </c>
      <c r="M36" s="6">
        <f>1-M35</f>
        <v>0.8085106382978724</v>
      </c>
      <c r="O36" s="6" t="s">
        <v>18</v>
      </c>
      <c r="P36" s="6">
        <f>1-P35</f>
        <v>0.83783783783783783</v>
      </c>
    </row>
    <row r="37" spans="12:16" x14ac:dyDescent="0.2">
      <c r="L37" s="6" t="s">
        <v>19</v>
      </c>
      <c r="M37" s="6">
        <f>M26/M25</f>
        <v>2.9230769230769229</v>
      </c>
      <c r="O37" s="6" t="s">
        <v>19</v>
      </c>
      <c r="P37" s="6">
        <f>P26/P25</f>
        <v>4</v>
      </c>
    </row>
    <row r="38" spans="12:16" x14ac:dyDescent="0.2"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2:16" x14ac:dyDescent="0.2">
      <c r="L39" s="6" t="s">
        <v>21</v>
      </c>
      <c r="M39" s="6">
        <f>M31/(M25-1)</f>
        <v>3.75</v>
      </c>
      <c r="O39" s="6" t="s">
        <v>21</v>
      </c>
      <c r="P39" s="6">
        <f>P31/(P25-1)</f>
        <v>5.666666666666667</v>
      </c>
    </row>
    <row r="40" spans="12:16" x14ac:dyDescent="0.2"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2:16" x14ac:dyDescent="0.2">
      <c r="L41" s="6" t="s">
        <v>23</v>
      </c>
      <c r="M41" s="6">
        <f>M27/M33</f>
        <v>1.5</v>
      </c>
      <c r="O41" s="6" t="s">
        <v>23</v>
      </c>
      <c r="P41" s="6">
        <f>P27/P33</f>
        <v>1</v>
      </c>
    </row>
    <row r="42" spans="12:16" x14ac:dyDescent="0.2">
      <c r="L42" s="6" t="s">
        <v>24</v>
      </c>
      <c r="M42" s="6">
        <f>M28/M25</f>
        <v>3.1538461538461537</v>
      </c>
      <c r="O42" s="6" t="s">
        <v>24</v>
      </c>
      <c r="P42" s="6">
        <f>P28/P25</f>
        <v>4.2857142857142856</v>
      </c>
    </row>
    <row r="43" spans="12:16" x14ac:dyDescent="0.2">
      <c r="L43" s="6" t="s">
        <v>25</v>
      </c>
      <c r="M43" s="6">
        <f>M32+M37</f>
        <v>3.1538461538461537</v>
      </c>
      <c r="O43" s="6" t="s">
        <v>25</v>
      </c>
      <c r="P43" s="6">
        <f>P32+P37</f>
        <v>4.2857142857142856</v>
      </c>
    </row>
    <row r="46" spans="12:16" x14ac:dyDescent="0.2">
      <c r="L46" s="7" t="s">
        <v>34</v>
      </c>
      <c r="M46" s="7"/>
    </row>
    <row r="47" spans="12:16" x14ac:dyDescent="0.2">
      <c r="L47" s="6" t="s">
        <v>35</v>
      </c>
      <c r="M47" s="6">
        <f>AVERAGE(M32,P32)</f>
        <v>0.25824175824175821</v>
      </c>
    </row>
    <row r="48" spans="12:16" x14ac:dyDescent="0.2">
      <c r="L48" s="6" t="s">
        <v>36</v>
      </c>
      <c r="M48" s="6">
        <f>SUM(M33,P33)</f>
        <v>4</v>
      </c>
    </row>
    <row r="49" spans="12:13" x14ac:dyDescent="0.2">
      <c r="L49" s="6" t="s">
        <v>16</v>
      </c>
      <c r="M49" s="6">
        <f>AVERAGE(M34,P34)</f>
        <v>0.21978021978021978</v>
      </c>
    </row>
    <row r="50" spans="12:13" x14ac:dyDescent="0.2">
      <c r="L50" s="6" t="s">
        <v>37</v>
      </c>
      <c r="M50" s="6">
        <f>AVERAGE(M35,P35)</f>
        <v>0.17682576193214491</v>
      </c>
    </row>
    <row r="51" spans="12:13" x14ac:dyDescent="0.2">
      <c r="L51" s="6" t="s">
        <v>18</v>
      </c>
      <c r="M51" s="6">
        <f>1-M50</f>
        <v>0.82317423806785506</v>
      </c>
    </row>
    <row r="52" spans="12:13" x14ac:dyDescent="0.2">
      <c r="L52" s="6" t="s">
        <v>38</v>
      </c>
      <c r="M52" s="6">
        <f>AVERAGE(M37,P37)</f>
        <v>3.4615384615384617</v>
      </c>
    </row>
    <row r="53" spans="12:13" x14ac:dyDescent="0.2">
      <c r="L53" s="6" t="s">
        <v>39</v>
      </c>
      <c r="M53" s="6">
        <f>AVERAGE(M38,P38)</f>
        <v>3.77</v>
      </c>
    </row>
    <row r="54" spans="12:13" x14ac:dyDescent="0.2">
      <c r="L54" s="6" t="s">
        <v>21</v>
      </c>
      <c r="M54" s="6">
        <f>MAX(M31,P31)/19</f>
        <v>2.3684210526315788</v>
      </c>
    </row>
    <row r="55" spans="12:13" x14ac:dyDescent="0.2">
      <c r="L55" s="6" t="s">
        <v>40</v>
      </c>
      <c r="M55" s="6">
        <f>AVERAGE(M40,P40)</f>
        <v>2.5</v>
      </c>
    </row>
    <row r="56" spans="12:13" x14ac:dyDescent="0.2">
      <c r="L56" s="6" t="s">
        <v>41</v>
      </c>
      <c r="M56" s="6">
        <f>AVERAGE(M41,P41)</f>
        <v>1.25</v>
      </c>
    </row>
    <row r="57" spans="12:13" x14ac:dyDescent="0.2">
      <c r="L57" s="6" t="s">
        <v>24</v>
      </c>
      <c r="M57" s="6">
        <f>AVERAGE(M42,P42)</f>
        <v>3.7197802197802199</v>
      </c>
    </row>
    <row r="58" spans="12:13" x14ac:dyDescent="0.2">
      <c r="L58" s="6" t="s">
        <v>25</v>
      </c>
      <c r="M58" s="6">
        <f>AVERAGE(M43,P43)</f>
        <v>3.7197802197802199</v>
      </c>
    </row>
  </sheetData>
  <autoFilter ref="A1:J21" xr:uid="{B643AC2D-F792-2D44-9BA2-1FF05E804514}"/>
  <mergeCells count="3">
    <mergeCell ref="L24:M24"/>
    <mergeCell ref="O24:P24"/>
    <mergeCell ref="L46:M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084F-2B4F-BE47-9673-661C62B8020E}">
  <sheetPr filterMode="1"/>
  <dimension ref="A1:P58"/>
  <sheetViews>
    <sheetView workbookViewId="0">
      <selection activeCell="P38" sqref="P38"/>
    </sheetView>
  </sheetViews>
  <sheetFormatPr baseColWidth="10" defaultRowHeight="16" x14ac:dyDescent="0.2"/>
  <cols>
    <col min="7" max="7" width="19.5" customWidth="1"/>
    <col min="9" max="9" width="17" customWidth="1"/>
    <col min="12" max="12" width="41" customWidth="1"/>
    <col min="15" max="15" width="38.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hidden="1" x14ac:dyDescent="0.2">
      <c r="A2" s="6">
        <v>1</v>
      </c>
      <c r="B2" s="6">
        <v>0</v>
      </c>
      <c r="C2" s="6">
        <v>0</v>
      </c>
      <c r="D2" s="6">
        <v>4</v>
      </c>
      <c r="E2" s="6">
        <v>0</v>
      </c>
      <c r="F2" s="6">
        <v>0</v>
      </c>
      <c r="G2" s="6">
        <v>4</v>
      </c>
      <c r="H2" s="6">
        <v>4</v>
      </c>
      <c r="I2" s="6">
        <v>0</v>
      </c>
      <c r="J2" s="6" t="s">
        <v>9</v>
      </c>
    </row>
    <row r="3" spans="1:10" x14ac:dyDescent="0.2">
      <c r="A3" s="6">
        <v>2</v>
      </c>
      <c r="B3" s="6">
        <v>3</v>
      </c>
      <c r="C3" s="6">
        <v>3</v>
      </c>
      <c r="D3" s="6">
        <v>5</v>
      </c>
      <c r="E3" s="6">
        <v>3</v>
      </c>
      <c r="F3" s="6">
        <v>0</v>
      </c>
      <c r="G3" s="6">
        <v>8</v>
      </c>
      <c r="H3" s="6">
        <v>5</v>
      </c>
      <c r="I3" s="6">
        <v>0</v>
      </c>
      <c r="J3" s="6" t="s">
        <v>10</v>
      </c>
    </row>
    <row r="4" spans="1:10" hidden="1" x14ac:dyDescent="0.2">
      <c r="A4" s="6">
        <v>3</v>
      </c>
      <c r="B4" s="6">
        <v>2</v>
      </c>
      <c r="C4" s="6">
        <v>5</v>
      </c>
      <c r="D4" s="6">
        <v>3</v>
      </c>
      <c r="E4" s="6">
        <v>5</v>
      </c>
      <c r="F4" s="6">
        <v>0</v>
      </c>
      <c r="G4" s="6">
        <v>8</v>
      </c>
      <c r="H4" s="6">
        <v>3</v>
      </c>
      <c r="I4" s="6">
        <v>1</v>
      </c>
      <c r="J4" s="6" t="s">
        <v>9</v>
      </c>
    </row>
    <row r="5" spans="1:10" hidden="1" x14ac:dyDescent="0.2">
      <c r="A5" s="6">
        <v>4</v>
      </c>
      <c r="B5" s="6">
        <v>2</v>
      </c>
      <c r="C5" s="6">
        <v>7</v>
      </c>
      <c r="D5" s="6">
        <v>5</v>
      </c>
      <c r="E5" s="6">
        <v>8</v>
      </c>
      <c r="F5" s="6">
        <v>1</v>
      </c>
      <c r="G5" s="6">
        <v>13</v>
      </c>
      <c r="H5" s="6">
        <v>6</v>
      </c>
      <c r="I5" s="6">
        <v>0</v>
      </c>
      <c r="J5" s="6" t="s">
        <v>9</v>
      </c>
    </row>
    <row r="6" spans="1:10" x14ac:dyDescent="0.2">
      <c r="A6" s="6">
        <v>5</v>
      </c>
      <c r="B6" s="6">
        <v>4</v>
      </c>
      <c r="C6" s="6">
        <v>11</v>
      </c>
      <c r="D6" s="6">
        <v>3</v>
      </c>
      <c r="E6" s="6">
        <v>11</v>
      </c>
      <c r="F6" s="6">
        <v>0</v>
      </c>
      <c r="G6" s="6">
        <v>14</v>
      </c>
      <c r="H6" s="6">
        <v>3</v>
      </c>
      <c r="I6" s="6">
        <v>3</v>
      </c>
      <c r="J6" s="6" t="s">
        <v>10</v>
      </c>
    </row>
    <row r="7" spans="1:10" hidden="1" x14ac:dyDescent="0.2">
      <c r="A7" s="6">
        <v>6</v>
      </c>
      <c r="B7" s="6">
        <v>1</v>
      </c>
      <c r="C7" s="6">
        <v>12</v>
      </c>
      <c r="D7" s="6">
        <v>2</v>
      </c>
      <c r="E7" s="6">
        <v>13</v>
      </c>
      <c r="F7" s="6">
        <v>1</v>
      </c>
      <c r="G7" s="6">
        <v>15</v>
      </c>
      <c r="H7" s="6">
        <v>3</v>
      </c>
      <c r="I7" s="6">
        <v>0</v>
      </c>
      <c r="J7" s="6" t="s">
        <v>9</v>
      </c>
    </row>
    <row r="8" spans="1:10" x14ac:dyDescent="0.2">
      <c r="A8" s="6">
        <v>7</v>
      </c>
      <c r="B8" s="6">
        <v>1</v>
      </c>
      <c r="C8" s="6">
        <v>13</v>
      </c>
      <c r="D8" s="6">
        <v>3</v>
      </c>
      <c r="E8" s="6">
        <v>14</v>
      </c>
      <c r="F8" s="6">
        <v>1</v>
      </c>
      <c r="G8" s="6">
        <v>17</v>
      </c>
      <c r="H8" s="6">
        <v>4</v>
      </c>
      <c r="I8" s="6">
        <v>0</v>
      </c>
      <c r="J8" s="6" t="s">
        <v>10</v>
      </c>
    </row>
    <row r="9" spans="1:10" hidden="1" x14ac:dyDescent="0.2">
      <c r="A9" s="6">
        <v>8</v>
      </c>
      <c r="B9" s="6">
        <v>2</v>
      </c>
      <c r="C9" s="6">
        <v>15</v>
      </c>
      <c r="D9" s="6">
        <v>3</v>
      </c>
      <c r="E9" s="6">
        <v>15</v>
      </c>
      <c r="F9" s="6">
        <v>0</v>
      </c>
      <c r="G9" s="6">
        <v>18</v>
      </c>
      <c r="H9" s="6">
        <v>3</v>
      </c>
      <c r="I9" s="6">
        <v>0</v>
      </c>
      <c r="J9" s="6" t="s">
        <v>9</v>
      </c>
    </row>
    <row r="10" spans="1:10" hidden="1" x14ac:dyDescent="0.2">
      <c r="A10" s="6">
        <v>9</v>
      </c>
      <c r="B10" s="6">
        <v>3</v>
      </c>
      <c r="C10" s="6">
        <v>18</v>
      </c>
      <c r="D10" s="6">
        <v>4</v>
      </c>
      <c r="E10" s="6">
        <v>18</v>
      </c>
      <c r="F10" s="6">
        <v>0</v>
      </c>
      <c r="G10" s="6">
        <v>22</v>
      </c>
      <c r="H10" s="6">
        <v>4</v>
      </c>
      <c r="I10" s="6">
        <v>0</v>
      </c>
      <c r="J10" s="6" t="s">
        <v>9</v>
      </c>
    </row>
    <row r="11" spans="1:10" hidden="1" x14ac:dyDescent="0.2">
      <c r="A11" s="6">
        <v>10</v>
      </c>
      <c r="B11" s="6">
        <v>4</v>
      </c>
      <c r="C11" s="6">
        <v>22</v>
      </c>
      <c r="D11" s="6">
        <v>5</v>
      </c>
      <c r="E11" s="6">
        <v>22</v>
      </c>
      <c r="F11" s="6">
        <v>0</v>
      </c>
      <c r="G11" s="6">
        <v>27</v>
      </c>
      <c r="H11" s="6">
        <v>5</v>
      </c>
      <c r="I11" s="6">
        <v>0</v>
      </c>
      <c r="J11" s="6" t="s">
        <v>9</v>
      </c>
    </row>
    <row r="12" spans="1:10" x14ac:dyDescent="0.2">
      <c r="A12" s="6">
        <v>11</v>
      </c>
      <c r="B12" s="6">
        <v>2</v>
      </c>
      <c r="C12" s="6">
        <v>24</v>
      </c>
      <c r="D12" s="6">
        <v>3</v>
      </c>
      <c r="E12" s="6">
        <v>24</v>
      </c>
      <c r="F12" s="6">
        <v>0</v>
      </c>
      <c r="G12" s="6">
        <v>27</v>
      </c>
      <c r="H12" s="6">
        <v>3</v>
      </c>
      <c r="I12" s="6">
        <v>7</v>
      </c>
      <c r="J12" s="6" t="s">
        <v>10</v>
      </c>
    </row>
    <row r="13" spans="1:10" hidden="1" x14ac:dyDescent="0.2">
      <c r="A13" s="6">
        <v>12</v>
      </c>
      <c r="B13" s="6">
        <v>1</v>
      </c>
      <c r="C13" s="6">
        <v>25</v>
      </c>
      <c r="D13" s="6">
        <v>2</v>
      </c>
      <c r="E13" s="6">
        <v>27</v>
      </c>
      <c r="F13" s="6">
        <v>2</v>
      </c>
      <c r="G13" s="6">
        <v>29</v>
      </c>
      <c r="H13" s="6">
        <v>4</v>
      </c>
      <c r="I13" s="6">
        <v>0</v>
      </c>
      <c r="J13" s="6" t="s">
        <v>9</v>
      </c>
    </row>
    <row r="14" spans="1:10" x14ac:dyDescent="0.2">
      <c r="A14" s="6">
        <v>13</v>
      </c>
      <c r="B14" s="6">
        <v>3</v>
      </c>
      <c r="C14" s="6">
        <v>28</v>
      </c>
      <c r="D14" s="6">
        <v>3</v>
      </c>
      <c r="E14" s="6">
        <v>28</v>
      </c>
      <c r="F14" s="6">
        <v>0</v>
      </c>
      <c r="G14" s="6">
        <v>31</v>
      </c>
      <c r="H14" s="6">
        <v>3</v>
      </c>
      <c r="I14" s="6">
        <v>1</v>
      </c>
      <c r="J14" s="6" t="s">
        <v>10</v>
      </c>
    </row>
    <row r="15" spans="1:10" hidden="1" x14ac:dyDescent="0.2">
      <c r="A15" s="6">
        <v>14</v>
      </c>
      <c r="B15" s="6">
        <v>2</v>
      </c>
      <c r="C15" s="6">
        <v>30</v>
      </c>
      <c r="D15" s="6">
        <v>5</v>
      </c>
      <c r="E15" s="6">
        <v>30</v>
      </c>
      <c r="F15" s="6">
        <v>0</v>
      </c>
      <c r="G15" s="6">
        <v>35</v>
      </c>
      <c r="H15" s="6">
        <v>5</v>
      </c>
      <c r="I15" s="6">
        <v>1</v>
      </c>
      <c r="J15" s="6" t="s">
        <v>9</v>
      </c>
    </row>
    <row r="16" spans="1:10" x14ac:dyDescent="0.2">
      <c r="A16" s="6">
        <v>15</v>
      </c>
      <c r="B16" s="6">
        <v>2</v>
      </c>
      <c r="C16" s="6">
        <v>32</v>
      </c>
      <c r="D16" s="6">
        <v>4</v>
      </c>
      <c r="E16" s="6">
        <v>32</v>
      </c>
      <c r="F16" s="6">
        <v>0</v>
      </c>
      <c r="G16" s="6">
        <v>36</v>
      </c>
      <c r="H16" s="6">
        <v>4</v>
      </c>
      <c r="I16" s="6">
        <v>1</v>
      </c>
      <c r="J16" s="6" t="s">
        <v>10</v>
      </c>
    </row>
    <row r="17" spans="1:16" hidden="1" x14ac:dyDescent="0.2">
      <c r="A17" s="6">
        <v>16</v>
      </c>
      <c r="B17" s="6">
        <v>2</v>
      </c>
      <c r="C17" s="6">
        <v>34</v>
      </c>
      <c r="D17" s="6">
        <v>3</v>
      </c>
      <c r="E17" s="6">
        <v>35</v>
      </c>
      <c r="F17" s="6">
        <v>1</v>
      </c>
      <c r="G17" s="6">
        <v>38</v>
      </c>
      <c r="H17" s="6">
        <v>4</v>
      </c>
      <c r="I17" s="6">
        <v>0</v>
      </c>
      <c r="J17" s="6" t="s">
        <v>9</v>
      </c>
    </row>
    <row r="18" spans="1:16" x14ac:dyDescent="0.2">
      <c r="A18" s="6">
        <v>17</v>
      </c>
      <c r="B18" s="6">
        <v>2</v>
      </c>
      <c r="C18" s="6">
        <v>36</v>
      </c>
      <c r="D18" s="6">
        <v>4</v>
      </c>
      <c r="E18" s="6">
        <v>36</v>
      </c>
      <c r="F18" s="6">
        <v>0</v>
      </c>
      <c r="G18" s="6">
        <v>40</v>
      </c>
      <c r="H18" s="6">
        <v>4</v>
      </c>
      <c r="I18" s="6">
        <v>0</v>
      </c>
      <c r="J18" s="6" t="s">
        <v>10</v>
      </c>
    </row>
    <row r="19" spans="1:16" hidden="1" x14ac:dyDescent="0.2">
      <c r="A19" s="6">
        <v>18</v>
      </c>
      <c r="B19" s="6">
        <v>3</v>
      </c>
      <c r="C19" s="6">
        <v>39</v>
      </c>
      <c r="D19" s="6">
        <v>2</v>
      </c>
      <c r="E19" s="6">
        <v>39</v>
      </c>
      <c r="F19" s="6">
        <v>0</v>
      </c>
      <c r="G19" s="6">
        <v>41</v>
      </c>
      <c r="H19" s="6">
        <v>2</v>
      </c>
      <c r="I19" s="6">
        <v>1</v>
      </c>
      <c r="J19" s="6" t="s">
        <v>9</v>
      </c>
    </row>
    <row r="20" spans="1:16" x14ac:dyDescent="0.2">
      <c r="A20" s="6">
        <v>19</v>
      </c>
      <c r="B20" s="6">
        <v>1</v>
      </c>
      <c r="C20" s="6">
        <v>40</v>
      </c>
      <c r="D20" s="6">
        <v>3</v>
      </c>
      <c r="E20" s="6">
        <v>40</v>
      </c>
      <c r="F20" s="6">
        <v>0</v>
      </c>
      <c r="G20" s="6">
        <v>43</v>
      </c>
      <c r="H20" s="6">
        <v>3</v>
      </c>
      <c r="I20" s="6">
        <v>0</v>
      </c>
      <c r="J20" s="6" t="s">
        <v>10</v>
      </c>
    </row>
    <row r="21" spans="1:16" hidden="1" x14ac:dyDescent="0.2">
      <c r="A21" s="6">
        <v>20</v>
      </c>
      <c r="B21" s="6">
        <v>1</v>
      </c>
      <c r="C21" s="6">
        <v>41</v>
      </c>
      <c r="D21" s="6">
        <v>5</v>
      </c>
      <c r="E21" s="6">
        <v>41</v>
      </c>
      <c r="F21" s="6">
        <v>0</v>
      </c>
      <c r="G21" s="6">
        <v>46</v>
      </c>
      <c r="H21" s="6">
        <v>5</v>
      </c>
      <c r="I21" s="6">
        <v>0</v>
      </c>
      <c r="J21" s="6" t="s">
        <v>9</v>
      </c>
    </row>
    <row r="24" spans="1:16" x14ac:dyDescent="0.2">
      <c r="L24" s="7" t="s">
        <v>13</v>
      </c>
      <c r="M24" s="7"/>
      <c r="O24" s="8" t="s">
        <v>33</v>
      </c>
      <c r="P24" s="8"/>
    </row>
    <row r="25" spans="1:16" x14ac:dyDescent="0.2">
      <c r="L25" s="6" t="s">
        <v>26</v>
      </c>
      <c r="M25" s="6">
        <f>COUNTIF(J2:J21,"&lt;&gt;BACKER")</f>
        <v>12</v>
      </c>
      <c r="O25" s="6" t="s">
        <v>26</v>
      </c>
      <c r="P25" s="6">
        <f>COUNTIF(J2:J21,"&lt;&gt;ABLE")</f>
        <v>8</v>
      </c>
    </row>
    <row r="26" spans="1:16" x14ac:dyDescent="0.2">
      <c r="L26" s="6" t="s">
        <v>27</v>
      </c>
      <c r="M26" s="6">
        <f>SUMIF(J2:J21,"*ABLE*",D2:D21)</f>
        <v>43</v>
      </c>
      <c r="O26" s="6" t="s">
        <v>27</v>
      </c>
      <c r="P26" s="6">
        <f>SUMIF(J2:J21,"*BACKER*",D2:D21)</f>
        <v>28</v>
      </c>
    </row>
    <row r="27" spans="1:16" x14ac:dyDescent="0.2">
      <c r="L27" s="6" t="s">
        <v>28</v>
      </c>
      <c r="M27" s="6">
        <f>SUMIF(J2:J21,"*ABLE*",F2:F21)</f>
        <v>5</v>
      </c>
      <c r="O27" s="6" t="s">
        <v>28</v>
      </c>
      <c r="P27" s="6">
        <f>SUMIF(J2:J21,"*BACKER*",F2:F21)</f>
        <v>1</v>
      </c>
    </row>
    <row r="28" spans="1:16" x14ac:dyDescent="0.2">
      <c r="L28" s="6" t="s">
        <v>29</v>
      </c>
      <c r="M28" s="6">
        <f>SUMIF(J2:J21,"*ABLE*",H2:H21)</f>
        <v>48</v>
      </c>
      <c r="O28" s="6" t="s">
        <v>29</v>
      </c>
      <c r="P28" s="6">
        <f>SUMIF(J2:J21,"*BACKER*",H2:H21)</f>
        <v>29</v>
      </c>
    </row>
    <row r="29" spans="1:16" x14ac:dyDescent="0.2">
      <c r="L29" s="6" t="s">
        <v>30</v>
      </c>
      <c r="M29" s="6">
        <f>SUMIF(J2:J21,"*ABLE*",I2:I21)</f>
        <v>3</v>
      </c>
      <c r="O29" s="6" t="s">
        <v>30</v>
      </c>
      <c r="P29" s="6">
        <f>SUMIF(J2:J21,"*BACKER*",I2:I21)</f>
        <v>12</v>
      </c>
    </row>
    <row r="30" spans="1:16" x14ac:dyDescent="0.2">
      <c r="L30" s="6" t="s">
        <v>31</v>
      </c>
      <c r="M30" s="6">
        <v>46</v>
      </c>
      <c r="O30" s="6" t="s">
        <v>31</v>
      </c>
      <c r="P30" s="6">
        <v>43</v>
      </c>
    </row>
    <row r="31" spans="1:16" x14ac:dyDescent="0.2">
      <c r="L31" s="6" t="s">
        <v>32</v>
      </c>
      <c r="M31" s="6">
        <v>41</v>
      </c>
      <c r="O31" s="6" t="s">
        <v>32</v>
      </c>
      <c r="P31" s="6">
        <v>40</v>
      </c>
    </row>
    <row r="32" spans="1:16" x14ac:dyDescent="0.2">
      <c r="L32" s="6" t="s">
        <v>14</v>
      </c>
      <c r="M32" s="6">
        <f>M27/M25</f>
        <v>0.41666666666666669</v>
      </c>
      <c r="O32" s="6" t="s">
        <v>14</v>
      </c>
      <c r="P32" s="6">
        <f>P27/P25</f>
        <v>0.125</v>
      </c>
    </row>
    <row r="33" spans="12:16" x14ac:dyDescent="0.2">
      <c r="L33" s="6" t="s">
        <v>15</v>
      </c>
      <c r="M33" s="6">
        <f>COUNTIFS(J2:J21,"*ABLE*",F2:F21,"&gt;0")</f>
        <v>4</v>
      </c>
      <c r="O33" s="6" t="s">
        <v>15</v>
      </c>
      <c r="P33" s="6">
        <f>COUNTIFS(J2:J21,"*BACKER*",F2:F21,"&gt;0")</f>
        <v>1</v>
      </c>
    </row>
    <row r="34" spans="12:16" x14ac:dyDescent="0.2">
      <c r="L34" s="6" t="s">
        <v>16</v>
      </c>
      <c r="M34" s="6">
        <f>M33/M25</f>
        <v>0.33333333333333331</v>
      </c>
      <c r="O34" s="6" t="s">
        <v>16</v>
      </c>
      <c r="P34" s="6">
        <f>P33/P25</f>
        <v>0.125</v>
      </c>
    </row>
    <row r="35" spans="12:16" x14ac:dyDescent="0.2">
      <c r="L35" s="6" t="s">
        <v>17</v>
      </c>
      <c r="M35" s="6">
        <f>M29/M30</f>
        <v>6.5217391304347824E-2</v>
      </c>
      <c r="O35" s="6" t="s">
        <v>17</v>
      </c>
      <c r="P35" s="6">
        <f>P29/P30</f>
        <v>0.27906976744186046</v>
      </c>
    </row>
    <row r="36" spans="12:16" x14ac:dyDescent="0.2">
      <c r="L36" s="6" t="s">
        <v>18</v>
      </c>
      <c r="M36" s="6">
        <f>1-M35</f>
        <v>0.93478260869565222</v>
      </c>
      <c r="O36" s="6" t="s">
        <v>18</v>
      </c>
      <c r="P36" s="6">
        <f>1-P35</f>
        <v>0.72093023255813948</v>
      </c>
    </row>
    <row r="37" spans="12:16" x14ac:dyDescent="0.2">
      <c r="L37" s="6" t="s">
        <v>19</v>
      </c>
      <c r="M37" s="6">
        <f>M26/M25</f>
        <v>3.5833333333333335</v>
      </c>
      <c r="O37" s="6" t="s">
        <v>19</v>
      </c>
      <c r="P37" s="6">
        <f>P26/P25</f>
        <v>3.5</v>
      </c>
    </row>
    <row r="38" spans="12:16" x14ac:dyDescent="0.2"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2:16" x14ac:dyDescent="0.2">
      <c r="L39" s="6" t="s">
        <v>21</v>
      </c>
      <c r="M39" s="6">
        <f>M31/(M25-1)</f>
        <v>3.7272727272727271</v>
      </c>
      <c r="O39" s="6" t="s">
        <v>21</v>
      </c>
      <c r="P39" s="6">
        <f>P31/(P25-1)</f>
        <v>5.7142857142857144</v>
      </c>
    </row>
    <row r="40" spans="12:16" x14ac:dyDescent="0.2"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2:16" x14ac:dyDescent="0.2">
      <c r="L41" s="6" t="s">
        <v>23</v>
      </c>
      <c r="M41" s="6">
        <f>M27/M33</f>
        <v>1.25</v>
      </c>
      <c r="O41" s="6" t="s">
        <v>23</v>
      </c>
      <c r="P41" s="6">
        <f>P27/P33</f>
        <v>1</v>
      </c>
    </row>
    <row r="42" spans="12:16" x14ac:dyDescent="0.2">
      <c r="L42" s="6" t="s">
        <v>24</v>
      </c>
      <c r="M42" s="6">
        <f>M28/M25</f>
        <v>4</v>
      </c>
      <c r="O42" s="6" t="s">
        <v>24</v>
      </c>
      <c r="P42" s="6">
        <f>P28/P25</f>
        <v>3.625</v>
      </c>
    </row>
    <row r="43" spans="12:16" x14ac:dyDescent="0.2">
      <c r="L43" s="6" t="s">
        <v>25</v>
      </c>
      <c r="M43" s="6">
        <f>M32+M37</f>
        <v>4</v>
      </c>
      <c r="O43" s="6" t="s">
        <v>25</v>
      </c>
      <c r="P43" s="6">
        <f>P32+P37</f>
        <v>3.625</v>
      </c>
    </row>
    <row r="46" spans="12:16" x14ac:dyDescent="0.2">
      <c r="L46" s="7" t="s">
        <v>34</v>
      </c>
      <c r="M46" s="7"/>
    </row>
    <row r="47" spans="12:16" x14ac:dyDescent="0.2">
      <c r="L47" s="6" t="s">
        <v>35</v>
      </c>
      <c r="M47" s="6">
        <f>AVERAGE(M32,P32)</f>
        <v>0.27083333333333337</v>
      </c>
    </row>
    <row r="48" spans="12:16" x14ac:dyDescent="0.2">
      <c r="L48" s="6" t="s">
        <v>36</v>
      </c>
      <c r="M48" s="6">
        <f>SUM(M33,P33)</f>
        <v>5</v>
      </c>
    </row>
    <row r="49" spans="12:13" x14ac:dyDescent="0.2">
      <c r="L49" s="6" t="s">
        <v>16</v>
      </c>
      <c r="M49" s="6">
        <f>AVERAGE(M34,P34)</f>
        <v>0.22916666666666666</v>
      </c>
    </row>
    <row r="50" spans="12:13" x14ac:dyDescent="0.2">
      <c r="L50" s="6" t="s">
        <v>37</v>
      </c>
      <c r="M50" s="6">
        <f>AVERAGE(M35,P35)</f>
        <v>0.17214357937310415</v>
      </c>
    </row>
    <row r="51" spans="12:13" x14ac:dyDescent="0.2">
      <c r="L51" s="6" t="s">
        <v>18</v>
      </c>
      <c r="M51" s="6">
        <f>1-M50</f>
        <v>0.82785642062689591</v>
      </c>
    </row>
    <row r="52" spans="12:13" x14ac:dyDescent="0.2">
      <c r="L52" s="6" t="s">
        <v>38</v>
      </c>
      <c r="M52" s="6">
        <f>AVERAGE(M37,P37)</f>
        <v>3.541666666666667</v>
      </c>
    </row>
    <row r="53" spans="12:13" x14ac:dyDescent="0.2">
      <c r="L53" s="6" t="s">
        <v>39</v>
      </c>
      <c r="M53" s="6">
        <f>AVERAGE(M38,P38)</f>
        <v>3.77</v>
      </c>
    </row>
    <row r="54" spans="12:13" x14ac:dyDescent="0.2">
      <c r="L54" s="6" t="s">
        <v>21</v>
      </c>
      <c r="M54" s="6">
        <f>MAX(M31,P31)/19</f>
        <v>2.1578947368421053</v>
      </c>
    </row>
    <row r="55" spans="12:13" x14ac:dyDescent="0.2">
      <c r="L55" s="6" t="s">
        <v>40</v>
      </c>
      <c r="M55" s="6">
        <f>AVERAGE(M40,P40)</f>
        <v>2.5</v>
      </c>
    </row>
    <row r="56" spans="12:13" x14ac:dyDescent="0.2">
      <c r="L56" s="6" t="s">
        <v>41</v>
      </c>
      <c r="M56" s="6">
        <f>AVERAGE(M41,P41)</f>
        <v>1.125</v>
      </c>
    </row>
    <row r="57" spans="12:13" x14ac:dyDescent="0.2">
      <c r="L57" s="6" t="s">
        <v>24</v>
      </c>
      <c r="M57" s="6">
        <f>AVERAGE(M42,P42)</f>
        <v>3.8125</v>
      </c>
    </row>
    <row r="58" spans="12:13" x14ac:dyDescent="0.2">
      <c r="L58" s="6" t="s">
        <v>25</v>
      </c>
      <c r="M58" s="6">
        <f>AVERAGE(M43,P43)</f>
        <v>3.8125</v>
      </c>
    </row>
  </sheetData>
  <autoFilter ref="A1:J21" xr:uid="{4F1450D2-7DCE-544C-93A0-D16EBA79EDAF}">
    <filterColumn colId="9">
      <filters>
        <filter val="BACKER"/>
      </filters>
    </filterColumn>
  </autoFilter>
  <mergeCells count="3">
    <mergeCell ref="L24:M24"/>
    <mergeCell ref="O24:P24"/>
    <mergeCell ref="L46:M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1B97-587F-B24B-AD59-5867AFF14FEC}">
  <sheetPr filterMode="1"/>
  <dimension ref="A1:P58"/>
  <sheetViews>
    <sheetView workbookViewId="0">
      <selection activeCell="L46" sqref="L46:M58"/>
    </sheetView>
  </sheetViews>
  <sheetFormatPr baseColWidth="10" defaultRowHeight="16" x14ac:dyDescent="0.2"/>
  <cols>
    <col min="7" max="7" width="17.33203125" customWidth="1"/>
    <col min="9" max="9" width="19" customWidth="1"/>
    <col min="12" max="12" width="41.83203125" customWidth="1"/>
    <col min="15" max="15" width="38.16406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hidden="1" x14ac:dyDescent="0.2">
      <c r="A2" s="10">
        <v>1</v>
      </c>
      <c r="B2" s="10">
        <v>0</v>
      </c>
      <c r="C2" s="10">
        <v>0</v>
      </c>
      <c r="D2" s="10">
        <v>2</v>
      </c>
      <c r="E2" s="10">
        <v>0</v>
      </c>
      <c r="F2" s="10">
        <v>0</v>
      </c>
      <c r="G2" s="10">
        <v>2</v>
      </c>
      <c r="H2" s="10">
        <v>2</v>
      </c>
      <c r="I2" s="10">
        <v>0</v>
      </c>
      <c r="J2" s="10" t="s">
        <v>9</v>
      </c>
    </row>
    <row r="3" spans="1:10" hidden="1" x14ac:dyDescent="0.2">
      <c r="A3" s="10">
        <v>2</v>
      </c>
      <c r="B3" s="10">
        <v>2</v>
      </c>
      <c r="C3" s="10">
        <v>2</v>
      </c>
      <c r="D3" s="10">
        <v>3</v>
      </c>
      <c r="E3" s="10">
        <v>2</v>
      </c>
      <c r="F3" s="10">
        <v>0</v>
      </c>
      <c r="G3" s="10">
        <v>5</v>
      </c>
      <c r="H3" s="10">
        <v>3</v>
      </c>
      <c r="I3" s="10">
        <v>0</v>
      </c>
      <c r="J3" s="10" t="s">
        <v>9</v>
      </c>
    </row>
    <row r="4" spans="1:10" x14ac:dyDescent="0.2">
      <c r="A4" s="10">
        <v>3</v>
      </c>
      <c r="B4" s="10">
        <v>2</v>
      </c>
      <c r="C4" s="10">
        <v>4</v>
      </c>
      <c r="D4" s="10">
        <v>5</v>
      </c>
      <c r="E4" s="10">
        <v>4</v>
      </c>
      <c r="F4" s="10">
        <v>0</v>
      </c>
      <c r="G4" s="10">
        <v>9</v>
      </c>
      <c r="H4" s="10">
        <v>5</v>
      </c>
      <c r="I4" s="10">
        <v>0</v>
      </c>
      <c r="J4" s="10" t="s">
        <v>10</v>
      </c>
    </row>
    <row r="5" spans="1:10" hidden="1" x14ac:dyDescent="0.2">
      <c r="A5" s="10">
        <v>4</v>
      </c>
      <c r="B5" s="10">
        <v>2</v>
      </c>
      <c r="C5" s="10">
        <v>6</v>
      </c>
      <c r="D5" s="10">
        <v>2</v>
      </c>
      <c r="E5" s="10">
        <v>6</v>
      </c>
      <c r="F5" s="10">
        <v>0</v>
      </c>
      <c r="G5" s="10">
        <v>8</v>
      </c>
      <c r="H5" s="10">
        <v>2</v>
      </c>
      <c r="I5" s="10">
        <v>1</v>
      </c>
      <c r="J5" s="10" t="s">
        <v>9</v>
      </c>
    </row>
    <row r="6" spans="1:10" hidden="1" x14ac:dyDescent="0.2">
      <c r="A6" s="10">
        <v>5</v>
      </c>
      <c r="B6" s="10">
        <v>2</v>
      </c>
      <c r="C6" s="10">
        <v>8</v>
      </c>
      <c r="D6" s="10">
        <v>4</v>
      </c>
      <c r="E6" s="10">
        <v>8</v>
      </c>
      <c r="F6" s="10">
        <v>0</v>
      </c>
      <c r="G6" s="10">
        <v>12</v>
      </c>
      <c r="H6" s="10">
        <v>4</v>
      </c>
      <c r="I6" s="10">
        <v>0</v>
      </c>
      <c r="J6" s="10" t="s">
        <v>9</v>
      </c>
    </row>
    <row r="7" spans="1:10" hidden="1" x14ac:dyDescent="0.2">
      <c r="A7" s="10">
        <v>6</v>
      </c>
      <c r="B7" s="10">
        <v>4</v>
      </c>
      <c r="C7" s="10">
        <v>12</v>
      </c>
      <c r="D7" s="10">
        <v>4</v>
      </c>
      <c r="E7" s="10">
        <v>12</v>
      </c>
      <c r="F7" s="10">
        <v>0</v>
      </c>
      <c r="G7" s="10">
        <v>16</v>
      </c>
      <c r="H7" s="10">
        <v>4</v>
      </c>
      <c r="I7" s="10">
        <v>0</v>
      </c>
      <c r="J7" s="10" t="s">
        <v>9</v>
      </c>
    </row>
    <row r="8" spans="1:10" hidden="1" x14ac:dyDescent="0.2">
      <c r="A8" s="10">
        <v>7</v>
      </c>
      <c r="B8" s="10">
        <v>4</v>
      </c>
      <c r="C8" s="10">
        <v>16</v>
      </c>
      <c r="D8" s="10">
        <v>3</v>
      </c>
      <c r="E8" s="10">
        <v>16</v>
      </c>
      <c r="F8" s="10">
        <v>0</v>
      </c>
      <c r="G8" s="10">
        <v>19</v>
      </c>
      <c r="H8" s="10">
        <v>3</v>
      </c>
      <c r="I8" s="10">
        <v>0</v>
      </c>
      <c r="J8" s="10" t="s">
        <v>9</v>
      </c>
    </row>
    <row r="9" spans="1:10" hidden="1" x14ac:dyDescent="0.2">
      <c r="A9" s="10">
        <v>8</v>
      </c>
      <c r="B9" s="10">
        <v>3</v>
      </c>
      <c r="C9" s="10">
        <v>19</v>
      </c>
      <c r="D9" s="10">
        <v>5</v>
      </c>
      <c r="E9" s="10">
        <v>19</v>
      </c>
      <c r="F9" s="10">
        <v>0</v>
      </c>
      <c r="G9" s="10">
        <v>24</v>
      </c>
      <c r="H9" s="10">
        <v>5</v>
      </c>
      <c r="I9" s="10">
        <v>0</v>
      </c>
      <c r="J9" s="10" t="s">
        <v>9</v>
      </c>
    </row>
    <row r="10" spans="1:10" x14ac:dyDescent="0.2">
      <c r="A10" s="10">
        <v>9</v>
      </c>
      <c r="B10" s="10">
        <v>1</v>
      </c>
      <c r="C10" s="10">
        <v>20</v>
      </c>
      <c r="D10" s="10">
        <v>3</v>
      </c>
      <c r="E10" s="10">
        <v>20</v>
      </c>
      <c r="F10" s="10">
        <v>0</v>
      </c>
      <c r="G10" s="10">
        <v>23</v>
      </c>
      <c r="H10" s="10">
        <v>3</v>
      </c>
      <c r="I10" s="10">
        <v>11</v>
      </c>
      <c r="J10" s="10" t="s">
        <v>10</v>
      </c>
    </row>
    <row r="11" spans="1:10" x14ac:dyDescent="0.2">
      <c r="A11" s="10">
        <v>10</v>
      </c>
      <c r="B11" s="10">
        <v>2</v>
      </c>
      <c r="C11" s="10">
        <v>22</v>
      </c>
      <c r="D11" s="10">
        <v>6</v>
      </c>
      <c r="E11" s="10">
        <v>23</v>
      </c>
      <c r="F11" s="10">
        <v>1</v>
      </c>
      <c r="G11" s="10">
        <v>29</v>
      </c>
      <c r="H11" s="10">
        <v>7</v>
      </c>
      <c r="I11" s="10">
        <v>0</v>
      </c>
      <c r="J11" s="10" t="s">
        <v>10</v>
      </c>
    </row>
    <row r="12" spans="1:10" hidden="1" x14ac:dyDescent="0.2">
      <c r="A12" s="10">
        <v>11</v>
      </c>
      <c r="B12" s="10">
        <v>2</v>
      </c>
      <c r="C12" s="10">
        <v>24</v>
      </c>
      <c r="D12" s="10">
        <v>3</v>
      </c>
      <c r="E12" s="10">
        <v>24</v>
      </c>
      <c r="F12" s="10">
        <v>0</v>
      </c>
      <c r="G12" s="10">
        <v>27</v>
      </c>
      <c r="H12" s="10">
        <v>3</v>
      </c>
      <c r="I12" s="10">
        <v>0</v>
      </c>
      <c r="J12" s="10" t="s">
        <v>9</v>
      </c>
    </row>
    <row r="13" spans="1:10" hidden="1" x14ac:dyDescent="0.2">
      <c r="A13" s="10">
        <v>12</v>
      </c>
      <c r="B13" s="10">
        <v>3</v>
      </c>
      <c r="C13" s="10">
        <v>27</v>
      </c>
      <c r="D13" s="10">
        <v>3</v>
      </c>
      <c r="E13" s="10">
        <v>27</v>
      </c>
      <c r="F13" s="10">
        <v>0</v>
      </c>
      <c r="G13" s="10">
        <v>30</v>
      </c>
      <c r="H13" s="10">
        <v>3</v>
      </c>
      <c r="I13" s="10">
        <v>0</v>
      </c>
      <c r="J13" s="10" t="s">
        <v>9</v>
      </c>
    </row>
    <row r="14" spans="1:10" x14ac:dyDescent="0.2">
      <c r="A14" s="10">
        <v>13</v>
      </c>
      <c r="B14" s="10">
        <v>1</v>
      </c>
      <c r="C14" s="10">
        <v>28</v>
      </c>
      <c r="D14" s="10">
        <v>4</v>
      </c>
      <c r="E14" s="10">
        <v>29</v>
      </c>
      <c r="F14" s="10">
        <v>1</v>
      </c>
      <c r="G14" s="10">
        <v>33</v>
      </c>
      <c r="H14" s="10">
        <v>5</v>
      </c>
      <c r="I14" s="10">
        <v>0</v>
      </c>
      <c r="J14" s="10" t="s">
        <v>10</v>
      </c>
    </row>
    <row r="15" spans="1:10" hidden="1" x14ac:dyDescent="0.2">
      <c r="A15" s="10">
        <v>14</v>
      </c>
      <c r="B15" s="10">
        <v>1</v>
      </c>
      <c r="C15" s="10">
        <v>29</v>
      </c>
      <c r="D15" s="10">
        <v>3</v>
      </c>
      <c r="E15" s="10">
        <v>30</v>
      </c>
      <c r="F15" s="10">
        <v>1</v>
      </c>
      <c r="G15" s="10">
        <v>33</v>
      </c>
      <c r="H15" s="10">
        <v>4</v>
      </c>
      <c r="I15" s="10">
        <v>0</v>
      </c>
      <c r="J15" s="10" t="s">
        <v>9</v>
      </c>
    </row>
    <row r="16" spans="1:10" hidden="1" x14ac:dyDescent="0.2">
      <c r="A16" s="10">
        <v>15</v>
      </c>
      <c r="B16" s="10">
        <v>3</v>
      </c>
      <c r="C16" s="10">
        <v>32</v>
      </c>
      <c r="D16" s="10">
        <v>2</v>
      </c>
      <c r="E16" s="10">
        <v>33</v>
      </c>
      <c r="F16" s="10">
        <v>1</v>
      </c>
      <c r="G16" s="10">
        <v>35</v>
      </c>
      <c r="H16" s="10">
        <v>3</v>
      </c>
      <c r="I16" s="10">
        <v>0</v>
      </c>
      <c r="J16" s="10" t="s">
        <v>9</v>
      </c>
    </row>
    <row r="17" spans="1:16" x14ac:dyDescent="0.2">
      <c r="A17" s="10">
        <v>16</v>
      </c>
      <c r="B17" s="10">
        <v>1</v>
      </c>
      <c r="C17" s="10">
        <v>33</v>
      </c>
      <c r="D17" s="10">
        <v>6</v>
      </c>
      <c r="E17" s="10">
        <v>33</v>
      </c>
      <c r="F17" s="10">
        <v>0</v>
      </c>
      <c r="G17" s="10">
        <v>39</v>
      </c>
      <c r="H17" s="10">
        <v>6</v>
      </c>
      <c r="I17" s="10">
        <v>0</v>
      </c>
      <c r="J17" s="10" t="s">
        <v>10</v>
      </c>
    </row>
    <row r="18" spans="1:16" hidden="1" x14ac:dyDescent="0.2">
      <c r="A18" s="10">
        <v>17</v>
      </c>
      <c r="B18" s="10">
        <v>2</v>
      </c>
      <c r="C18" s="10">
        <v>35</v>
      </c>
      <c r="D18" s="10">
        <v>5</v>
      </c>
      <c r="E18" s="10">
        <v>35</v>
      </c>
      <c r="F18" s="10">
        <v>0</v>
      </c>
      <c r="G18" s="10">
        <v>40</v>
      </c>
      <c r="H18" s="10">
        <v>5</v>
      </c>
      <c r="I18" s="10">
        <v>0</v>
      </c>
      <c r="J18" s="10" t="s">
        <v>9</v>
      </c>
    </row>
    <row r="19" spans="1:16" x14ac:dyDescent="0.2">
      <c r="A19" s="10">
        <v>18</v>
      </c>
      <c r="B19" s="10">
        <v>1</v>
      </c>
      <c r="C19" s="10">
        <v>36</v>
      </c>
      <c r="D19" s="10">
        <v>3</v>
      </c>
      <c r="E19" s="10">
        <v>39</v>
      </c>
      <c r="F19" s="10">
        <v>3</v>
      </c>
      <c r="G19" s="10">
        <v>42</v>
      </c>
      <c r="H19" s="10">
        <v>6</v>
      </c>
      <c r="I19" s="10">
        <v>0</v>
      </c>
      <c r="J19" s="10" t="s">
        <v>10</v>
      </c>
    </row>
    <row r="20" spans="1:16" hidden="1" x14ac:dyDescent="0.2">
      <c r="A20" s="10">
        <v>19</v>
      </c>
      <c r="B20" s="10">
        <v>4</v>
      </c>
      <c r="C20" s="10">
        <v>40</v>
      </c>
      <c r="D20" s="10">
        <v>2</v>
      </c>
      <c r="E20" s="10">
        <v>40</v>
      </c>
      <c r="F20" s="10">
        <v>0</v>
      </c>
      <c r="G20" s="10">
        <v>42</v>
      </c>
      <c r="H20" s="10">
        <v>2</v>
      </c>
      <c r="I20" s="10">
        <v>0</v>
      </c>
      <c r="J20" s="10" t="s">
        <v>9</v>
      </c>
    </row>
    <row r="21" spans="1:16" hidden="1" x14ac:dyDescent="0.2">
      <c r="A21" s="10">
        <v>20</v>
      </c>
      <c r="B21" s="10">
        <v>2</v>
      </c>
      <c r="C21" s="10">
        <v>42</v>
      </c>
      <c r="D21" s="10">
        <v>4</v>
      </c>
      <c r="E21" s="10">
        <v>42</v>
      </c>
      <c r="F21" s="10">
        <v>0</v>
      </c>
      <c r="G21" s="10">
        <v>46</v>
      </c>
      <c r="H21" s="10">
        <v>4</v>
      </c>
      <c r="I21" s="10">
        <v>0</v>
      </c>
      <c r="J21" s="10" t="s">
        <v>9</v>
      </c>
    </row>
    <row r="24" spans="1:16" x14ac:dyDescent="0.2">
      <c r="L24" s="7" t="s">
        <v>13</v>
      </c>
      <c r="M24" s="7"/>
      <c r="O24" s="8" t="s">
        <v>33</v>
      </c>
      <c r="P24" s="8"/>
    </row>
    <row r="25" spans="1:16" x14ac:dyDescent="0.2">
      <c r="L25" s="6" t="s">
        <v>26</v>
      </c>
      <c r="M25" s="6">
        <f>COUNTIF(J2:J21,"&lt;&gt;BACKER")</f>
        <v>14</v>
      </c>
      <c r="O25" s="6" t="s">
        <v>26</v>
      </c>
      <c r="P25" s="6">
        <f>COUNTIF(J2:J21,"&lt;&gt;ABLE")</f>
        <v>6</v>
      </c>
    </row>
    <row r="26" spans="1:16" x14ac:dyDescent="0.2">
      <c r="L26" s="6" t="s">
        <v>27</v>
      </c>
      <c r="M26" s="6">
        <f>SUMIF(J2:J21,"*ABLE*",D2:D21)</f>
        <v>45</v>
      </c>
      <c r="O26" s="6" t="s">
        <v>27</v>
      </c>
      <c r="P26" s="6">
        <f>SUMIF(J2:J21,"*BACKER*",D2:D21)</f>
        <v>27</v>
      </c>
    </row>
    <row r="27" spans="1:16" x14ac:dyDescent="0.2">
      <c r="L27" s="6" t="s">
        <v>28</v>
      </c>
      <c r="M27" s="6">
        <f>SUMIF(J2:J21,"*ABLE*",F2:F21)</f>
        <v>2</v>
      </c>
      <c r="O27" s="6" t="s">
        <v>28</v>
      </c>
      <c r="P27" s="6">
        <f>SUMIF(J2:J21,"*BACKER*",F2:F21)</f>
        <v>5</v>
      </c>
    </row>
    <row r="28" spans="1:16" x14ac:dyDescent="0.2">
      <c r="L28" s="6" t="s">
        <v>29</v>
      </c>
      <c r="M28" s="6">
        <f>SUMIF(J2:J21,"*ABLE*",H2:H21)</f>
        <v>47</v>
      </c>
      <c r="O28" s="6" t="s">
        <v>29</v>
      </c>
      <c r="P28" s="6">
        <f>SUMIF(J2:J21,"*BACKER*",H2:H21)</f>
        <v>32</v>
      </c>
    </row>
    <row r="29" spans="1:16" x14ac:dyDescent="0.2">
      <c r="L29" s="6" t="s">
        <v>30</v>
      </c>
      <c r="M29" s="6">
        <f>SUMIF(J2:J21,"*ABLE*",I2:I21)</f>
        <v>1</v>
      </c>
      <c r="O29" s="6" t="s">
        <v>30</v>
      </c>
      <c r="P29" s="6">
        <f>SUMIF(J2:J21,"*BACKER*",I2:I21)</f>
        <v>11</v>
      </c>
    </row>
    <row r="30" spans="1:16" x14ac:dyDescent="0.2">
      <c r="L30" s="6" t="s">
        <v>31</v>
      </c>
      <c r="M30" s="6">
        <v>46</v>
      </c>
      <c r="O30" s="6" t="s">
        <v>31</v>
      </c>
      <c r="P30" s="6">
        <v>42</v>
      </c>
    </row>
    <row r="31" spans="1:16" x14ac:dyDescent="0.2">
      <c r="L31" s="6" t="s">
        <v>32</v>
      </c>
      <c r="M31" s="6">
        <v>42</v>
      </c>
      <c r="O31" s="6" t="s">
        <v>32</v>
      </c>
      <c r="P31" s="6">
        <v>36</v>
      </c>
    </row>
    <row r="32" spans="1:16" x14ac:dyDescent="0.2">
      <c r="L32" s="6" t="s">
        <v>14</v>
      </c>
      <c r="M32" s="6">
        <f>M27/M25</f>
        <v>0.14285714285714285</v>
      </c>
      <c r="O32" s="6" t="s">
        <v>14</v>
      </c>
      <c r="P32" s="6">
        <f>P27/P25</f>
        <v>0.83333333333333337</v>
      </c>
    </row>
    <row r="33" spans="12:16" x14ac:dyDescent="0.2">
      <c r="L33" s="6" t="s">
        <v>15</v>
      </c>
      <c r="M33" s="6">
        <f>COUNTIFS(J2:J21,"*ABLE*",F2:F21,"&gt;0")</f>
        <v>2</v>
      </c>
      <c r="O33" s="6" t="s">
        <v>15</v>
      </c>
      <c r="P33" s="6">
        <f>COUNTIFS(J2:J21,"*BACKER*",F2:F21,"&gt;0")</f>
        <v>3</v>
      </c>
    </row>
    <row r="34" spans="12:16" x14ac:dyDescent="0.2">
      <c r="L34" s="6" t="s">
        <v>16</v>
      </c>
      <c r="M34" s="6">
        <f>M33/M25</f>
        <v>0.14285714285714285</v>
      </c>
      <c r="O34" s="6" t="s">
        <v>16</v>
      </c>
      <c r="P34" s="6">
        <f>P33/P25</f>
        <v>0.5</v>
      </c>
    </row>
    <row r="35" spans="12:16" x14ac:dyDescent="0.2">
      <c r="L35" s="6" t="s">
        <v>17</v>
      </c>
      <c r="M35" s="6">
        <f>M29/M30</f>
        <v>2.1739130434782608E-2</v>
      </c>
      <c r="O35" s="6" t="s">
        <v>17</v>
      </c>
      <c r="P35" s="6">
        <f>P29/P30</f>
        <v>0.26190476190476192</v>
      </c>
    </row>
    <row r="36" spans="12:16" x14ac:dyDescent="0.2">
      <c r="L36" s="6" t="s">
        <v>18</v>
      </c>
      <c r="M36" s="6">
        <f>1-M35</f>
        <v>0.97826086956521741</v>
      </c>
      <c r="O36" s="6" t="s">
        <v>18</v>
      </c>
      <c r="P36" s="6">
        <f>1-P35</f>
        <v>0.73809523809523814</v>
      </c>
    </row>
    <row r="37" spans="12:16" x14ac:dyDescent="0.2">
      <c r="L37" s="6" t="s">
        <v>19</v>
      </c>
      <c r="M37" s="6">
        <f>M26/M25</f>
        <v>3.2142857142857144</v>
      </c>
      <c r="O37" s="6" t="s">
        <v>19</v>
      </c>
      <c r="P37" s="6">
        <f>P26/P25</f>
        <v>4.5</v>
      </c>
    </row>
    <row r="38" spans="12:16" x14ac:dyDescent="0.2"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2:16" x14ac:dyDescent="0.2">
      <c r="L39" s="6" t="s">
        <v>21</v>
      </c>
      <c r="M39" s="6">
        <f>M31/(M25-1)</f>
        <v>3.2307692307692308</v>
      </c>
      <c r="O39" s="6" t="s">
        <v>21</v>
      </c>
      <c r="P39" s="6">
        <f>P31/(P25-1)</f>
        <v>7.2</v>
      </c>
    </row>
    <row r="40" spans="12:16" x14ac:dyDescent="0.2"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2:16" x14ac:dyDescent="0.2">
      <c r="L41" s="6" t="s">
        <v>23</v>
      </c>
      <c r="M41" s="6">
        <f>M27/M33</f>
        <v>1</v>
      </c>
      <c r="O41" s="6" t="s">
        <v>23</v>
      </c>
      <c r="P41" s="6">
        <f>P27/P33</f>
        <v>1.6666666666666667</v>
      </c>
    </row>
    <row r="42" spans="12:16" x14ac:dyDescent="0.2">
      <c r="L42" s="6" t="s">
        <v>24</v>
      </c>
      <c r="M42" s="6">
        <f>M28/M25</f>
        <v>3.3571428571428572</v>
      </c>
      <c r="O42" s="6" t="s">
        <v>24</v>
      </c>
      <c r="P42" s="6">
        <f>P28/P25</f>
        <v>5.333333333333333</v>
      </c>
    </row>
    <row r="43" spans="12:16" x14ac:dyDescent="0.2">
      <c r="L43" s="6" t="s">
        <v>25</v>
      </c>
      <c r="M43" s="6">
        <f>M32+M37</f>
        <v>3.3571428571428572</v>
      </c>
      <c r="O43" s="6" t="s">
        <v>25</v>
      </c>
      <c r="P43" s="6">
        <f>P32+P37</f>
        <v>5.333333333333333</v>
      </c>
    </row>
    <row r="46" spans="12:16" x14ac:dyDescent="0.2">
      <c r="L46" s="7" t="s">
        <v>34</v>
      </c>
      <c r="M46" s="7"/>
    </row>
    <row r="47" spans="12:16" x14ac:dyDescent="0.2">
      <c r="L47" s="6" t="s">
        <v>35</v>
      </c>
      <c r="M47" s="6">
        <f>AVERAGE(M32,P32)</f>
        <v>0.48809523809523814</v>
      </c>
    </row>
    <row r="48" spans="12:16" x14ac:dyDescent="0.2">
      <c r="L48" s="6" t="s">
        <v>36</v>
      </c>
      <c r="M48" s="6">
        <f>SUM(M33,P33)</f>
        <v>5</v>
      </c>
    </row>
    <row r="49" spans="12:13" x14ac:dyDescent="0.2">
      <c r="L49" s="6" t="s">
        <v>16</v>
      </c>
      <c r="M49" s="6">
        <f>AVERAGE(M34,P34)</f>
        <v>0.3214285714285714</v>
      </c>
    </row>
    <row r="50" spans="12:13" x14ac:dyDescent="0.2">
      <c r="L50" s="6" t="s">
        <v>37</v>
      </c>
      <c r="M50" s="6">
        <f>AVERAGE(M35,P35)</f>
        <v>0.14182194616977226</v>
      </c>
    </row>
    <row r="51" spans="12:13" x14ac:dyDescent="0.2">
      <c r="L51" s="6" t="s">
        <v>18</v>
      </c>
      <c r="M51" s="6">
        <f>1-M50</f>
        <v>0.85817805383022772</v>
      </c>
    </row>
    <row r="52" spans="12:13" x14ac:dyDescent="0.2">
      <c r="L52" s="6" t="s">
        <v>38</v>
      </c>
      <c r="M52" s="6">
        <f>AVERAGE(M37,P37)</f>
        <v>3.8571428571428572</v>
      </c>
    </row>
    <row r="53" spans="12:13" x14ac:dyDescent="0.2">
      <c r="L53" s="6" t="s">
        <v>39</v>
      </c>
      <c r="M53" s="6">
        <f>AVERAGE(M38,P38)</f>
        <v>3.77</v>
      </c>
    </row>
    <row r="54" spans="12:13" x14ac:dyDescent="0.2">
      <c r="L54" s="6" t="s">
        <v>21</v>
      </c>
      <c r="M54" s="6">
        <f>MAX(M31,P31)/19</f>
        <v>2.2105263157894739</v>
      </c>
    </row>
    <row r="55" spans="12:13" x14ac:dyDescent="0.2">
      <c r="L55" s="6" t="s">
        <v>40</v>
      </c>
      <c r="M55" s="6">
        <f>AVERAGE(M40,P40)</f>
        <v>2.5</v>
      </c>
    </row>
    <row r="56" spans="12:13" x14ac:dyDescent="0.2">
      <c r="L56" s="6" t="s">
        <v>41</v>
      </c>
      <c r="M56" s="6">
        <f>AVERAGE(M41,P41)</f>
        <v>1.3333333333333335</v>
      </c>
    </row>
    <row r="57" spans="12:13" x14ac:dyDescent="0.2">
      <c r="L57" s="6" t="s">
        <v>24</v>
      </c>
      <c r="M57" s="6">
        <f>AVERAGE(M42,P42)</f>
        <v>4.3452380952380949</v>
      </c>
    </row>
    <row r="58" spans="12:13" x14ac:dyDescent="0.2">
      <c r="L58" s="6" t="s">
        <v>25</v>
      </c>
      <c r="M58" s="6">
        <f>AVERAGE(M43,P43)</f>
        <v>4.3452380952380949</v>
      </c>
    </row>
  </sheetData>
  <autoFilter ref="A1:J21" xr:uid="{88B908D5-4434-BF4E-B4C9-72CB37A31A0C}">
    <filterColumn colId="9">
      <filters>
        <filter val="BACKER"/>
      </filters>
    </filterColumn>
  </autoFilter>
  <mergeCells count="3">
    <mergeCell ref="L24:M24"/>
    <mergeCell ref="O24:P24"/>
    <mergeCell ref="L46:M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4A09-1FC5-3A4B-9551-9BA2F03322B3}">
  <dimension ref="A1:O34"/>
  <sheetViews>
    <sheetView tabSelected="1" workbookViewId="0">
      <selection activeCell="G4" sqref="G4"/>
    </sheetView>
  </sheetViews>
  <sheetFormatPr baseColWidth="10" defaultRowHeight="16" x14ac:dyDescent="0.2"/>
  <cols>
    <col min="1" max="1" width="41.6640625" customWidth="1"/>
    <col min="9" max="9" width="46.83203125" customWidth="1"/>
  </cols>
  <sheetData>
    <row r="1" spans="1:15" x14ac:dyDescent="0.2">
      <c r="A1" s="6" t="s">
        <v>9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I1" s="13" t="s">
        <v>10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</row>
    <row r="2" spans="1:15" x14ac:dyDescent="0.2">
      <c r="A2" s="6" t="s">
        <v>26</v>
      </c>
      <c r="B2" s="6">
        <f>'20Run1'!M25</f>
        <v>11</v>
      </c>
      <c r="C2" s="6">
        <f>'20Run2'!M25</f>
        <v>11</v>
      </c>
      <c r="D2" s="6">
        <f>'20Run3'!M25</f>
        <v>13</v>
      </c>
      <c r="E2" s="6">
        <f>'20Run4'!M25</f>
        <v>12</v>
      </c>
      <c r="F2" s="6">
        <f>'20Run5'!M25</f>
        <v>14</v>
      </c>
      <c r="G2" s="11">
        <f>AVERAGE(B2:F2)</f>
        <v>12.2</v>
      </c>
      <c r="I2" s="6" t="s">
        <v>26</v>
      </c>
      <c r="J2" s="6">
        <f>'20Run1'!P25</f>
        <v>9</v>
      </c>
      <c r="K2" s="6">
        <f>'20Run2'!P25</f>
        <v>9</v>
      </c>
      <c r="L2" s="6">
        <f>'20Run3'!P25</f>
        <v>7</v>
      </c>
      <c r="M2" s="6">
        <f>'20Run4'!P25</f>
        <v>8</v>
      </c>
      <c r="N2" s="6">
        <f>'20Run5'!P25</f>
        <v>6</v>
      </c>
      <c r="O2" s="11">
        <f>AVERAGE(J2:N2)</f>
        <v>7.8</v>
      </c>
    </row>
    <row r="3" spans="1:15" x14ac:dyDescent="0.2">
      <c r="A3" s="6" t="s">
        <v>27</v>
      </c>
      <c r="B3" s="6">
        <f>'20Run1'!M26</f>
        <v>37</v>
      </c>
      <c r="C3" s="6">
        <f>'20Run2'!M26</f>
        <v>44</v>
      </c>
      <c r="D3" s="6">
        <f>'20Run3'!M26</f>
        <v>38</v>
      </c>
      <c r="E3" s="6">
        <f>'20Run4'!M26</f>
        <v>43</v>
      </c>
      <c r="F3" s="6">
        <f>'20Run5'!M26</f>
        <v>45</v>
      </c>
      <c r="G3" s="6">
        <f t="shared" ref="G3:G20" si="0">AVERAGE(B3:F3)</f>
        <v>41.4</v>
      </c>
      <c r="I3" s="6" t="s">
        <v>27</v>
      </c>
      <c r="J3" s="6">
        <f>'20Run1'!P26</f>
        <v>34</v>
      </c>
      <c r="K3" s="6">
        <f>'20Run2'!P26</f>
        <v>36</v>
      </c>
      <c r="L3" s="6">
        <f>'20Run3'!P26</f>
        <v>28</v>
      </c>
      <c r="M3" s="6">
        <f>'20Run4'!P26</f>
        <v>28</v>
      </c>
      <c r="N3" s="6">
        <f>'20Run5'!P26</f>
        <v>27</v>
      </c>
      <c r="O3" s="6">
        <f t="shared" ref="O3:O20" si="1">AVERAGE(J3:N3)</f>
        <v>30.6</v>
      </c>
    </row>
    <row r="4" spans="1:15" x14ac:dyDescent="0.2">
      <c r="A4" s="6" t="s">
        <v>28</v>
      </c>
      <c r="B4" s="6">
        <f>'20Run1'!M27</f>
        <v>4</v>
      </c>
      <c r="C4" s="6">
        <f>'20Run2'!M27</f>
        <v>18</v>
      </c>
      <c r="D4" s="6">
        <f>'20Run3'!M27</f>
        <v>3</v>
      </c>
      <c r="E4" s="6">
        <f>'20Run4'!M27</f>
        <v>5</v>
      </c>
      <c r="F4" s="6">
        <f>'20Run5'!M27</f>
        <v>2</v>
      </c>
      <c r="G4" s="6">
        <f t="shared" si="0"/>
        <v>6.4</v>
      </c>
      <c r="I4" s="6" t="s">
        <v>28</v>
      </c>
      <c r="J4" s="6">
        <f>'20Run1'!P27</f>
        <v>2</v>
      </c>
      <c r="K4" s="6">
        <f>'20Run2'!P27</f>
        <v>14</v>
      </c>
      <c r="L4" s="6">
        <f>'20Run3'!P27</f>
        <v>2</v>
      </c>
      <c r="M4" s="6">
        <f>'20Run4'!P27</f>
        <v>1</v>
      </c>
      <c r="N4" s="6">
        <f>'20Run5'!P27</f>
        <v>5</v>
      </c>
      <c r="O4" s="6">
        <f t="shared" si="1"/>
        <v>4.8</v>
      </c>
    </row>
    <row r="5" spans="1:15" x14ac:dyDescent="0.2">
      <c r="A5" s="6" t="s">
        <v>29</v>
      </c>
      <c r="B5" s="6">
        <f>'20Run1'!M28</f>
        <v>41</v>
      </c>
      <c r="C5" s="6">
        <f>'20Run2'!M28</f>
        <v>62</v>
      </c>
      <c r="D5" s="6">
        <f>'20Run3'!M28</f>
        <v>41</v>
      </c>
      <c r="E5" s="6">
        <f>'20Run4'!M28</f>
        <v>48</v>
      </c>
      <c r="F5" s="6">
        <f>'20Run5'!M28</f>
        <v>47</v>
      </c>
      <c r="G5" s="6">
        <f t="shared" si="0"/>
        <v>47.8</v>
      </c>
      <c r="I5" s="6" t="s">
        <v>29</v>
      </c>
      <c r="J5" s="6">
        <f>'20Run1'!P28</f>
        <v>36</v>
      </c>
      <c r="K5" s="6">
        <f>'20Run2'!P28</f>
        <v>50</v>
      </c>
      <c r="L5" s="6">
        <f>'20Run3'!P28</f>
        <v>30</v>
      </c>
      <c r="M5" s="6">
        <f>'20Run4'!P28</f>
        <v>29</v>
      </c>
      <c r="N5" s="6">
        <f>'20Run5'!P28</f>
        <v>32</v>
      </c>
      <c r="O5" s="6">
        <f t="shared" si="1"/>
        <v>35.4</v>
      </c>
    </row>
    <row r="6" spans="1:15" x14ac:dyDescent="0.2">
      <c r="A6" s="6" t="s">
        <v>30</v>
      </c>
      <c r="B6" s="6">
        <f>'20Run1'!M29</f>
        <v>5</v>
      </c>
      <c r="C6" s="6">
        <f>'20Run2'!M29</f>
        <v>1</v>
      </c>
      <c r="D6" s="6">
        <f>'20Run3'!M29</f>
        <v>9</v>
      </c>
      <c r="E6" s="6">
        <f>'20Run4'!M29</f>
        <v>3</v>
      </c>
      <c r="F6" s="6">
        <f>'20Run5'!M29</f>
        <v>1</v>
      </c>
      <c r="G6" s="6">
        <f t="shared" si="0"/>
        <v>3.8</v>
      </c>
      <c r="I6" s="6" t="s">
        <v>30</v>
      </c>
      <c r="J6" s="6">
        <f>'20Run1'!P29</f>
        <v>8</v>
      </c>
      <c r="K6" s="6">
        <f>'20Run2'!P29</f>
        <v>4</v>
      </c>
      <c r="L6" s="6">
        <f>'20Run3'!P29</f>
        <v>6</v>
      </c>
      <c r="M6" s="6">
        <f>'20Run4'!P29</f>
        <v>12</v>
      </c>
      <c r="N6" s="6">
        <f>'20Run5'!P29</f>
        <v>11</v>
      </c>
      <c r="O6" s="6">
        <f t="shared" si="1"/>
        <v>8.1999999999999993</v>
      </c>
    </row>
    <row r="7" spans="1:15" x14ac:dyDescent="0.2">
      <c r="A7" s="6" t="s">
        <v>31</v>
      </c>
      <c r="B7" s="6">
        <f>'20Run1'!M30</f>
        <v>42</v>
      </c>
      <c r="C7" s="6">
        <f>'20Run2'!M30</f>
        <v>45</v>
      </c>
      <c r="D7" s="6">
        <f>'20Run3'!M30</f>
        <v>47</v>
      </c>
      <c r="E7" s="6">
        <f>'20Run4'!M30</f>
        <v>46</v>
      </c>
      <c r="F7" s="6">
        <f>'20Run5'!M30</f>
        <v>46</v>
      </c>
      <c r="G7" s="6">
        <f t="shared" si="0"/>
        <v>45.2</v>
      </c>
      <c r="I7" s="6" t="s">
        <v>31</v>
      </c>
      <c r="J7" s="6">
        <f>'20Run1'!P30</f>
        <v>44</v>
      </c>
      <c r="K7" s="6">
        <f>'20Run2'!P30</f>
        <v>41</v>
      </c>
      <c r="L7" s="6">
        <f>'20Run3'!P30</f>
        <v>37</v>
      </c>
      <c r="M7" s="6">
        <f>'20Run4'!P30</f>
        <v>43</v>
      </c>
      <c r="N7" s="6">
        <f>'20Run5'!P30</f>
        <v>42</v>
      </c>
      <c r="O7" s="6">
        <f t="shared" si="1"/>
        <v>41.4</v>
      </c>
    </row>
    <row r="8" spans="1:15" x14ac:dyDescent="0.2">
      <c r="A8" s="6" t="s">
        <v>32</v>
      </c>
      <c r="B8" s="6">
        <f>'20Run1'!M31</f>
        <v>38</v>
      </c>
      <c r="C8" s="6">
        <f>'20Run2'!M31</f>
        <v>37</v>
      </c>
      <c r="D8" s="6">
        <f>'20Run3'!M31</f>
        <v>45</v>
      </c>
      <c r="E8" s="6">
        <f>'20Run4'!M31</f>
        <v>41</v>
      </c>
      <c r="F8" s="6">
        <f>'20Run5'!M31</f>
        <v>42</v>
      </c>
      <c r="G8" s="6">
        <f t="shared" si="0"/>
        <v>40.6</v>
      </c>
      <c r="I8" s="6" t="s">
        <v>32</v>
      </c>
      <c r="J8" s="6">
        <f>'20Run1'!P31</f>
        <v>37</v>
      </c>
      <c r="K8" s="6">
        <f>'20Run2'!P31</f>
        <v>34</v>
      </c>
      <c r="L8" s="6">
        <f>'20Run3'!P31</f>
        <v>34</v>
      </c>
      <c r="M8" s="6">
        <f>'20Run4'!P31</f>
        <v>40</v>
      </c>
      <c r="N8" s="6">
        <f>'20Run5'!P31</f>
        <v>36</v>
      </c>
      <c r="O8" s="6">
        <f t="shared" si="1"/>
        <v>36.200000000000003</v>
      </c>
    </row>
    <row r="9" spans="1:15" x14ac:dyDescent="0.2">
      <c r="A9" s="6" t="s">
        <v>14</v>
      </c>
      <c r="B9" s="6">
        <f>'20Run1'!M32</f>
        <v>0.36363636363636365</v>
      </c>
      <c r="C9" s="6">
        <f>'20Run2'!M32</f>
        <v>1.6363636363636365</v>
      </c>
      <c r="D9" s="6">
        <f>'20Run3'!M32</f>
        <v>0.23076923076923078</v>
      </c>
      <c r="E9" s="6">
        <f>'20Run4'!M32</f>
        <v>0.41666666666666669</v>
      </c>
      <c r="F9" s="6">
        <f>'20Run5'!M32</f>
        <v>0.14285714285714285</v>
      </c>
      <c r="G9" s="6">
        <f t="shared" si="0"/>
        <v>0.55805860805860807</v>
      </c>
      <c r="I9" s="6" t="s">
        <v>14</v>
      </c>
      <c r="J9" s="6">
        <f>'20Run1'!P32</f>
        <v>0.22222222222222221</v>
      </c>
      <c r="K9" s="6">
        <f>'20Run2'!P32</f>
        <v>1.5555555555555556</v>
      </c>
      <c r="L9" s="6">
        <f>'20Run3'!P32</f>
        <v>0.2857142857142857</v>
      </c>
      <c r="M9" s="6">
        <f>'20Run4'!P32</f>
        <v>0.125</v>
      </c>
      <c r="N9" s="6">
        <f>'20Run5'!P32</f>
        <v>0.83333333333333337</v>
      </c>
      <c r="O9" s="6">
        <f t="shared" si="1"/>
        <v>0.60436507936507933</v>
      </c>
    </row>
    <row r="10" spans="1:15" x14ac:dyDescent="0.2">
      <c r="A10" s="6" t="s">
        <v>15</v>
      </c>
      <c r="B10" s="6">
        <f>'20Run1'!M33</f>
        <v>3</v>
      </c>
      <c r="C10" s="6">
        <f>'20Run2'!M33</f>
        <v>8</v>
      </c>
      <c r="D10" s="6">
        <f>'20Run3'!M33</f>
        <v>2</v>
      </c>
      <c r="E10" s="6">
        <f>'20Run4'!M33</f>
        <v>4</v>
      </c>
      <c r="F10" s="6">
        <f>'20Run5'!M33</f>
        <v>2</v>
      </c>
      <c r="G10" s="12">
        <f t="shared" si="0"/>
        <v>3.8</v>
      </c>
      <c r="I10" s="6" t="s">
        <v>15</v>
      </c>
      <c r="J10" s="6">
        <f>'20Run1'!P33</f>
        <v>2</v>
      </c>
      <c r="K10" s="6">
        <f>'20Run2'!P33</f>
        <v>6</v>
      </c>
      <c r="L10" s="6">
        <f>'20Run3'!P33</f>
        <v>2</v>
      </c>
      <c r="M10" s="6">
        <f>'20Run4'!P33</f>
        <v>1</v>
      </c>
      <c r="N10" s="6">
        <f>'20Run5'!P33</f>
        <v>3</v>
      </c>
      <c r="O10" s="11">
        <f t="shared" si="1"/>
        <v>2.8</v>
      </c>
    </row>
    <row r="11" spans="1:15" x14ac:dyDescent="0.2">
      <c r="A11" s="6" t="s">
        <v>16</v>
      </c>
      <c r="B11" s="6">
        <f>'20Run1'!M34</f>
        <v>0.27272727272727271</v>
      </c>
      <c r="C11" s="6">
        <f>'20Run2'!M34</f>
        <v>0.72727272727272729</v>
      </c>
      <c r="D11" s="6">
        <f>'20Run3'!M34</f>
        <v>0.15384615384615385</v>
      </c>
      <c r="E11" s="6">
        <f>'20Run4'!M34</f>
        <v>0.33333333333333331</v>
      </c>
      <c r="F11" s="6">
        <f>'20Run5'!M34</f>
        <v>0.14285714285714285</v>
      </c>
      <c r="G11" s="6">
        <f t="shared" si="0"/>
        <v>0.32600732600732596</v>
      </c>
      <c r="I11" s="6" t="s">
        <v>16</v>
      </c>
      <c r="J11" s="6">
        <f>'20Run1'!P34</f>
        <v>0.22222222222222221</v>
      </c>
      <c r="K11" s="6">
        <f>'20Run2'!P34</f>
        <v>0.66666666666666663</v>
      </c>
      <c r="L11" s="6">
        <f>'20Run3'!P34</f>
        <v>0.2857142857142857</v>
      </c>
      <c r="M11" s="6">
        <f>'20Run4'!P34</f>
        <v>0.125</v>
      </c>
      <c r="N11" s="6">
        <f>'20Run5'!P34</f>
        <v>0.5</v>
      </c>
      <c r="O11" s="6">
        <f t="shared" si="1"/>
        <v>0.35992063492063486</v>
      </c>
    </row>
    <row r="12" spans="1:15" x14ac:dyDescent="0.2">
      <c r="A12" s="6" t="s">
        <v>17</v>
      </c>
      <c r="B12" s="6">
        <f>'20Run1'!M35</f>
        <v>0.11904761904761904</v>
      </c>
      <c r="C12" s="6">
        <f>'20Run2'!M35</f>
        <v>2.2222222222222223E-2</v>
      </c>
      <c r="D12" s="6">
        <f>'20Run3'!M35</f>
        <v>0.19148936170212766</v>
      </c>
      <c r="E12" s="6">
        <f>'20Run4'!M35</f>
        <v>6.5217391304347824E-2</v>
      </c>
      <c r="F12" s="6">
        <f>'20Run5'!M35</f>
        <v>2.1739130434782608E-2</v>
      </c>
      <c r="G12" s="6">
        <f t="shared" si="0"/>
        <v>8.3943144942219869E-2</v>
      </c>
      <c r="I12" s="6" t="s">
        <v>17</v>
      </c>
      <c r="J12" s="6">
        <f>'20Run1'!P35</f>
        <v>0.18181818181818182</v>
      </c>
      <c r="K12" s="6">
        <f>'20Run2'!P35</f>
        <v>9.7560975609756101E-2</v>
      </c>
      <c r="L12" s="6">
        <f>'20Run3'!P35</f>
        <v>0.16216216216216217</v>
      </c>
      <c r="M12" s="6">
        <f>'20Run4'!P35</f>
        <v>0.27906976744186046</v>
      </c>
      <c r="N12" s="6">
        <f>'20Run5'!P35</f>
        <v>0.26190476190476192</v>
      </c>
      <c r="O12" s="6">
        <f t="shared" si="1"/>
        <v>0.1965031697873445</v>
      </c>
    </row>
    <row r="13" spans="1:15" x14ac:dyDescent="0.2">
      <c r="A13" s="6" t="s">
        <v>18</v>
      </c>
      <c r="B13" s="6">
        <f>'20Run1'!M36</f>
        <v>0.88095238095238093</v>
      </c>
      <c r="C13" s="6">
        <f>'20Run2'!M36</f>
        <v>0.97777777777777775</v>
      </c>
      <c r="D13" s="6">
        <f>'20Run3'!M36</f>
        <v>0.8085106382978724</v>
      </c>
      <c r="E13" s="6">
        <f>'20Run4'!M36</f>
        <v>0.93478260869565222</v>
      </c>
      <c r="F13" s="6">
        <f>'20Run5'!M36</f>
        <v>0.97826086956521741</v>
      </c>
      <c r="G13" s="6">
        <f t="shared" si="0"/>
        <v>0.91605685505778012</v>
      </c>
      <c r="I13" s="6" t="s">
        <v>18</v>
      </c>
      <c r="J13" s="6">
        <f>'20Run1'!P36</f>
        <v>0.81818181818181812</v>
      </c>
      <c r="K13" s="6">
        <f>'20Run2'!P36</f>
        <v>0.90243902439024393</v>
      </c>
      <c r="L13" s="6">
        <f>'20Run3'!P36</f>
        <v>0.83783783783783783</v>
      </c>
      <c r="M13" s="6">
        <f>'20Run4'!P36</f>
        <v>0.72093023255813948</v>
      </c>
      <c r="N13" s="6">
        <f>'20Run5'!P36</f>
        <v>0.73809523809523814</v>
      </c>
      <c r="O13" s="6">
        <f t="shared" si="1"/>
        <v>0.80349683021265539</v>
      </c>
    </row>
    <row r="14" spans="1:15" x14ac:dyDescent="0.2">
      <c r="A14" s="6" t="s">
        <v>19</v>
      </c>
      <c r="B14" s="6">
        <f>'20Run1'!M37</f>
        <v>3.3636363636363638</v>
      </c>
      <c r="C14" s="6">
        <f>'20Run2'!M37</f>
        <v>4</v>
      </c>
      <c r="D14" s="6">
        <f>'20Run3'!M37</f>
        <v>2.9230769230769229</v>
      </c>
      <c r="E14" s="6">
        <f>'20Run4'!M37</f>
        <v>3.5833333333333335</v>
      </c>
      <c r="F14" s="6">
        <f>'20Run5'!M37</f>
        <v>3.2142857142857144</v>
      </c>
      <c r="G14" s="6">
        <f t="shared" si="0"/>
        <v>3.416866466866467</v>
      </c>
      <c r="I14" s="6" t="s">
        <v>19</v>
      </c>
      <c r="J14" s="6">
        <f>'20Run1'!P37</f>
        <v>3.7777777777777777</v>
      </c>
      <c r="K14" s="6">
        <f>'20Run2'!P37</f>
        <v>4</v>
      </c>
      <c r="L14" s="6">
        <f>'20Run3'!P37</f>
        <v>4</v>
      </c>
      <c r="M14" s="6">
        <f>'20Run4'!P37</f>
        <v>3.5</v>
      </c>
      <c r="N14" s="6">
        <f>'20Run5'!P37</f>
        <v>4.5</v>
      </c>
      <c r="O14" s="6">
        <f t="shared" si="1"/>
        <v>3.9555555555555557</v>
      </c>
    </row>
    <row r="15" spans="1:15" x14ac:dyDescent="0.2">
      <c r="A15" s="6" t="s">
        <v>20</v>
      </c>
      <c r="B15" s="6">
        <f>'20Run1'!M38</f>
        <v>3.29</v>
      </c>
      <c r="C15" s="6">
        <f>'20Run2'!M38</f>
        <v>3.29</v>
      </c>
      <c r="D15" s="6">
        <f>'20Run3'!M38</f>
        <v>3.29</v>
      </c>
      <c r="E15" s="6">
        <f>'20Run4'!M38</f>
        <v>3.29</v>
      </c>
      <c r="F15" s="6">
        <f>'20Run5'!M38</f>
        <v>3.29</v>
      </c>
      <c r="G15" s="6">
        <f t="shared" si="0"/>
        <v>3.29</v>
      </c>
      <c r="I15" s="6" t="s">
        <v>20</v>
      </c>
      <c r="J15" s="6">
        <f>'20Run1'!P38</f>
        <v>4.25</v>
      </c>
      <c r="K15" s="6">
        <f>'20Run2'!P38</f>
        <v>4.25</v>
      </c>
      <c r="L15" s="6">
        <f>'20Run3'!P38</f>
        <v>4.25</v>
      </c>
      <c r="M15" s="6">
        <f>'20Run4'!P38</f>
        <v>4.25</v>
      </c>
      <c r="N15" s="6">
        <f>'20Run5'!P38</f>
        <v>4.25</v>
      </c>
      <c r="O15" s="6">
        <f t="shared" si="1"/>
        <v>4.25</v>
      </c>
    </row>
    <row r="16" spans="1:15" x14ac:dyDescent="0.2">
      <c r="A16" s="6" t="s">
        <v>21</v>
      </c>
      <c r="B16" s="6">
        <f>'20Run1'!M39</f>
        <v>3.8</v>
      </c>
      <c r="C16" s="6">
        <f>'20Run2'!M39</f>
        <v>3.7</v>
      </c>
      <c r="D16" s="6">
        <f>'20Run3'!M39</f>
        <v>3.75</v>
      </c>
      <c r="E16" s="6">
        <f>'20Run4'!M39</f>
        <v>3.7272727272727271</v>
      </c>
      <c r="F16" s="6">
        <f>'20Run5'!M39</f>
        <v>3.2307692307692308</v>
      </c>
      <c r="G16" s="6">
        <f t="shared" si="0"/>
        <v>3.6416083916083912</v>
      </c>
      <c r="I16" s="6" t="s">
        <v>21</v>
      </c>
      <c r="J16" s="6">
        <f>'20Run1'!P39</f>
        <v>4.625</v>
      </c>
      <c r="K16" s="6">
        <f>'20Run2'!P39</f>
        <v>4.25</v>
      </c>
      <c r="L16" s="6">
        <f>'20Run3'!P39</f>
        <v>5.666666666666667</v>
      </c>
      <c r="M16" s="6">
        <f>'20Run4'!P39</f>
        <v>5.7142857142857144</v>
      </c>
      <c r="N16" s="6">
        <f>'20Run5'!P39</f>
        <v>7.2</v>
      </c>
      <c r="O16" s="6">
        <f t="shared" si="1"/>
        <v>5.4911904761904768</v>
      </c>
    </row>
    <row r="17" spans="1:15" x14ac:dyDescent="0.2">
      <c r="A17" s="6" t="s">
        <v>22</v>
      </c>
      <c r="B17" s="6">
        <f>'20Run1'!M40</f>
        <v>2.5</v>
      </c>
      <c r="C17" s="6">
        <f>'20Run2'!M40</f>
        <v>2.5</v>
      </c>
      <c r="D17" s="6">
        <f>'20Run3'!M40</f>
        <v>2.5</v>
      </c>
      <c r="E17" s="6">
        <f>'20Run4'!M40</f>
        <v>2.5</v>
      </c>
      <c r="F17" s="6">
        <f>'20Run5'!M40</f>
        <v>2.5</v>
      </c>
      <c r="G17" s="6">
        <f t="shared" si="0"/>
        <v>2.5</v>
      </c>
      <c r="I17" s="6" t="s">
        <v>22</v>
      </c>
      <c r="J17" s="6">
        <f>'20Run1'!P40</f>
        <v>2.5</v>
      </c>
      <c r="K17" s="6">
        <f>'20Run2'!P40</f>
        <v>2.5</v>
      </c>
      <c r="L17" s="6">
        <f>'20Run3'!P40</f>
        <v>2.5</v>
      </c>
      <c r="M17" s="6">
        <f>'20Run4'!P40</f>
        <v>2.5</v>
      </c>
      <c r="N17" s="6">
        <f>'20Run5'!P40</f>
        <v>2.5</v>
      </c>
      <c r="O17" s="6">
        <f t="shared" si="1"/>
        <v>2.5</v>
      </c>
    </row>
    <row r="18" spans="1:15" x14ac:dyDescent="0.2">
      <c r="A18" s="6" t="s">
        <v>23</v>
      </c>
      <c r="B18" s="6">
        <f>'20Run1'!M41</f>
        <v>1.3333333333333333</v>
      </c>
      <c r="C18" s="6">
        <f>'20Run2'!M41</f>
        <v>2.25</v>
      </c>
      <c r="D18" s="6">
        <f>'20Run3'!M41</f>
        <v>1.5</v>
      </c>
      <c r="E18" s="6">
        <f>'20Run4'!M41</f>
        <v>1.25</v>
      </c>
      <c r="F18" s="6">
        <f>'20Run5'!M41</f>
        <v>1</v>
      </c>
      <c r="G18" s="6">
        <f t="shared" si="0"/>
        <v>1.4666666666666666</v>
      </c>
      <c r="I18" s="6" t="s">
        <v>23</v>
      </c>
      <c r="J18" s="6">
        <f>'20Run1'!P41</f>
        <v>1</v>
      </c>
      <c r="K18" s="6">
        <f>'20Run2'!P41</f>
        <v>2.3333333333333335</v>
      </c>
      <c r="L18" s="6">
        <f>'20Run3'!P41</f>
        <v>1</v>
      </c>
      <c r="M18" s="6">
        <f>'20Run4'!P41</f>
        <v>1</v>
      </c>
      <c r="N18" s="6">
        <f>'20Run5'!P41</f>
        <v>1.6666666666666667</v>
      </c>
      <c r="O18" s="6">
        <f t="shared" si="1"/>
        <v>1.4000000000000001</v>
      </c>
    </row>
    <row r="19" spans="1:15" x14ac:dyDescent="0.2">
      <c r="A19" s="6" t="s">
        <v>24</v>
      </c>
      <c r="B19" s="6">
        <f>'20Run1'!M42</f>
        <v>3.7272727272727271</v>
      </c>
      <c r="C19" s="6">
        <f>'20Run2'!M42</f>
        <v>5.6363636363636367</v>
      </c>
      <c r="D19" s="6">
        <f>'20Run3'!M42</f>
        <v>3.1538461538461537</v>
      </c>
      <c r="E19" s="6">
        <f>'20Run4'!M42</f>
        <v>4</v>
      </c>
      <c r="F19" s="6">
        <f>'20Run5'!M42</f>
        <v>3.3571428571428572</v>
      </c>
      <c r="G19" s="6">
        <f t="shared" si="0"/>
        <v>3.9749250749250749</v>
      </c>
      <c r="I19" s="6" t="s">
        <v>24</v>
      </c>
      <c r="J19" s="6">
        <f>'20Run1'!P42</f>
        <v>4</v>
      </c>
      <c r="K19" s="6">
        <f>'20Run2'!P42</f>
        <v>5.5555555555555554</v>
      </c>
      <c r="L19" s="6">
        <f>'20Run3'!P42</f>
        <v>4.2857142857142856</v>
      </c>
      <c r="M19" s="6">
        <f>'20Run4'!P42</f>
        <v>3.625</v>
      </c>
      <c r="N19" s="6">
        <f>'20Run5'!P42</f>
        <v>5.333333333333333</v>
      </c>
      <c r="O19" s="6">
        <f t="shared" si="1"/>
        <v>4.5599206349206352</v>
      </c>
    </row>
    <row r="20" spans="1:15" x14ac:dyDescent="0.2">
      <c r="A20" s="6" t="s">
        <v>25</v>
      </c>
      <c r="B20" s="6">
        <f>'20Run1'!M43</f>
        <v>3.7272727272727275</v>
      </c>
      <c r="C20" s="6">
        <f>'20Run2'!M43</f>
        <v>5.6363636363636367</v>
      </c>
      <c r="D20" s="6">
        <f>'20Run3'!M43</f>
        <v>3.1538461538461537</v>
      </c>
      <c r="E20" s="6">
        <f>'20Run4'!M43</f>
        <v>4</v>
      </c>
      <c r="F20" s="6">
        <f>'20Run5'!M43</f>
        <v>3.3571428571428572</v>
      </c>
      <c r="G20" s="6">
        <f t="shared" si="0"/>
        <v>3.9749250749250749</v>
      </c>
      <c r="I20" s="6" t="s">
        <v>25</v>
      </c>
      <c r="J20" s="6">
        <f>'20Run1'!P43</f>
        <v>4</v>
      </c>
      <c r="K20" s="6">
        <f>'20Run2'!P43</f>
        <v>5.5555555555555554</v>
      </c>
      <c r="L20" s="6">
        <f>'20Run3'!P43</f>
        <v>4.2857142857142856</v>
      </c>
      <c r="M20" s="6">
        <f>'20Run4'!P43</f>
        <v>3.625</v>
      </c>
      <c r="N20" s="6">
        <f>'20Run5'!P43</f>
        <v>5.333333333333333</v>
      </c>
      <c r="O20" s="6">
        <f t="shared" si="1"/>
        <v>4.5599206349206352</v>
      </c>
    </row>
    <row r="22" spans="1:15" x14ac:dyDescent="0.2">
      <c r="I22" s="14" t="s">
        <v>48</v>
      </c>
      <c r="J22" s="6" t="s">
        <v>42</v>
      </c>
      <c r="K22" s="6" t="s">
        <v>43</v>
      </c>
      <c r="L22" s="6" t="s">
        <v>44</v>
      </c>
      <c r="M22" s="6" t="s">
        <v>45</v>
      </c>
      <c r="N22" s="6" t="s">
        <v>46</v>
      </c>
      <c r="O22" s="6" t="s">
        <v>47</v>
      </c>
    </row>
    <row r="23" spans="1:15" x14ac:dyDescent="0.2">
      <c r="I23" s="6" t="s">
        <v>35</v>
      </c>
      <c r="J23" s="6">
        <f>'20Run1'!M47</f>
        <v>0.29292929292929293</v>
      </c>
      <c r="K23" s="6">
        <f>'20Run2'!M47</f>
        <v>1.595959595959596</v>
      </c>
      <c r="L23" s="6">
        <f>'20Run3'!M47</f>
        <v>0.25824175824175821</v>
      </c>
      <c r="M23" s="6">
        <f>'20Run4'!M47</f>
        <v>0.27083333333333337</v>
      </c>
      <c r="N23" s="6">
        <f>'20Run5'!M47</f>
        <v>0.48809523809523814</v>
      </c>
      <c r="O23" s="6">
        <f>AVERAGE(J23:N23)</f>
        <v>0.58121184371184376</v>
      </c>
    </row>
    <row r="24" spans="1:15" x14ac:dyDescent="0.2">
      <c r="I24" s="6" t="s">
        <v>36</v>
      </c>
      <c r="J24" s="6">
        <f>'20Run1'!M48</f>
        <v>5</v>
      </c>
      <c r="K24" s="6">
        <f>'20Run2'!M48</f>
        <v>14</v>
      </c>
      <c r="L24" s="6">
        <f>'20Run3'!M48</f>
        <v>4</v>
      </c>
      <c r="M24" s="6">
        <f>'20Run4'!M48</f>
        <v>5</v>
      </c>
      <c r="N24" s="6">
        <f>'20Run5'!M48</f>
        <v>5</v>
      </c>
      <c r="O24" s="11">
        <f t="shared" ref="O24:O34" si="2">AVERAGE(J24:N24)</f>
        <v>6.6</v>
      </c>
    </row>
    <row r="25" spans="1:15" x14ac:dyDescent="0.2">
      <c r="I25" s="6" t="s">
        <v>16</v>
      </c>
      <c r="J25" s="6">
        <f>'20Run1'!M49</f>
        <v>0.24747474747474746</v>
      </c>
      <c r="K25" s="6">
        <f>'20Run2'!M49</f>
        <v>0.69696969696969702</v>
      </c>
      <c r="L25" s="6">
        <f>'20Run3'!M49</f>
        <v>0.21978021978021978</v>
      </c>
      <c r="M25" s="6">
        <f>'20Run4'!M49</f>
        <v>0.22916666666666666</v>
      </c>
      <c r="N25" s="6">
        <f>'20Run5'!M49</f>
        <v>0.3214285714285714</v>
      </c>
      <c r="O25" s="6">
        <f t="shared" si="2"/>
        <v>0.34296398046398047</v>
      </c>
    </row>
    <row r="26" spans="1:15" x14ac:dyDescent="0.2">
      <c r="I26" s="6" t="s">
        <v>37</v>
      </c>
      <c r="J26" s="6">
        <f>'20Run1'!M50</f>
        <v>0.15043290043290042</v>
      </c>
      <c r="K26" s="6">
        <f>'20Run2'!M50</f>
        <v>5.9891598915989164E-2</v>
      </c>
      <c r="L26" s="6">
        <f>'20Run3'!M50</f>
        <v>0.17682576193214491</v>
      </c>
      <c r="M26" s="6">
        <f>'20Run4'!M50</f>
        <v>0.17214357937310415</v>
      </c>
      <c r="N26" s="6">
        <f>'20Run5'!M50</f>
        <v>0.14182194616977226</v>
      </c>
      <c r="O26" s="6">
        <f t="shared" si="2"/>
        <v>0.14022315736478216</v>
      </c>
    </row>
    <row r="27" spans="1:15" x14ac:dyDescent="0.2">
      <c r="I27" s="6" t="s">
        <v>18</v>
      </c>
      <c r="J27" s="6">
        <f>'20Run1'!M51</f>
        <v>0.84956709956709964</v>
      </c>
      <c r="K27" s="6">
        <f>'20Run2'!M51</f>
        <v>0.94010840108401084</v>
      </c>
      <c r="L27" s="6">
        <f>'20Run3'!M51</f>
        <v>0.82317423806785506</v>
      </c>
      <c r="M27" s="6">
        <f>'20Run4'!M51</f>
        <v>0.82785642062689591</v>
      </c>
      <c r="N27" s="6">
        <f>'20Run5'!M51</f>
        <v>0.85817805383022772</v>
      </c>
      <c r="O27" s="6">
        <f t="shared" si="2"/>
        <v>0.85977684263521792</v>
      </c>
    </row>
    <row r="28" spans="1:15" x14ac:dyDescent="0.2">
      <c r="I28" s="6" t="s">
        <v>38</v>
      </c>
      <c r="J28" s="6">
        <f>'20Run1'!M52</f>
        <v>3.5707070707070709</v>
      </c>
      <c r="K28" s="6">
        <f>'20Run2'!M52</f>
        <v>4</v>
      </c>
      <c r="L28" s="6">
        <f>'20Run3'!M52</f>
        <v>3.4615384615384617</v>
      </c>
      <c r="M28" s="6">
        <f>'20Run4'!M52</f>
        <v>3.541666666666667</v>
      </c>
      <c r="N28" s="6">
        <f>'20Run5'!M52</f>
        <v>3.8571428571428572</v>
      </c>
      <c r="O28" s="6">
        <f t="shared" si="2"/>
        <v>3.6862110112110118</v>
      </c>
    </row>
    <row r="29" spans="1:15" x14ac:dyDescent="0.2">
      <c r="I29" s="6" t="s">
        <v>39</v>
      </c>
      <c r="J29" s="6">
        <f>'20Run1'!M53</f>
        <v>3.77</v>
      </c>
      <c r="K29" s="6">
        <f>'20Run2'!M53</f>
        <v>3.77</v>
      </c>
      <c r="L29" s="6">
        <f>'20Run3'!M53</f>
        <v>3.77</v>
      </c>
      <c r="M29" s="6">
        <f>'20Run4'!M53</f>
        <v>3.77</v>
      </c>
      <c r="N29" s="6">
        <f>'20Run5'!M53</f>
        <v>3.77</v>
      </c>
      <c r="O29" s="6">
        <f t="shared" si="2"/>
        <v>3.7700000000000005</v>
      </c>
    </row>
    <row r="30" spans="1:15" x14ac:dyDescent="0.2">
      <c r="I30" s="6" t="s">
        <v>21</v>
      </c>
      <c r="J30" s="6">
        <f>'20Run1'!M54</f>
        <v>2</v>
      </c>
      <c r="K30" s="6">
        <f>'20Run2'!M54</f>
        <v>1.9473684210526316</v>
      </c>
      <c r="L30" s="6">
        <f>'20Run3'!M54</f>
        <v>2.3684210526315788</v>
      </c>
      <c r="M30" s="6">
        <f>'20Run4'!M54</f>
        <v>2.1578947368421053</v>
      </c>
      <c r="N30" s="6">
        <f>'20Run5'!M54</f>
        <v>2.2105263157894739</v>
      </c>
      <c r="O30" s="6">
        <f t="shared" si="2"/>
        <v>2.1368421052631579</v>
      </c>
    </row>
    <row r="31" spans="1:15" x14ac:dyDescent="0.2">
      <c r="I31" s="6" t="s">
        <v>40</v>
      </c>
      <c r="J31" s="6">
        <f>'20Run1'!M55</f>
        <v>2.5</v>
      </c>
      <c r="K31" s="6">
        <f>'20Run2'!M55</f>
        <v>2.5</v>
      </c>
      <c r="L31" s="6">
        <f>'20Run3'!M55</f>
        <v>2.5</v>
      </c>
      <c r="M31" s="6">
        <f>'20Run4'!M55</f>
        <v>2.5</v>
      </c>
      <c r="N31" s="6">
        <f>'20Run5'!M55</f>
        <v>2.5</v>
      </c>
      <c r="O31" s="6">
        <f t="shared" si="2"/>
        <v>2.5</v>
      </c>
    </row>
    <row r="32" spans="1:15" x14ac:dyDescent="0.2">
      <c r="I32" s="6" t="s">
        <v>41</v>
      </c>
      <c r="J32" s="6">
        <f>'20Run1'!M56</f>
        <v>1.1666666666666665</v>
      </c>
      <c r="K32" s="6">
        <f>'20Run2'!M56</f>
        <v>2.291666666666667</v>
      </c>
      <c r="L32" s="6">
        <f>'20Run3'!M56</f>
        <v>1.25</v>
      </c>
      <c r="M32" s="6">
        <f>'20Run4'!M56</f>
        <v>1.125</v>
      </c>
      <c r="N32" s="6">
        <f>'20Run5'!M56</f>
        <v>1.3333333333333335</v>
      </c>
      <c r="O32" s="6">
        <f t="shared" si="2"/>
        <v>1.4333333333333336</v>
      </c>
    </row>
    <row r="33" spans="9:15" x14ac:dyDescent="0.2">
      <c r="I33" s="6" t="s">
        <v>24</v>
      </c>
      <c r="J33" s="6">
        <f>'20Run1'!M57</f>
        <v>3.8636363636363633</v>
      </c>
      <c r="K33" s="6">
        <f>'20Run2'!M57</f>
        <v>5.595959595959596</v>
      </c>
      <c r="L33" s="6">
        <f>'20Run3'!M57</f>
        <v>3.7197802197802199</v>
      </c>
      <c r="M33" s="6">
        <f>'20Run4'!M57</f>
        <v>3.8125</v>
      </c>
      <c r="N33" s="6">
        <f>'20Run5'!M57</f>
        <v>4.3452380952380949</v>
      </c>
      <c r="O33" s="6">
        <f t="shared" si="2"/>
        <v>4.2674228549228541</v>
      </c>
    </row>
    <row r="34" spans="9:15" x14ac:dyDescent="0.2">
      <c r="I34" s="6" t="s">
        <v>25</v>
      </c>
      <c r="J34" s="6">
        <f>'20Run1'!M58</f>
        <v>3.8636363636363638</v>
      </c>
      <c r="K34" s="6">
        <f>'20Run2'!M58</f>
        <v>5.595959595959596</v>
      </c>
      <c r="L34" s="6">
        <f>'20Run3'!M58</f>
        <v>3.7197802197802199</v>
      </c>
      <c r="M34" s="6">
        <f>'20Run4'!M58</f>
        <v>3.8125</v>
      </c>
      <c r="N34" s="6">
        <f>'20Run5'!M58</f>
        <v>4.3452380952380949</v>
      </c>
      <c r="O34" s="6">
        <f t="shared" si="2"/>
        <v>4.267422854922855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2ABE-4E0D-F44A-82F6-A4AD0718C5A0}">
  <dimension ref="A1:P101"/>
  <sheetViews>
    <sheetView topLeftCell="A3" zoomScale="101" workbookViewId="0">
      <selection activeCell="L46" sqref="L46:M58"/>
    </sheetView>
  </sheetViews>
  <sheetFormatPr baseColWidth="10" defaultRowHeight="16" x14ac:dyDescent="0.2"/>
  <cols>
    <col min="7" max="7" width="17.33203125" customWidth="1"/>
    <col min="9" max="9" width="16.1640625" customWidth="1"/>
    <col min="12" max="12" width="44.83203125" customWidth="1"/>
    <col min="15" max="15" width="43.332031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2</v>
      </c>
      <c r="E2" s="6">
        <v>0</v>
      </c>
      <c r="F2" s="6">
        <v>0</v>
      </c>
      <c r="G2" s="6">
        <v>2</v>
      </c>
      <c r="H2" s="6">
        <v>2</v>
      </c>
      <c r="I2" s="6">
        <v>0</v>
      </c>
      <c r="J2" s="6" t="s">
        <v>9</v>
      </c>
    </row>
    <row r="3" spans="1:10" x14ac:dyDescent="0.2">
      <c r="A3" s="6">
        <v>2</v>
      </c>
      <c r="B3" s="6">
        <v>2</v>
      </c>
      <c r="C3" s="6">
        <v>2</v>
      </c>
      <c r="D3" s="6">
        <v>2</v>
      </c>
      <c r="E3" s="6">
        <v>2</v>
      </c>
      <c r="F3" s="6">
        <v>0</v>
      </c>
      <c r="G3" s="6">
        <v>4</v>
      </c>
      <c r="H3" s="6">
        <v>2</v>
      </c>
      <c r="I3" s="6">
        <v>0</v>
      </c>
      <c r="J3" s="6" t="s">
        <v>9</v>
      </c>
    </row>
    <row r="4" spans="1:10" x14ac:dyDescent="0.2">
      <c r="A4" s="6">
        <v>3</v>
      </c>
      <c r="B4" s="6">
        <v>2</v>
      </c>
      <c r="C4" s="6">
        <v>4</v>
      </c>
      <c r="D4" s="6">
        <v>5</v>
      </c>
      <c r="E4" s="6">
        <v>4</v>
      </c>
      <c r="F4" s="6">
        <v>0</v>
      </c>
      <c r="G4" s="6">
        <v>9</v>
      </c>
      <c r="H4" s="6">
        <v>5</v>
      </c>
      <c r="I4" s="6">
        <v>0</v>
      </c>
      <c r="J4" s="6" t="s">
        <v>9</v>
      </c>
    </row>
    <row r="5" spans="1:10" x14ac:dyDescent="0.2">
      <c r="A5" s="6">
        <v>4</v>
      </c>
      <c r="B5" s="6">
        <v>4</v>
      </c>
      <c r="C5" s="6">
        <v>8</v>
      </c>
      <c r="D5" s="6">
        <v>6</v>
      </c>
      <c r="E5" s="6">
        <v>8</v>
      </c>
      <c r="F5" s="6">
        <v>0</v>
      </c>
      <c r="G5" s="6">
        <v>14</v>
      </c>
      <c r="H5" s="6">
        <v>6</v>
      </c>
      <c r="I5" s="6">
        <v>0</v>
      </c>
      <c r="J5" s="6" t="s">
        <v>10</v>
      </c>
    </row>
    <row r="6" spans="1:10" x14ac:dyDescent="0.2">
      <c r="A6" s="6">
        <v>5</v>
      </c>
      <c r="B6" s="6">
        <v>2</v>
      </c>
      <c r="C6" s="6">
        <v>10</v>
      </c>
      <c r="D6" s="6">
        <v>5</v>
      </c>
      <c r="E6" s="6">
        <v>10</v>
      </c>
      <c r="F6" s="6">
        <v>0</v>
      </c>
      <c r="G6" s="6">
        <v>15</v>
      </c>
      <c r="H6" s="6">
        <v>5</v>
      </c>
      <c r="I6" s="6">
        <v>1</v>
      </c>
      <c r="J6" s="6" t="s">
        <v>9</v>
      </c>
    </row>
    <row r="7" spans="1:10" x14ac:dyDescent="0.2">
      <c r="A7" s="6">
        <v>6</v>
      </c>
      <c r="B7" s="6">
        <v>4</v>
      </c>
      <c r="C7" s="6">
        <v>14</v>
      </c>
      <c r="D7" s="6">
        <v>6</v>
      </c>
      <c r="E7" s="6">
        <v>14</v>
      </c>
      <c r="F7" s="6">
        <v>0</v>
      </c>
      <c r="G7" s="6">
        <v>20</v>
      </c>
      <c r="H7" s="6">
        <v>6</v>
      </c>
      <c r="I7" s="6">
        <v>0</v>
      </c>
      <c r="J7" s="6" t="s">
        <v>10</v>
      </c>
    </row>
    <row r="8" spans="1:10" x14ac:dyDescent="0.2">
      <c r="A8" s="6">
        <v>7</v>
      </c>
      <c r="B8" s="6">
        <v>3</v>
      </c>
      <c r="C8" s="6">
        <v>17</v>
      </c>
      <c r="D8" s="6">
        <v>2</v>
      </c>
      <c r="E8" s="6">
        <v>17</v>
      </c>
      <c r="F8" s="6">
        <v>0</v>
      </c>
      <c r="G8" s="6">
        <v>19</v>
      </c>
      <c r="H8" s="6">
        <v>2</v>
      </c>
      <c r="I8" s="6">
        <v>2</v>
      </c>
      <c r="J8" s="6" t="s">
        <v>9</v>
      </c>
    </row>
    <row r="9" spans="1:10" x14ac:dyDescent="0.2">
      <c r="A9" s="6">
        <v>8</v>
      </c>
      <c r="B9" s="6">
        <v>2</v>
      </c>
      <c r="C9" s="6">
        <v>19</v>
      </c>
      <c r="D9" s="6">
        <v>3</v>
      </c>
      <c r="E9" s="6">
        <v>19</v>
      </c>
      <c r="F9" s="6">
        <v>0</v>
      </c>
      <c r="G9" s="6">
        <v>22</v>
      </c>
      <c r="H9" s="6">
        <v>3</v>
      </c>
      <c r="I9" s="6">
        <v>0</v>
      </c>
      <c r="J9" s="6" t="s">
        <v>9</v>
      </c>
    </row>
    <row r="10" spans="1:10" x14ac:dyDescent="0.2">
      <c r="A10" s="6">
        <v>9</v>
      </c>
      <c r="B10" s="6">
        <v>3</v>
      </c>
      <c r="C10" s="6">
        <v>22</v>
      </c>
      <c r="D10" s="6">
        <v>2</v>
      </c>
      <c r="E10" s="6">
        <v>22</v>
      </c>
      <c r="F10" s="6">
        <v>0</v>
      </c>
      <c r="G10" s="6">
        <v>24</v>
      </c>
      <c r="H10" s="6">
        <v>2</v>
      </c>
      <c r="I10" s="6">
        <v>0</v>
      </c>
      <c r="J10" s="6" t="s">
        <v>9</v>
      </c>
    </row>
    <row r="11" spans="1:10" x14ac:dyDescent="0.2">
      <c r="A11" s="6">
        <v>10</v>
      </c>
      <c r="B11" s="6">
        <v>2</v>
      </c>
      <c r="C11" s="6">
        <v>24</v>
      </c>
      <c r="D11" s="6">
        <v>2</v>
      </c>
      <c r="E11" s="6">
        <v>24</v>
      </c>
      <c r="F11" s="6">
        <v>0</v>
      </c>
      <c r="G11" s="6">
        <v>26</v>
      </c>
      <c r="H11" s="6">
        <v>2</v>
      </c>
      <c r="I11" s="6">
        <v>0</v>
      </c>
      <c r="J11" s="6" t="s">
        <v>9</v>
      </c>
    </row>
    <row r="12" spans="1:10" x14ac:dyDescent="0.2">
      <c r="A12" s="6">
        <v>11</v>
      </c>
      <c r="B12" s="6">
        <v>2</v>
      </c>
      <c r="C12" s="6">
        <v>26</v>
      </c>
      <c r="D12" s="6">
        <v>5</v>
      </c>
      <c r="E12" s="6">
        <v>26</v>
      </c>
      <c r="F12" s="6">
        <v>0</v>
      </c>
      <c r="G12" s="6">
        <v>31</v>
      </c>
      <c r="H12" s="6">
        <v>5</v>
      </c>
      <c r="I12" s="6">
        <v>0</v>
      </c>
      <c r="J12" s="6" t="s">
        <v>9</v>
      </c>
    </row>
    <row r="13" spans="1:10" x14ac:dyDescent="0.2">
      <c r="A13" s="6">
        <v>12</v>
      </c>
      <c r="B13" s="6">
        <v>1</v>
      </c>
      <c r="C13" s="6">
        <v>27</v>
      </c>
      <c r="D13" s="6">
        <v>5</v>
      </c>
      <c r="E13" s="6">
        <v>27</v>
      </c>
      <c r="F13" s="6">
        <v>0</v>
      </c>
      <c r="G13" s="6">
        <v>32</v>
      </c>
      <c r="H13" s="6">
        <v>5</v>
      </c>
      <c r="I13" s="6">
        <v>7</v>
      </c>
      <c r="J13" s="6" t="s">
        <v>10</v>
      </c>
    </row>
    <row r="14" spans="1:10" x14ac:dyDescent="0.2">
      <c r="A14" s="6">
        <v>13</v>
      </c>
      <c r="B14" s="6">
        <v>3</v>
      </c>
      <c r="C14" s="6">
        <v>30</v>
      </c>
      <c r="D14" s="6">
        <v>3</v>
      </c>
      <c r="E14" s="6">
        <v>31</v>
      </c>
      <c r="F14" s="6">
        <v>1</v>
      </c>
      <c r="G14" s="6">
        <v>34</v>
      </c>
      <c r="H14" s="6">
        <v>4</v>
      </c>
      <c r="I14" s="6">
        <v>0</v>
      </c>
      <c r="J14" s="6" t="s">
        <v>9</v>
      </c>
    </row>
    <row r="15" spans="1:10" x14ac:dyDescent="0.2">
      <c r="A15" s="6">
        <v>14</v>
      </c>
      <c r="B15" s="6">
        <v>2</v>
      </c>
      <c r="C15" s="6">
        <v>32</v>
      </c>
      <c r="D15" s="6">
        <v>5</v>
      </c>
      <c r="E15" s="6">
        <v>32</v>
      </c>
      <c r="F15" s="6">
        <v>0</v>
      </c>
      <c r="G15" s="6">
        <v>37</v>
      </c>
      <c r="H15" s="6">
        <v>5</v>
      </c>
      <c r="I15" s="6">
        <v>0</v>
      </c>
      <c r="J15" s="6" t="s">
        <v>10</v>
      </c>
    </row>
    <row r="16" spans="1:10" x14ac:dyDescent="0.2">
      <c r="A16" s="6">
        <v>15</v>
      </c>
      <c r="B16" s="6">
        <v>1</v>
      </c>
      <c r="C16" s="6">
        <v>33</v>
      </c>
      <c r="D16" s="6">
        <v>2</v>
      </c>
      <c r="E16" s="6">
        <v>34</v>
      </c>
      <c r="F16" s="6">
        <v>1</v>
      </c>
      <c r="G16" s="6">
        <v>36</v>
      </c>
      <c r="H16" s="6">
        <v>3</v>
      </c>
      <c r="I16" s="6">
        <v>0</v>
      </c>
      <c r="J16" s="6" t="s">
        <v>9</v>
      </c>
    </row>
    <row r="17" spans="1:16" x14ac:dyDescent="0.2">
      <c r="A17" s="6">
        <v>16</v>
      </c>
      <c r="B17" s="6">
        <v>1</v>
      </c>
      <c r="C17" s="6">
        <v>34</v>
      </c>
      <c r="D17" s="6">
        <v>4</v>
      </c>
      <c r="E17" s="6">
        <v>36</v>
      </c>
      <c r="F17" s="6">
        <v>2</v>
      </c>
      <c r="G17" s="6">
        <v>40</v>
      </c>
      <c r="H17" s="6">
        <v>6</v>
      </c>
      <c r="I17" s="6">
        <v>0</v>
      </c>
      <c r="J17" s="6" t="s">
        <v>9</v>
      </c>
    </row>
    <row r="18" spans="1:16" x14ac:dyDescent="0.2">
      <c r="A18" s="6">
        <v>17</v>
      </c>
      <c r="B18" s="6">
        <v>1</v>
      </c>
      <c r="C18" s="6">
        <v>35</v>
      </c>
      <c r="D18" s="6">
        <v>3</v>
      </c>
      <c r="E18" s="6">
        <v>37</v>
      </c>
      <c r="F18" s="6">
        <v>2</v>
      </c>
      <c r="G18" s="6">
        <v>40</v>
      </c>
      <c r="H18" s="6">
        <v>5</v>
      </c>
      <c r="I18" s="6">
        <v>0</v>
      </c>
      <c r="J18" s="6" t="s">
        <v>10</v>
      </c>
    </row>
    <row r="19" spans="1:16" x14ac:dyDescent="0.2">
      <c r="A19" s="6">
        <v>18</v>
      </c>
      <c r="B19" s="6">
        <v>2</v>
      </c>
      <c r="C19" s="6">
        <v>37</v>
      </c>
      <c r="D19" s="6">
        <v>3</v>
      </c>
      <c r="E19" s="6">
        <v>40</v>
      </c>
      <c r="F19" s="6">
        <v>3</v>
      </c>
      <c r="G19" s="6">
        <v>43</v>
      </c>
      <c r="H19" s="6">
        <v>6</v>
      </c>
      <c r="I19" s="6">
        <v>0</v>
      </c>
      <c r="J19" s="6" t="s">
        <v>9</v>
      </c>
    </row>
    <row r="20" spans="1:16" x14ac:dyDescent="0.2">
      <c r="A20" s="6">
        <v>19</v>
      </c>
      <c r="B20" s="6">
        <v>2</v>
      </c>
      <c r="C20" s="6">
        <v>39</v>
      </c>
      <c r="D20" s="6">
        <v>5</v>
      </c>
      <c r="E20" s="6">
        <v>40</v>
      </c>
      <c r="F20" s="6">
        <v>1</v>
      </c>
      <c r="G20" s="6">
        <v>45</v>
      </c>
      <c r="H20" s="6">
        <v>6</v>
      </c>
      <c r="I20" s="6">
        <v>0</v>
      </c>
      <c r="J20" s="6" t="s">
        <v>10</v>
      </c>
    </row>
    <row r="21" spans="1:16" x14ac:dyDescent="0.2">
      <c r="A21" s="6">
        <v>20</v>
      </c>
      <c r="B21" s="6">
        <v>2</v>
      </c>
      <c r="C21" s="6">
        <v>41</v>
      </c>
      <c r="D21" s="6">
        <v>5</v>
      </c>
      <c r="E21" s="6">
        <v>43</v>
      </c>
      <c r="F21" s="6">
        <v>2</v>
      </c>
      <c r="G21" s="6">
        <v>48</v>
      </c>
      <c r="H21" s="6">
        <v>7</v>
      </c>
      <c r="I21" s="6">
        <v>0</v>
      </c>
      <c r="J21" s="6" t="s">
        <v>9</v>
      </c>
    </row>
    <row r="22" spans="1:16" x14ac:dyDescent="0.2">
      <c r="A22" s="6">
        <v>21</v>
      </c>
      <c r="B22" s="6">
        <v>1</v>
      </c>
      <c r="C22" s="6">
        <v>42</v>
      </c>
      <c r="D22" s="6">
        <v>4</v>
      </c>
      <c r="E22" s="6">
        <v>45</v>
      </c>
      <c r="F22" s="6">
        <v>3</v>
      </c>
      <c r="G22" s="6">
        <v>49</v>
      </c>
      <c r="H22" s="6">
        <v>7</v>
      </c>
      <c r="I22" s="6">
        <v>0</v>
      </c>
      <c r="J22" s="6" t="s">
        <v>10</v>
      </c>
    </row>
    <row r="23" spans="1:16" x14ac:dyDescent="0.2">
      <c r="A23" s="6">
        <v>22</v>
      </c>
      <c r="B23" s="6">
        <v>2</v>
      </c>
      <c r="C23" s="6">
        <v>44</v>
      </c>
      <c r="D23" s="6">
        <v>2</v>
      </c>
      <c r="E23" s="6">
        <v>48</v>
      </c>
      <c r="F23" s="6">
        <v>4</v>
      </c>
      <c r="G23" s="6">
        <v>50</v>
      </c>
      <c r="H23" s="6">
        <v>6</v>
      </c>
      <c r="I23" s="6">
        <v>0</v>
      </c>
      <c r="J23" s="6" t="s">
        <v>9</v>
      </c>
    </row>
    <row r="24" spans="1:16" x14ac:dyDescent="0.2">
      <c r="A24" s="6">
        <v>23</v>
      </c>
      <c r="B24" s="6">
        <v>2</v>
      </c>
      <c r="C24" s="6">
        <v>46</v>
      </c>
      <c r="D24" s="6">
        <v>3</v>
      </c>
      <c r="E24" s="6">
        <v>49</v>
      </c>
      <c r="F24" s="6">
        <v>3</v>
      </c>
      <c r="G24" s="6">
        <v>52</v>
      </c>
      <c r="H24" s="6">
        <v>6</v>
      </c>
      <c r="I24" s="6">
        <v>0</v>
      </c>
      <c r="J24" s="6" t="s">
        <v>10</v>
      </c>
      <c r="L24" s="7" t="s">
        <v>13</v>
      </c>
      <c r="M24" s="7"/>
      <c r="O24" s="8" t="s">
        <v>33</v>
      </c>
      <c r="P24" s="8"/>
    </row>
    <row r="25" spans="1:16" x14ac:dyDescent="0.2">
      <c r="A25" s="6">
        <v>24</v>
      </c>
      <c r="B25" s="6">
        <v>3</v>
      </c>
      <c r="C25" s="6">
        <v>49</v>
      </c>
      <c r="D25" s="6">
        <v>3</v>
      </c>
      <c r="E25" s="6">
        <v>50</v>
      </c>
      <c r="F25" s="6">
        <v>1</v>
      </c>
      <c r="G25" s="6">
        <v>53</v>
      </c>
      <c r="H25" s="6">
        <v>4</v>
      </c>
      <c r="I25" s="6">
        <v>0</v>
      </c>
      <c r="J25" s="6" t="s">
        <v>9</v>
      </c>
      <c r="L25" s="6" t="s">
        <v>26</v>
      </c>
      <c r="M25" s="6">
        <f>COUNTIF(J2:J101,"&lt;&gt;BACKER")</f>
        <v>59</v>
      </c>
      <c r="O25" s="6" t="s">
        <v>26</v>
      </c>
      <c r="P25" s="6">
        <f>COUNTIF(J2:J101,"&lt;&gt;ABLE")</f>
        <v>41</v>
      </c>
    </row>
    <row r="26" spans="1:16" x14ac:dyDescent="0.2">
      <c r="A26" s="6">
        <v>25</v>
      </c>
      <c r="B26" s="6">
        <v>3</v>
      </c>
      <c r="C26" s="6">
        <v>52</v>
      </c>
      <c r="D26" s="6">
        <v>5</v>
      </c>
      <c r="E26" s="6">
        <v>52</v>
      </c>
      <c r="F26" s="6">
        <v>0</v>
      </c>
      <c r="G26" s="6">
        <v>57</v>
      </c>
      <c r="H26" s="6">
        <v>5</v>
      </c>
      <c r="I26" s="6">
        <v>0</v>
      </c>
      <c r="J26" s="6" t="s">
        <v>10</v>
      </c>
      <c r="L26" s="6" t="s">
        <v>27</v>
      </c>
      <c r="M26" s="6">
        <f>SUMIF(J2:J101,"*ABLE*",D2:D101)</f>
        <v>190</v>
      </c>
      <c r="O26" s="6" t="s">
        <v>27</v>
      </c>
      <c r="P26" s="6">
        <f>SUMIF(J2:J101,"*BACKER*",D2:D101)</f>
        <v>172</v>
      </c>
    </row>
    <row r="27" spans="1:16" x14ac:dyDescent="0.2">
      <c r="A27" s="6">
        <v>26</v>
      </c>
      <c r="B27" s="6">
        <v>2</v>
      </c>
      <c r="C27" s="6">
        <v>54</v>
      </c>
      <c r="D27" s="6">
        <v>4</v>
      </c>
      <c r="E27" s="6">
        <v>54</v>
      </c>
      <c r="F27" s="6">
        <v>0</v>
      </c>
      <c r="G27" s="6">
        <v>58</v>
      </c>
      <c r="H27" s="6">
        <v>4</v>
      </c>
      <c r="I27" s="6">
        <v>1</v>
      </c>
      <c r="J27" s="6" t="s">
        <v>9</v>
      </c>
      <c r="L27" s="6" t="s">
        <v>28</v>
      </c>
      <c r="M27" s="6">
        <f>SUMIF(J2:J101,"*ABLE*",F2:F101)</f>
        <v>58</v>
      </c>
      <c r="O27" s="6" t="s">
        <v>28</v>
      </c>
      <c r="P27" s="6">
        <f>SUMIF(J2:J101,"*BACKER*",F2:F101)</f>
        <v>31</v>
      </c>
    </row>
    <row r="28" spans="1:16" x14ac:dyDescent="0.2">
      <c r="A28" s="6">
        <v>27</v>
      </c>
      <c r="B28" s="6">
        <v>0</v>
      </c>
      <c r="C28" s="6">
        <v>54</v>
      </c>
      <c r="D28" s="6">
        <v>3</v>
      </c>
      <c r="E28" s="6">
        <v>57</v>
      </c>
      <c r="F28" s="6">
        <v>3</v>
      </c>
      <c r="G28" s="6">
        <v>60</v>
      </c>
      <c r="H28" s="6">
        <v>6</v>
      </c>
      <c r="I28" s="6">
        <v>0</v>
      </c>
      <c r="J28" s="6" t="s">
        <v>10</v>
      </c>
      <c r="L28" s="6" t="s">
        <v>29</v>
      </c>
      <c r="M28" s="6">
        <f>SUMIF(J2:J101,"*ABLE*",H2:H101)</f>
        <v>248</v>
      </c>
      <c r="O28" s="6" t="s">
        <v>29</v>
      </c>
      <c r="P28" s="6">
        <f>SUMIF(J2:J101,"*BACKER*",H2:H101)</f>
        <v>203</v>
      </c>
    </row>
    <row r="29" spans="1:16" x14ac:dyDescent="0.2">
      <c r="A29" s="6">
        <v>28</v>
      </c>
      <c r="B29" s="6">
        <v>2</v>
      </c>
      <c r="C29" s="6">
        <v>56</v>
      </c>
      <c r="D29" s="6">
        <v>2</v>
      </c>
      <c r="E29" s="6">
        <v>58</v>
      </c>
      <c r="F29" s="6">
        <v>2</v>
      </c>
      <c r="G29" s="6">
        <v>60</v>
      </c>
      <c r="H29" s="6">
        <v>4</v>
      </c>
      <c r="I29" s="6">
        <v>0</v>
      </c>
      <c r="J29" s="6" t="s">
        <v>9</v>
      </c>
      <c r="L29" s="6" t="s">
        <v>30</v>
      </c>
      <c r="M29" s="6">
        <f>SUMIF(J2:J101,"*ABLE*",I2:I101)</f>
        <v>19</v>
      </c>
      <c r="O29" s="6" t="s">
        <v>30</v>
      </c>
      <c r="P29" s="6">
        <f>SUMIF(J2:J101,"*BACKER*",I2:I101)</f>
        <v>24</v>
      </c>
    </row>
    <row r="30" spans="1:16" x14ac:dyDescent="0.2">
      <c r="A30" s="6">
        <v>29</v>
      </c>
      <c r="B30" s="6">
        <v>1</v>
      </c>
      <c r="C30" s="6">
        <v>57</v>
      </c>
      <c r="D30" s="6">
        <v>2</v>
      </c>
      <c r="E30" s="6">
        <v>60</v>
      </c>
      <c r="F30" s="6">
        <v>3</v>
      </c>
      <c r="G30" s="6">
        <v>62</v>
      </c>
      <c r="H30" s="6">
        <v>5</v>
      </c>
      <c r="I30" s="6">
        <v>0</v>
      </c>
      <c r="J30" s="6" t="s">
        <v>9</v>
      </c>
      <c r="L30" s="6" t="s">
        <v>31</v>
      </c>
      <c r="M30" s="6">
        <v>209</v>
      </c>
      <c r="O30" s="6" t="s">
        <v>31</v>
      </c>
      <c r="P30" s="6">
        <v>204</v>
      </c>
    </row>
    <row r="31" spans="1:16" x14ac:dyDescent="0.2">
      <c r="A31" s="6">
        <v>30</v>
      </c>
      <c r="B31" s="6">
        <v>2</v>
      </c>
      <c r="C31" s="6">
        <v>59</v>
      </c>
      <c r="D31" s="6">
        <v>3</v>
      </c>
      <c r="E31" s="6">
        <v>60</v>
      </c>
      <c r="F31" s="6">
        <v>1</v>
      </c>
      <c r="G31" s="6">
        <v>63</v>
      </c>
      <c r="H31" s="6">
        <v>4</v>
      </c>
      <c r="I31" s="6">
        <v>0</v>
      </c>
      <c r="J31" s="6" t="s">
        <v>10</v>
      </c>
      <c r="L31" s="6" t="s">
        <v>32</v>
      </c>
      <c r="M31" s="6">
        <v>207</v>
      </c>
      <c r="O31" s="6" t="s">
        <v>32</v>
      </c>
      <c r="P31" s="6">
        <v>199</v>
      </c>
    </row>
    <row r="32" spans="1:16" x14ac:dyDescent="0.2">
      <c r="A32" s="6">
        <v>31</v>
      </c>
      <c r="B32" s="6">
        <v>2</v>
      </c>
      <c r="C32" s="6">
        <v>61</v>
      </c>
      <c r="D32" s="6">
        <v>4</v>
      </c>
      <c r="E32" s="6">
        <v>62</v>
      </c>
      <c r="F32" s="6">
        <v>1</v>
      </c>
      <c r="G32" s="6">
        <v>66</v>
      </c>
      <c r="H32" s="6">
        <v>5</v>
      </c>
      <c r="I32" s="6">
        <v>0</v>
      </c>
      <c r="J32" s="6" t="s">
        <v>9</v>
      </c>
      <c r="L32" s="6" t="s">
        <v>14</v>
      </c>
      <c r="M32" s="6">
        <f>M27/M25</f>
        <v>0.98305084745762716</v>
      </c>
      <c r="O32" s="6" t="s">
        <v>14</v>
      </c>
      <c r="P32" s="6">
        <f>P27/P25</f>
        <v>0.75609756097560976</v>
      </c>
    </row>
    <row r="33" spans="1:16" x14ac:dyDescent="0.2">
      <c r="A33" s="6">
        <v>32</v>
      </c>
      <c r="B33" s="6">
        <v>1</v>
      </c>
      <c r="C33" s="6">
        <v>62</v>
      </c>
      <c r="D33" s="6">
        <v>3</v>
      </c>
      <c r="E33" s="6">
        <v>63</v>
      </c>
      <c r="F33" s="6">
        <v>1</v>
      </c>
      <c r="G33" s="6">
        <v>66</v>
      </c>
      <c r="H33" s="6">
        <v>4</v>
      </c>
      <c r="I33" s="6">
        <v>0</v>
      </c>
      <c r="J33" s="6" t="s">
        <v>10</v>
      </c>
      <c r="L33" s="6" t="s">
        <v>15</v>
      </c>
      <c r="M33" s="6">
        <f>COUNTIFS(J2:J101,"*ABLE*",F2:F101,"&gt;0")</f>
        <v>30</v>
      </c>
      <c r="O33" s="6" t="s">
        <v>15</v>
      </c>
      <c r="P33" s="6">
        <f>COUNTIFS(J2:J101,"*BACKER*",F2:F101,"&gt;0")</f>
        <v>17</v>
      </c>
    </row>
    <row r="34" spans="1:16" x14ac:dyDescent="0.2">
      <c r="A34" s="6">
        <v>33</v>
      </c>
      <c r="B34" s="6">
        <v>2</v>
      </c>
      <c r="C34" s="6">
        <v>64</v>
      </c>
      <c r="D34" s="6">
        <v>2</v>
      </c>
      <c r="E34" s="6">
        <v>66</v>
      </c>
      <c r="F34" s="6">
        <v>2</v>
      </c>
      <c r="G34" s="6">
        <v>68</v>
      </c>
      <c r="H34" s="6">
        <v>4</v>
      </c>
      <c r="I34" s="6">
        <v>0</v>
      </c>
      <c r="J34" s="6" t="s">
        <v>9</v>
      </c>
      <c r="L34" s="6" t="s">
        <v>16</v>
      </c>
      <c r="M34" s="6">
        <f>M33/M25</f>
        <v>0.50847457627118642</v>
      </c>
      <c r="O34" s="6" t="s">
        <v>16</v>
      </c>
      <c r="P34" s="6">
        <f>P33/P25</f>
        <v>0.41463414634146339</v>
      </c>
    </row>
    <row r="35" spans="1:16" x14ac:dyDescent="0.2">
      <c r="A35" s="6">
        <v>34</v>
      </c>
      <c r="B35" s="6">
        <v>2</v>
      </c>
      <c r="C35" s="6">
        <v>66</v>
      </c>
      <c r="D35" s="6">
        <v>4</v>
      </c>
      <c r="E35" s="6">
        <v>66</v>
      </c>
      <c r="F35" s="6">
        <v>0</v>
      </c>
      <c r="G35" s="6">
        <v>70</v>
      </c>
      <c r="H35" s="6">
        <v>4</v>
      </c>
      <c r="I35" s="6">
        <v>0</v>
      </c>
      <c r="J35" s="6" t="s">
        <v>10</v>
      </c>
      <c r="L35" s="6" t="s">
        <v>17</v>
      </c>
      <c r="M35" s="6">
        <f>M29/M30</f>
        <v>9.0909090909090912E-2</v>
      </c>
      <c r="O35" s="6" t="s">
        <v>17</v>
      </c>
      <c r="P35" s="6">
        <f>P29/P30</f>
        <v>0.11764705882352941</v>
      </c>
    </row>
    <row r="36" spans="1:16" x14ac:dyDescent="0.2">
      <c r="A36" s="6">
        <v>35</v>
      </c>
      <c r="B36" s="6">
        <v>2</v>
      </c>
      <c r="C36" s="6">
        <v>68</v>
      </c>
      <c r="D36" s="6">
        <v>3</v>
      </c>
      <c r="E36" s="6">
        <v>68</v>
      </c>
      <c r="F36" s="6">
        <v>0</v>
      </c>
      <c r="G36" s="6">
        <v>71</v>
      </c>
      <c r="H36" s="6">
        <v>3</v>
      </c>
      <c r="I36" s="6">
        <v>0</v>
      </c>
      <c r="J36" s="6" t="s">
        <v>9</v>
      </c>
      <c r="L36" s="6" t="s">
        <v>18</v>
      </c>
      <c r="M36" s="6">
        <f>1-M35</f>
        <v>0.90909090909090906</v>
      </c>
      <c r="O36" s="6" t="s">
        <v>18</v>
      </c>
      <c r="P36" s="6">
        <f>1-P35</f>
        <v>0.88235294117647056</v>
      </c>
    </row>
    <row r="37" spans="1:16" x14ac:dyDescent="0.2">
      <c r="A37" s="6">
        <v>36</v>
      </c>
      <c r="B37" s="6">
        <v>3</v>
      </c>
      <c r="C37" s="6">
        <v>71</v>
      </c>
      <c r="D37" s="6">
        <v>5</v>
      </c>
      <c r="E37" s="6">
        <v>71</v>
      </c>
      <c r="F37" s="6">
        <v>0</v>
      </c>
      <c r="G37" s="6">
        <v>76</v>
      </c>
      <c r="H37" s="6">
        <v>5</v>
      </c>
      <c r="I37" s="6">
        <v>0</v>
      </c>
      <c r="J37" s="6" t="s">
        <v>9</v>
      </c>
      <c r="L37" s="6" t="s">
        <v>19</v>
      </c>
      <c r="M37" s="6">
        <f>M26/M25</f>
        <v>3.2203389830508473</v>
      </c>
      <c r="O37" s="6" t="s">
        <v>19</v>
      </c>
      <c r="P37" s="6">
        <f>P26/P25</f>
        <v>4.1951219512195124</v>
      </c>
    </row>
    <row r="38" spans="1:16" x14ac:dyDescent="0.2">
      <c r="A38" s="6">
        <v>37</v>
      </c>
      <c r="B38" s="6">
        <v>2</v>
      </c>
      <c r="C38" s="6">
        <v>73</v>
      </c>
      <c r="D38" s="6">
        <v>4</v>
      </c>
      <c r="E38" s="6">
        <v>73</v>
      </c>
      <c r="F38" s="6">
        <v>0</v>
      </c>
      <c r="G38" s="6">
        <v>77</v>
      </c>
      <c r="H38" s="6">
        <v>4</v>
      </c>
      <c r="I38" s="6">
        <v>3</v>
      </c>
      <c r="J38" s="6" t="s">
        <v>10</v>
      </c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:16" x14ac:dyDescent="0.2">
      <c r="A39" s="6">
        <v>38</v>
      </c>
      <c r="B39" s="6">
        <v>1</v>
      </c>
      <c r="C39" s="6">
        <v>74</v>
      </c>
      <c r="D39" s="6">
        <v>3</v>
      </c>
      <c r="E39" s="6">
        <v>76</v>
      </c>
      <c r="F39" s="6">
        <v>2</v>
      </c>
      <c r="G39" s="6">
        <v>79</v>
      </c>
      <c r="H39" s="6">
        <v>5</v>
      </c>
      <c r="I39" s="6">
        <v>0</v>
      </c>
      <c r="J39" s="6" t="s">
        <v>9</v>
      </c>
      <c r="L39" s="6" t="s">
        <v>21</v>
      </c>
      <c r="M39" s="6">
        <f>M31/(M25-1)</f>
        <v>3.5689655172413794</v>
      </c>
      <c r="O39" s="6" t="s">
        <v>21</v>
      </c>
      <c r="P39" s="6">
        <f>P31/(P25-1)</f>
        <v>4.9749999999999996</v>
      </c>
    </row>
    <row r="40" spans="1:16" x14ac:dyDescent="0.2">
      <c r="A40" s="6">
        <v>39</v>
      </c>
      <c r="B40" s="6">
        <v>2</v>
      </c>
      <c r="C40" s="6">
        <v>76</v>
      </c>
      <c r="D40" s="6">
        <v>5</v>
      </c>
      <c r="E40" s="6">
        <v>77</v>
      </c>
      <c r="F40" s="6">
        <v>1</v>
      </c>
      <c r="G40" s="6">
        <v>82</v>
      </c>
      <c r="H40" s="6">
        <v>6</v>
      </c>
      <c r="I40" s="6">
        <v>0</v>
      </c>
      <c r="J40" s="6" t="s">
        <v>10</v>
      </c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:16" x14ac:dyDescent="0.2">
      <c r="A41" s="6">
        <v>40</v>
      </c>
      <c r="B41" s="6">
        <v>3</v>
      </c>
      <c r="C41" s="6">
        <v>79</v>
      </c>
      <c r="D41" s="6">
        <v>4</v>
      </c>
      <c r="E41" s="6">
        <v>79</v>
      </c>
      <c r="F41" s="6">
        <v>0</v>
      </c>
      <c r="G41" s="6">
        <v>83</v>
      </c>
      <c r="H41" s="6">
        <v>4</v>
      </c>
      <c r="I41" s="6">
        <v>0</v>
      </c>
      <c r="J41" s="6" t="s">
        <v>9</v>
      </c>
      <c r="L41" s="6" t="s">
        <v>23</v>
      </c>
      <c r="M41" s="6">
        <f>M27/M33</f>
        <v>1.9333333333333333</v>
      </c>
      <c r="O41" s="6" t="s">
        <v>23</v>
      </c>
      <c r="P41" s="6">
        <f>P27/P33</f>
        <v>1.8235294117647058</v>
      </c>
    </row>
    <row r="42" spans="1:16" x14ac:dyDescent="0.2">
      <c r="A42" s="6">
        <v>41</v>
      </c>
      <c r="B42" s="6">
        <v>3</v>
      </c>
      <c r="C42" s="6">
        <v>82</v>
      </c>
      <c r="D42" s="6">
        <v>3</v>
      </c>
      <c r="E42" s="6">
        <v>82</v>
      </c>
      <c r="F42" s="6">
        <v>0</v>
      </c>
      <c r="G42" s="6">
        <v>85</v>
      </c>
      <c r="H42" s="6">
        <v>3</v>
      </c>
      <c r="I42" s="6">
        <v>0</v>
      </c>
      <c r="J42" s="6" t="s">
        <v>10</v>
      </c>
      <c r="L42" s="6" t="s">
        <v>24</v>
      </c>
      <c r="M42" s="6">
        <f>M28/M25</f>
        <v>4.2033898305084749</v>
      </c>
      <c r="O42" s="6" t="s">
        <v>24</v>
      </c>
      <c r="P42" s="6">
        <f>P28/P25</f>
        <v>4.9512195121951219</v>
      </c>
    </row>
    <row r="43" spans="1:16" x14ac:dyDescent="0.2">
      <c r="A43" s="6">
        <v>42</v>
      </c>
      <c r="B43" s="6">
        <v>1</v>
      </c>
      <c r="C43" s="6">
        <v>83</v>
      </c>
      <c r="D43" s="6">
        <v>5</v>
      </c>
      <c r="E43" s="6">
        <v>83</v>
      </c>
      <c r="F43" s="6">
        <v>0</v>
      </c>
      <c r="G43" s="6">
        <v>88</v>
      </c>
      <c r="H43" s="6">
        <v>5</v>
      </c>
      <c r="I43" s="6">
        <v>0</v>
      </c>
      <c r="J43" s="6" t="s">
        <v>9</v>
      </c>
      <c r="L43" s="6" t="s">
        <v>25</v>
      </c>
      <c r="M43" s="6">
        <f>M32+M37</f>
        <v>4.203389830508474</v>
      </c>
      <c r="O43" s="6" t="s">
        <v>25</v>
      </c>
      <c r="P43" s="6">
        <f>P32+P37</f>
        <v>4.9512195121951219</v>
      </c>
    </row>
    <row r="44" spans="1:16" x14ac:dyDescent="0.2">
      <c r="A44" s="6">
        <v>43</v>
      </c>
      <c r="B44" s="6">
        <v>4</v>
      </c>
      <c r="C44" s="6">
        <v>87</v>
      </c>
      <c r="D44" s="6">
        <v>6</v>
      </c>
      <c r="E44" s="6">
        <v>87</v>
      </c>
      <c r="F44" s="6">
        <v>0</v>
      </c>
      <c r="G44" s="6">
        <v>93</v>
      </c>
      <c r="H44" s="6">
        <v>6</v>
      </c>
      <c r="I44" s="6">
        <v>2</v>
      </c>
      <c r="J44" s="6" t="s">
        <v>10</v>
      </c>
    </row>
    <row r="45" spans="1:16" x14ac:dyDescent="0.2">
      <c r="A45" s="6">
        <v>44</v>
      </c>
      <c r="B45" s="6">
        <v>2</v>
      </c>
      <c r="C45" s="6">
        <v>89</v>
      </c>
      <c r="D45" s="6">
        <v>2</v>
      </c>
      <c r="E45" s="6">
        <v>89</v>
      </c>
      <c r="F45" s="6">
        <v>0</v>
      </c>
      <c r="G45" s="6">
        <v>91</v>
      </c>
      <c r="H45" s="6">
        <v>2</v>
      </c>
      <c r="I45" s="6">
        <v>1</v>
      </c>
      <c r="J45" s="6" t="s">
        <v>9</v>
      </c>
    </row>
    <row r="46" spans="1:16" x14ac:dyDescent="0.2">
      <c r="A46" s="6">
        <v>45</v>
      </c>
      <c r="B46" s="6">
        <v>1</v>
      </c>
      <c r="C46" s="6">
        <v>90</v>
      </c>
      <c r="D46" s="6">
        <v>3</v>
      </c>
      <c r="E46" s="6">
        <v>91</v>
      </c>
      <c r="F46" s="6">
        <v>1</v>
      </c>
      <c r="G46" s="6">
        <v>94</v>
      </c>
      <c r="H46" s="6">
        <v>4</v>
      </c>
      <c r="I46" s="6">
        <v>0</v>
      </c>
      <c r="J46" s="6" t="s">
        <v>9</v>
      </c>
      <c r="L46" s="7" t="s">
        <v>34</v>
      </c>
      <c r="M46" s="7"/>
    </row>
    <row r="47" spans="1:16" x14ac:dyDescent="0.2">
      <c r="A47" s="6">
        <v>46</v>
      </c>
      <c r="B47" s="6">
        <v>1</v>
      </c>
      <c r="C47" s="6">
        <v>91</v>
      </c>
      <c r="D47" s="6">
        <v>5</v>
      </c>
      <c r="E47" s="6">
        <v>93</v>
      </c>
      <c r="F47" s="6">
        <v>2</v>
      </c>
      <c r="G47" s="6">
        <v>98</v>
      </c>
      <c r="H47" s="6">
        <v>7</v>
      </c>
      <c r="I47" s="6">
        <v>0</v>
      </c>
      <c r="J47" s="6" t="s">
        <v>10</v>
      </c>
      <c r="L47" s="6" t="s">
        <v>35</v>
      </c>
      <c r="M47" s="6">
        <f>AVERAGE(M32,P32)</f>
        <v>0.86957420421661846</v>
      </c>
    </row>
    <row r="48" spans="1:16" x14ac:dyDescent="0.2">
      <c r="A48" s="6">
        <v>47</v>
      </c>
      <c r="B48" s="6">
        <v>2</v>
      </c>
      <c r="C48" s="6">
        <v>93</v>
      </c>
      <c r="D48" s="6">
        <v>4</v>
      </c>
      <c r="E48" s="6">
        <v>94</v>
      </c>
      <c r="F48" s="6">
        <v>1</v>
      </c>
      <c r="G48" s="6">
        <v>98</v>
      </c>
      <c r="H48" s="6">
        <v>5</v>
      </c>
      <c r="I48" s="6">
        <v>0</v>
      </c>
      <c r="J48" s="6" t="s">
        <v>9</v>
      </c>
      <c r="L48" s="6" t="s">
        <v>36</v>
      </c>
      <c r="M48" s="6">
        <f>SUM(M33,P33)</f>
        <v>47</v>
      </c>
    </row>
    <row r="49" spans="1:13" x14ac:dyDescent="0.2">
      <c r="A49" s="6">
        <v>48</v>
      </c>
      <c r="B49" s="6">
        <v>2</v>
      </c>
      <c r="C49" s="6">
        <v>95</v>
      </c>
      <c r="D49" s="6">
        <v>2</v>
      </c>
      <c r="E49" s="6">
        <v>98</v>
      </c>
      <c r="F49" s="6">
        <v>3</v>
      </c>
      <c r="G49" s="6">
        <v>100</v>
      </c>
      <c r="H49" s="6">
        <v>5</v>
      </c>
      <c r="I49" s="6">
        <v>0</v>
      </c>
      <c r="J49" s="6" t="s">
        <v>9</v>
      </c>
      <c r="L49" s="6" t="s">
        <v>16</v>
      </c>
      <c r="M49" s="6">
        <f>AVERAGE(M34,P34)</f>
        <v>0.46155436130632488</v>
      </c>
    </row>
    <row r="50" spans="1:13" x14ac:dyDescent="0.2">
      <c r="A50" s="6">
        <v>49</v>
      </c>
      <c r="B50" s="6">
        <v>4</v>
      </c>
      <c r="C50" s="6">
        <v>99</v>
      </c>
      <c r="D50" s="6">
        <v>3</v>
      </c>
      <c r="E50" s="6">
        <v>99</v>
      </c>
      <c r="F50" s="6">
        <v>0</v>
      </c>
      <c r="G50" s="6">
        <v>102</v>
      </c>
      <c r="H50" s="6">
        <v>3</v>
      </c>
      <c r="I50" s="6">
        <v>1</v>
      </c>
      <c r="J50" s="6" t="s">
        <v>10</v>
      </c>
      <c r="L50" s="6" t="s">
        <v>37</v>
      </c>
      <c r="M50" s="6">
        <f>AVERAGE(M35,P35)</f>
        <v>0.10427807486631016</v>
      </c>
    </row>
    <row r="51" spans="1:13" x14ac:dyDescent="0.2">
      <c r="A51" s="6">
        <v>50</v>
      </c>
      <c r="B51" s="6">
        <v>3</v>
      </c>
      <c r="C51" s="6">
        <v>102</v>
      </c>
      <c r="D51" s="6">
        <v>4</v>
      </c>
      <c r="E51" s="6">
        <v>102</v>
      </c>
      <c r="F51" s="6">
        <v>0</v>
      </c>
      <c r="G51" s="6">
        <v>106</v>
      </c>
      <c r="H51" s="6">
        <v>4</v>
      </c>
      <c r="I51" s="6">
        <v>2</v>
      </c>
      <c r="J51" s="6" t="s">
        <v>9</v>
      </c>
      <c r="L51" s="6" t="s">
        <v>18</v>
      </c>
      <c r="M51" s="6">
        <f>1-M50</f>
        <v>0.89572192513368987</v>
      </c>
    </row>
    <row r="52" spans="1:13" x14ac:dyDescent="0.2">
      <c r="A52" s="6">
        <v>51</v>
      </c>
      <c r="B52" s="6">
        <v>1</v>
      </c>
      <c r="C52" s="6">
        <v>103</v>
      </c>
      <c r="D52" s="6">
        <v>3</v>
      </c>
      <c r="E52" s="6">
        <v>103</v>
      </c>
      <c r="F52" s="6">
        <v>0</v>
      </c>
      <c r="G52" s="6">
        <v>106</v>
      </c>
      <c r="H52" s="6">
        <v>3</v>
      </c>
      <c r="I52" s="6">
        <v>1</v>
      </c>
      <c r="J52" s="6" t="s">
        <v>10</v>
      </c>
      <c r="L52" s="6" t="s">
        <v>38</v>
      </c>
      <c r="M52" s="6">
        <f>AVERAGE(M37,P37)</f>
        <v>3.7077304671351801</v>
      </c>
    </row>
    <row r="53" spans="1:13" x14ac:dyDescent="0.2">
      <c r="A53" s="6">
        <v>52</v>
      </c>
      <c r="B53" s="6">
        <v>2</v>
      </c>
      <c r="C53" s="6">
        <v>105</v>
      </c>
      <c r="D53" s="6">
        <v>4</v>
      </c>
      <c r="E53" s="6">
        <v>106</v>
      </c>
      <c r="F53" s="6">
        <v>1</v>
      </c>
      <c r="G53" s="6">
        <v>110</v>
      </c>
      <c r="H53" s="6">
        <v>5</v>
      </c>
      <c r="I53" s="6">
        <v>0</v>
      </c>
      <c r="J53" s="6" t="s">
        <v>9</v>
      </c>
      <c r="L53" s="6" t="s">
        <v>39</v>
      </c>
      <c r="M53" s="6">
        <f>AVERAGE(M38,P38)</f>
        <v>3.77</v>
      </c>
    </row>
    <row r="54" spans="1:13" x14ac:dyDescent="0.2">
      <c r="A54" s="6">
        <v>53</v>
      </c>
      <c r="B54" s="6">
        <v>0</v>
      </c>
      <c r="C54" s="6">
        <v>105</v>
      </c>
      <c r="D54" s="6">
        <v>4</v>
      </c>
      <c r="E54" s="6">
        <v>106</v>
      </c>
      <c r="F54" s="6">
        <v>1</v>
      </c>
      <c r="G54" s="6">
        <v>110</v>
      </c>
      <c r="H54" s="6">
        <v>5</v>
      </c>
      <c r="I54" s="6">
        <v>0</v>
      </c>
      <c r="J54" s="6" t="s">
        <v>10</v>
      </c>
      <c r="L54" s="6" t="s">
        <v>21</v>
      </c>
      <c r="M54" s="6">
        <f>MAX(M31,P31)/19</f>
        <v>10.894736842105264</v>
      </c>
    </row>
    <row r="55" spans="1:13" x14ac:dyDescent="0.2">
      <c r="A55" s="6">
        <v>54</v>
      </c>
      <c r="B55" s="6">
        <v>2</v>
      </c>
      <c r="C55" s="6">
        <v>107</v>
      </c>
      <c r="D55" s="6">
        <v>4</v>
      </c>
      <c r="E55" s="6">
        <v>110</v>
      </c>
      <c r="F55" s="6">
        <v>3</v>
      </c>
      <c r="G55" s="6">
        <v>114</v>
      </c>
      <c r="H55" s="6">
        <v>7</v>
      </c>
      <c r="I55" s="6">
        <v>0</v>
      </c>
      <c r="J55" s="6" t="s">
        <v>9</v>
      </c>
      <c r="L55" s="6" t="s">
        <v>40</v>
      </c>
      <c r="M55" s="6">
        <f>AVERAGE(M40,P40)</f>
        <v>2.5</v>
      </c>
    </row>
    <row r="56" spans="1:13" x14ac:dyDescent="0.2">
      <c r="A56" s="6">
        <v>55</v>
      </c>
      <c r="B56" s="6">
        <v>3</v>
      </c>
      <c r="C56" s="6">
        <v>110</v>
      </c>
      <c r="D56" s="6">
        <v>5</v>
      </c>
      <c r="E56" s="6">
        <v>110</v>
      </c>
      <c r="F56" s="6">
        <v>0</v>
      </c>
      <c r="G56" s="6">
        <v>115</v>
      </c>
      <c r="H56" s="6">
        <v>5</v>
      </c>
      <c r="I56" s="6">
        <v>0</v>
      </c>
      <c r="J56" s="6" t="s">
        <v>10</v>
      </c>
      <c r="L56" s="6" t="s">
        <v>41</v>
      </c>
      <c r="M56" s="6">
        <f>AVERAGE(M41,P41)</f>
        <v>1.8784313725490196</v>
      </c>
    </row>
    <row r="57" spans="1:13" x14ac:dyDescent="0.2">
      <c r="A57" s="6">
        <v>56</v>
      </c>
      <c r="B57" s="6">
        <v>2</v>
      </c>
      <c r="C57" s="6">
        <v>112</v>
      </c>
      <c r="D57" s="6">
        <v>3</v>
      </c>
      <c r="E57" s="6">
        <v>114</v>
      </c>
      <c r="F57" s="6">
        <v>2</v>
      </c>
      <c r="G57" s="6">
        <v>117</v>
      </c>
      <c r="H57" s="6">
        <v>5</v>
      </c>
      <c r="I57" s="6">
        <v>0</v>
      </c>
      <c r="J57" s="6" t="s">
        <v>9</v>
      </c>
      <c r="L57" s="6" t="s">
        <v>24</v>
      </c>
      <c r="M57" s="6">
        <f>AVERAGE(M42,P42)</f>
        <v>4.5773046713517989</v>
      </c>
    </row>
    <row r="58" spans="1:13" x14ac:dyDescent="0.2">
      <c r="A58" s="6">
        <v>57</v>
      </c>
      <c r="B58" s="6">
        <v>1</v>
      </c>
      <c r="C58" s="6">
        <v>113</v>
      </c>
      <c r="D58" s="6">
        <v>6</v>
      </c>
      <c r="E58" s="6">
        <v>115</v>
      </c>
      <c r="F58" s="6">
        <v>2</v>
      </c>
      <c r="G58" s="6">
        <v>121</v>
      </c>
      <c r="H58" s="6">
        <v>8</v>
      </c>
      <c r="I58" s="6">
        <v>0</v>
      </c>
      <c r="J58" s="6" t="s">
        <v>10</v>
      </c>
      <c r="L58" s="6" t="s">
        <v>25</v>
      </c>
      <c r="M58" s="6">
        <f>AVERAGE(M43,P43)</f>
        <v>4.577304671351798</v>
      </c>
    </row>
    <row r="59" spans="1:13" x14ac:dyDescent="0.2">
      <c r="A59" s="6">
        <v>58</v>
      </c>
      <c r="B59" s="6">
        <v>3</v>
      </c>
      <c r="C59" s="6">
        <v>116</v>
      </c>
      <c r="D59" s="6">
        <v>4</v>
      </c>
      <c r="E59" s="6">
        <v>117</v>
      </c>
      <c r="F59" s="6">
        <v>1</v>
      </c>
      <c r="G59" s="6">
        <v>121</v>
      </c>
      <c r="H59" s="6">
        <v>5</v>
      </c>
      <c r="I59" s="6">
        <v>0</v>
      </c>
      <c r="J59" s="6" t="s">
        <v>9</v>
      </c>
    </row>
    <row r="60" spans="1:13" x14ac:dyDescent="0.2">
      <c r="A60" s="6">
        <v>59</v>
      </c>
      <c r="B60" s="6">
        <v>2</v>
      </c>
      <c r="C60" s="6">
        <v>118</v>
      </c>
      <c r="D60" s="6">
        <v>4</v>
      </c>
      <c r="E60" s="6">
        <v>121</v>
      </c>
      <c r="F60" s="6">
        <v>3</v>
      </c>
      <c r="G60" s="6">
        <v>125</v>
      </c>
      <c r="H60" s="6">
        <v>7</v>
      </c>
      <c r="I60" s="6">
        <v>0</v>
      </c>
      <c r="J60" s="6" t="s">
        <v>9</v>
      </c>
    </row>
    <row r="61" spans="1:13" x14ac:dyDescent="0.2">
      <c r="A61" s="6">
        <v>60</v>
      </c>
      <c r="B61" s="6">
        <v>4</v>
      </c>
      <c r="C61" s="6">
        <v>122</v>
      </c>
      <c r="D61" s="6">
        <v>3</v>
      </c>
      <c r="E61" s="6">
        <v>122</v>
      </c>
      <c r="F61" s="6">
        <v>0</v>
      </c>
      <c r="G61" s="6">
        <v>125</v>
      </c>
      <c r="H61" s="6">
        <v>3</v>
      </c>
      <c r="I61" s="6">
        <v>1</v>
      </c>
      <c r="J61" s="6" t="s">
        <v>10</v>
      </c>
    </row>
    <row r="62" spans="1:13" x14ac:dyDescent="0.2">
      <c r="A62" s="6">
        <v>61</v>
      </c>
      <c r="B62" s="6">
        <v>1</v>
      </c>
      <c r="C62" s="6">
        <v>123</v>
      </c>
      <c r="D62" s="6">
        <v>3</v>
      </c>
      <c r="E62" s="6">
        <v>125</v>
      </c>
      <c r="F62" s="6">
        <v>2</v>
      </c>
      <c r="G62" s="6">
        <v>128</v>
      </c>
      <c r="H62" s="6">
        <v>5</v>
      </c>
      <c r="I62" s="6">
        <v>0</v>
      </c>
      <c r="J62" s="6" t="s">
        <v>9</v>
      </c>
    </row>
    <row r="63" spans="1:13" x14ac:dyDescent="0.2">
      <c r="A63" s="6">
        <v>62</v>
      </c>
      <c r="B63" s="6">
        <v>1</v>
      </c>
      <c r="C63" s="6">
        <v>124</v>
      </c>
      <c r="D63" s="6">
        <v>5</v>
      </c>
      <c r="E63" s="6">
        <v>125</v>
      </c>
      <c r="F63" s="6">
        <v>1</v>
      </c>
      <c r="G63" s="6">
        <v>130</v>
      </c>
      <c r="H63" s="6">
        <v>6</v>
      </c>
      <c r="I63" s="6">
        <v>0</v>
      </c>
      <c r="J63" s="6" t="s">
        <v>10</v>
      </c>
    </row>
    <row r="64" spans="1:13" x14ac:dyDescent="0.2">
      <c r="A64" s="6">
        <v>63</v>
      </c>
      <c r="B64" s="6">
        <v>2</v>
      </c>
      <c r="C64" s="6">
        <v>126</v>
      </c>
      <c r="D64" s="6">
        <v>4</v>
      </c>
      <c r="E64" s="6">
        <v>128</v>
      </c>
      <c r="F64" s="6">
        <v>2</v>
      </c>
      <c r="G64" s="6">
        <v>132</v>
      </c>
      <c r="H64" s="6">
        <v>6</v>
      </c>
      <c r="I64" s="6">
        <v>0</v>
      </c>
      <c r="J64" s="6" t="s">
        <v>9</v>
      </c>
    </row>
    <row r="65" spans="1:10" x14ac:dyDescent="0.2">
      <c r="A65" s="6">
        <v>64</v>
      </c>
      <c r="B65" s="6">
        <v>1</v>
      </c>
      <c r="C65" s="6">
        <v>127</v>
      </c>
      <c r="D65" s="6">
        <v>3</v>
      </c>
      <c r="E65" s="6">
        <v>130</v>
      </c>
      <c r="F65" s="6">
        <v>3</v>
      </c>
      <c r="G65" s="6">
        <v>133</v>
      </c>
      <c r="H65" s="6">
        <v>6</v>
      </c>
      <c r="I65" s="6">
        <v>0</v>
      </c>
      <c r="J65" s="6" t="s">
        <v>10</v>
      </c>
    </row>
    <row r="66" spans="1:10" x14ac:dyDescent="0.2">
      <c r="A66" s="6">
        <v>65</v>
      </c>
      <c r="B66" s="6">
        <v>4</v>
      </c>
      <c r="C66" s="6">
        <v>131</v>
      </c>
      <c r="D66" s="6">
        <v>2</v>
      </c>
      <c r="E66" s="6">
        <v>132</v>
      </c>
      <c r="F66" s="6">
        <v>1</v>
      </c>
      <c r="G66" s="6">
        <v>134</v>
      </c>
      <c r="H66" s="6">
        <v>3</v>
      </c>
      <c r="I66" s="6">
        <v>0</v>
      </c>
      <c r="J66" s="6" t="s">
        <v>9</v>
      </c>
    </row>
    <row r="67" spans="1:10" x14ac:dyDescent="0.2">
      <c r="A67" s="6">
        <v>66</v>
      </c>
      <c r="B67" s="6">
        <v>2</v>
      </c>
      <c r="C67" s="6">
        <v>133</v>
      </c>
      <c r="D67" s="6">
        <v>3</v>
      </c>
      <c r="E67" s="6">
        <v>133</v>
      </c>
      <c r="F67" s="6">
        <v>0</v>
      </c>
      <c r="G67" s="6">
        <v>136</v>
      </c>
      <c r="H67" s="6">
        <v>3</v>
      </c>
      <c r="I67" s="6">
        <v>0</v>
      </c>
      <c r="J67" s="6" t="s">
        <v>10</v>
      </c>
    </row>
    <row r="68" spans="1:10" x14ac:dyDescent="0.2">
      <c r="A68" s="6">
        <v>67</v>
      </c>
      <c r="B68" s="6">
        <v>3</v>
      </c>
      <c r="C68" s="6">
        <v>136</v>
      </c>
      <c r="D68" s="6">
        <v>2</v>
      </c>
      <c r="E68" s="6">
        <v>136</v>
      </c>
      <c r="F68" s="6">
        <v>0</v>
      </c>
      <c r="G68" s="6">
        <v>138</v>
      </c>
      <c r="H68" s="6">
        <v>2</v>
      </c>
      <c r="I68" s="6">
        <v>2</v>
      </c>
      <c r="J68" s="6" t="s">
        <v>9</v>
      </c>
    </row>
    <row r="69" spans="1:10" x14ac:dyDescent="0.2">
      <c r="A69" s="6">
        <v>68</v>
      </c>
      <c r="B69" s="6">
        <v>1</v>
      </c>
      <c r="C69" s="6">
        <v>137</v>
      </c>
      <c r="D69" s="6">
        <v>4</v>
      </c>
      <c r="E69" s="6">
        <v>137</v>
      </c>
      <c r="F69" s="6">
        <v>0</v>
      </c>
      <c r="G69" s="6">
        <v>141</v>
      </c>
      <c r="H69" s="6">
        <v>4</v>
      </c>
      <c r="I69" s="6">
        <v>1</v>
      </c>
      <c r="J69" s="6" t="s">
        <v>10</v>
      </c>
    </row>
    <row r="70" spans="1:10" x14ac:dyDescent="0.2">
      <c r="A70" s="6">
        <v>69</v>
      </c>
      <c r="B70" s="6">
        <v>2</v>
      </c>
      <c r="C70" s="6">
        <v>139</v>
      </c>
      <c r="D70" s="6">
        <v>2</v>
      </c>
      <c r="E70" s="6">
        <v>139</v>
      </c>
      <c r="F70" s="6">
        <v>0</v>
      </c>
      <c r="G70" s="6">
        <v>141</v>
      </c>
      <c r="H70" s="6">
        <v>2</v>
      </c>
      <c r="I70" s="6">
        <v>1</v>
      </c>
      <c r="J70" s="6" t="s">
        <v>9</v>
      </c>
    </row>
    <row r="71" spans="1:10" x14ac:dyDescent="0.2">
      <c r="A71" s="6">
        <v>70</v>
      </c>
      <c r="B71" s="6">
        <v>1</v>
      </c>
      <c r="C71" s="6">
        <v>140</v>
      </c>
      <c r="D71" s="6">
        <v>4</v>
      </c>
      <c r="E71" s="6">
        <v>141</v>
      </c>
      <c r="F71" s="6">
        <v>1</v>
      </c>
      <c r="G71" s="6">
        <v>145</v>
      </c>
      <c r="H71" s="6">
        <v>5</v>
      </c>
      <c r="I71" s="6">
        <v>0</v>
      </c>
      <c r="J71" s="6" t="s">
        <v>9</v>
      </c>
    </row>
    <row r="72" spans="1:10" x14ac:dyDescent="0.2">
      <c r="A72" s="6">
        <v>71</v>
      </c>
      <c r="B72" s="6">
        <v>1</v>
      </c>
      <c r="C72" s="6">
        <v>141</v>
      </c>
      <c r="D72" s="6">
        <v>5</v>
      </c>
      <c r="E72" s="6">
        <v>141</v>
      </c>
      <c r="F72" s="6">
        <v>0</v>
      </c>
      <c r="G72" s="6">
        <v>146</v>
      </c>
      <c r="H72" s="6">
        <v>5</v>
      </c>
      <c r="I72" s="6">
        <v>0</v>
      </c>
      <c r="J72" s="6" t="s">
        <v>10</v>
      </c>
    </row>
    <row r="73" spans="1:10" x14ac:dyDescent="0.2">
      <c r="A73" s="6">
        <v>72</v>
      </c>
      <c r="B73" s="6">
        <v>2</v>
      </c>
      <c r="C73" s="6">
        <v>143</v>
      </c>
      <c r="D73" s="6">
        <v>3</v>
      </c>
      <c r="E73" s="6">
        <v>145</v>
      </c>
      <c r="F73" s="6">
        <v>2</v>
      </c>
      <c r="G73" s="6">
        <v>148</v>
      </c>
      <c r="H73" s="6">
        <v>5</v>
      </c>
      <c r="I73" s="6">
        <v>0</v>
      </c>
      <c r="J73" s="6" t="s">
        <v>9</v>
      </c>
    </row>
    <row r="74" spans="1:10" x14ac:dyDescent="0.2">
      <c r="A74" s="6">
        <v>73</v>
      </c>
      <c r="B74" s="6">
        <v>4</v>
      </c>
      <c r="C74" s="6">
        <v>147</v>
      </c>
      <c r="D74" s="6">
        <v>6</v>
      </c>
      <c r="E74" s="6">
        <v>147</v>
      </c>
      <c r="F74" s="6">
        <v>0</v>
      </c>
      <c r="G74" s="6">
        <v>153</v>
      </c>
      <c r="H74" s="6">
        <v>6</v>
      </c>
      <c r="I74" s="6">
        <v>1</v>
      </c>
      <c r="J74" s="6" t="s">
        <v>10</v>
      </c>
    </row>
    <row r="75" spans="1:10" x14ac:dyDescent="0.2">
      <c r="A75" s="6">
        <v>74</v>
      </c>
      <c r="B75" s="6">
        <v>2</v>
      </c>
      <c r="C75" s="6">
        <v>149</v>
      </c>
      <c r="D75" s="6">
        <v>4</v>
      </c>
      <c r="E75" s="6">
        <v>149</v>
      </c>
      <c r="F75" s="6">
        <v>0</v>
      </c>
      <c r="G75" s="6">
        <v>153</v>
      </c>
      <c r="H75" s="6">
        <v>4</v>
      </c>
      <c r="I75" s="6">
        <v>1</v>
      </c>
      <c r="J75" s="6" t="s">
        <v>9</v>
      </c>
    </row>
    <row r="76" spans="1:10" x14ac:dyDescent="0.2">
      <c r="A76" s="6">
        <v>75</v>
      </c>
      <c r="B76" s="6">
        <v>1</v>
      </c>
      <c r="C76" s="6">
        <v>150</v>
      </c>
      <c r="D76" s="6">
        <v>0</v>
      </c>
      <c r="E76" s="6">
        <v>153</v>
      </c>
      <c r="F76" s="6">
        <v>3</v>
      </c>
      <c r="G76" s="6">
        <v>153</v>
      </c>
      <c r="H76" s="6">
        <v>3</v>
      </c>
      <c r="I76" s="6">
        <v>0</v>
      </c>
      <c r="J76" s="6" t="s">
        <v>9</v>
      </c>
    </row>
    <row r="77" spans="1:10" x14ac:dyDescent="0.2">
      <c r="A77" s="6">
        <v>76</v>
      </c>
      <c r="B77" s="6">
        <v>1</v>
      </c>
      <c r="C77" s="6">
        <v>151</v>
      </c>
      <c r="D77" s="6">
        <v>2</v>
      </c>
      <c r="E77" s="6">
        <v>153</v>
      </c>
      <c r="F77" s="6">
        <v>2</v>
      </c>
      <c r="G77" s="6">
        <v>155</v>
      </c>
      <c r="H77" s="6">
        <v>4</v>
      </c>
      <c r="I77" s="6">
        <v>0</v>
      </c>
      <c r="J77" s="6" t="s">
        <v>9</v>
      </c>
    </row>
    <row r="78" spans="1:10" x14ac:dyDescent="0.2">
      <c r="A78" s="6">
        <v>77</v>
      </c>
      <c r="B78" s="6">
        <v>1</v>
      </c>
      <c r="C78" s="6">
        <v>152</v>
      </c>
      <c r="D78" s="6">
        <v>4</v>
      </c>
      <c r="E78" s="6">
        <v>153</v>
      </c>
      <c r="F78" s="6">
        <v>1</v>
      </c>
      <c r="G78" s="6">
        <v>157</v>
      </c>
      <c r="H78" s="6">
        <v>5</v>
      </c>
      <c r="I78" s="6">
        <v>0</v>
      </c>
      <c r="J78" s="6" t="s">
        <v>10</v>
      </c>
    </row>
    <row r="79" spans="1:10" x14ac:dyDescent="0.2">
      <c r="A79" s="6">
        <v>78</v>
      </c>
      <c r="B79" s="6">
        <v>2</v>
      </c>
      <c r="C79" s="6">
        <v>154</v>
      </c>
      <c r="D79" s="6">
        <v>4</v>
      </c>
      <c r="E79" s="6">
        <v>155</v>
      </c>
      <c r="F79" s="6">
        <v>1</v>
      </c>
      <c r="G79" s="6">
        <v>159</v>
      </c>
      <c r="H79" s="6">
        <v>5</v>
      </c>
      <c r="I79" s="6">
        <v>0</v>
      </c>
      <c r="J79" s="6" t="s">
        <v>9</v>
      </c>
    </row>
    <row r="80" spans="1:10" x14ac:dyDescent="0.2">
      <c r="A80" s="6">
        <v>79</v>
      </c>
      <c r="B80" s="6">
        <v>4</v>
      </c>
      <c r="C80" s="6">
        <v>158</v>
      </c>
      <c r="D80" s="6">
        <v>6</v>
      </c>
      <c r="E80" s="6">
        <v>158</v>
      </c>
      <c r="F80" s="6">
        <v>0</v>
      </c>
      <c r="G80" s="6">
        <v>164</v>
      </c>
      <c r="H80" s="6">
        <v>6</v>
      </c>
      <c r="I80" s="6">
        <v>1</v>
      </c>
      <c r="J80" s="6" t="s">
        <v>10</v>
      </c>
    </row>
    <row r="81" spans="1:10" x14ac:dyDescent="0.2">
      <c r="A81" s="6">
        <v>80</v>
      </c>
      <c r="B81" s="6">
        <v>1</v>
      </c>
      <c r="C81" s="6">
        <v>159</v>
      </c>
      <c r="D81" s="6">
        <v>5</v>
      </c>
      <c r="E81" s="6">
        <v>159</v>
      </c>
      <c r="F81" s="6">
        <v>0</v>
      </c>
      <c r="G81" s="6">
        <v>164</v>
      </c>
      <c r="H81" s="6">
        <v>5</v>
      </c>
      <c r="I81" s="6">
        <v>0</v>
      </c>
      <c r="J81" s="6" t="s">
        <v>9</v>
      </c>
    </row>
    <row r="82" spans="1:10" x14ac:dyDescent="0.2">
      <c r="A82" s="6">
        <v>81</v>
      </c>
      <c r="B82" s="6">
        <v>2</v>
      </c>
      <c r="C82" s="6">
        <v>161</v>
      </c>
      <c r="D82" s="6">
        <v>5</v>
      </c>
      <c r="E82" s="6">
        <v>164</v>
      </c>
      <c r="F82" s="6">
        <v>3</v>
      </c>
      <c r="G82" s="6">
        <v>169</v>
      </c>
      <c r="H82" s="6">
        <v>8</v>
      </c>
      <c r="I82" s="6">
        <v>0</v>
      </c>
      <c r="J82" s="6" t="s">
        <v>9</v>
      </c>
    </row>
    <row r="83" spans="1:10" x14ac:dyDescent="0.2">
      <c r="A83" s="6">
        <v>82</v>
      </c>
      <c r="B83" s="6">
        <v>2</v>
      </c>
      <c r="C83" s="6">
        <v>163</v>
      </c>
      <c r="D83" s="6">
        <v>3</v>
      </c>
      <c r="E83" s="6">
        <v>164</v>
      </c>
      <c r="F83" s="6">
        <v>1</v>
      </c>
      <c r="G83" s="6">
        <v>167</v>
      </c>
      <c r="H83" s="6">
        <v>4</v>
      </c>
      <c r="I83" s="6">
        <v>0</v>
      </c>
      <c r="J83" s="6" t="s">
        <v>10</v>
      </c>
    </row>
    <row r="84" spans="1:10" x14ac:dyDescent="0.2">
      <c r="A84" s="6">
        <v>83</v>
      </c>
      <c r="B84" s="6">
        <v>2</v>
      </c>
      <c r="C84" s="6">
        <v>165</v>
      </c>
      <c r="D84" s="6">
        <v>4</v>
      </c>
      <c r="E84" s="6">
        <v>167</v>
      </c>
      <c r="F84" s="6">
        <v>2</v>
      </c>
      <c r="G84" s="6">
        <v>171</v>
      </c>
      <c r="H84" s="6">
        <v>6</v>
      </c>
      <c r="I84" s="6">
        <v>0</v>
      </c>
      <c r="J84" s="6" t="s">
        <v>10</v>
      </c>
    </row>
    <row r="85" spans="1:10" x14ac:dyDescent="0.2">
      <c r="A85" s="6">
        <v>84</v>
      </c>
      <c r="B85" s="6">
        <v>2</v>
      </c>
      <c r="C85" s="6">
        <v>167</v>
      </c>
      <c r="D85" s="6">
        <v>3</v>
      </c>
      <c r="E85" s="6">
        <v>169</v>
      </c>
      <c r="F85" s="6">
        <v>2</v>
      </c>
      <c r="G85" s="6">
        <v>172</v>
      </c>
      <c r="H85" s="6">
        <v>5</v>
      </c>
      <c r="I85" s="6">
        <v>0</v>
      </c>
      <c r="J85" s="6" t="s">
        <v>9</v>
      </c>
    </row>
    <row r="86" spans="1:10" x14ac:dyDescent="0.2">
      <c r="A86" s="6">
        <v>85</v>
      </c>
      <c r="B86" s="6">
        <v>1</v>
      </c>
      <c r="C86" s="6">
        <v>168</v>
      </c>
      <c r="D86" s="6">
        <v>3</v>
      </c>
      <c r="E86" s="6">
        <v>171</v>
      </c>
      <c r="F86" s="6">
        <v>3</v>
      </c>
      <c r="G86" s="6">
        <v>174</v>
      </c>
      <c r="H86" s="6">
        <v>6</v>
      </c>
      <c r="I86" s="6">
        <v>0</v>
      </c>
      <c r="J86" s="6" t="s">
        <v>10</v>
      </c>
    </row>
    <row r="87" spans="1:10" x14ac:dyDescent="0.2">
      <c r="A87" s="6">
        <v>86</v>
      </c>
      <c r="B87" s="6">
        <v>4</v>
      </c>
      <c r="C87" s="6">
        <v>172</v>
      </c>
      <c r="D87" s="6">
        <v>3</v>
      </c>
      <c r="E87" s="6">
        <v>172</v>
      </c>
      <c r="F87" s="6">
        <v>0</v>
      </c>
      <c r="G87" s="6">
        <v>175</v>
      </c>
      <c r="H87" s="6">
        <v>3</v>
      </c>
      <c r="I87" s="6">
        <v>0</v>
      </c>
      <c r="J87" s="6" t="s">
        <v>9</v>
      </c>
    </row>
    <row r="88" spans="1:10" x14ac:dyDescent="0.2">
      <c r="A88" s="6">
        <v>87</v>
      </c>
      <c r="B88" s="6">
        <v>2</v>
      </c>
      <c r="C88" s="6">
        <v>174</v>
      </c>
      <c r="D88" s="6">
        <v>3</v>
      </c>
      <c r="E88" s="6">
        <v>174</v>
      </c>
      <c r="F88" s="6">
        <v>0</v>
      </c>
      <c r="G88" s="6">
        <v>177</v>
      </c>
      <c r="H88" s="6">
        <v>3</v>
      </c>
      <c r="I88" s="6">
        <v>0</v>
      </c>
      <c r="J88" s="6" t="s">
        <v>10</v>
      </c>
    </row>
    <row r="89" spans="1:10" x14ac:dyDescent="0.2">
      <c r="A89" s="6">
        <v>88</v>
      </c>
      <c r="B89" s="6">
        <v>2</v>
      </c>
      <c r="C89" s="6">
        <v>176</v>
      </c>
      <c r="D89" s="6">
        <v>2</v>
      </c>
      <c r="E89" s="6">
        <v>176</v>
      </c>
      <c r="F89" s="6">
        <v>0</v>
      </c>
      <c r="G89" s="6">
        <v>178</v>
      </c>
      <c r="H89" s="6">
        <v>2</v>
      </c>
      <c r="I89" s="6">
        <v>1</v>
      </c>
      <c r="J89" s="6" t="s">
        <v>9</v>
      </c>
    </row>
    <row r="90" spans="1:10" x14ac:dyDescent="0.2">
      <c r="A90" s="6">
        <v>89</v>
      </c>
      <c r="B90" s="6">
        <v>1</v>
      </c>
      <c r="C90" s="6">
        <v>177</v>
      </c>
      <c r="D90" s="6">
        <v>6</v>
      </c>
      <c r="E90" s="6">
        <v>177</v>
      </c>
      <c r="F90" s="6">
        <v>0</v>
      </c>
      <c r="G90" s="6">
        <v>183</v>
      </c>
      <c r="H90" s="6">
        <v>6</v>
      </c>
      <c r="I90" s="6">
        <v>0</v>
      </c>
      <c r="J90" s="6" t="s">
        <v>10</v>
      </c>
    </row>
    <row r="91" spans="1:10" x14ac:dyDescent="0.2">
      <c r="A91" s="6">
        <v>90</v>
      </c>
      <c r="B91" s="6">
        <v>2</v>
      </c>
      <c r="C91" s="6">
        <v>179</v>
      </c>
      <c r="D91" s="6">
        <v>2</v>
      </c>
      <c r="E91" s="6">
        <v>179</v>
      </c>
      <c r="F91" s="6">
        <v>0</v>
      </c>
      <c r="G91" s="6">
        <v>181</v>
      </c>
      <c r="H91" s="6">
        <v>2</v>
      </c>
      <c r="I91" s="6">
        <v>1</v>
      </c>
      <c r="J91" s="6" t="s">
        <v>9</v>
      </c>
    </row>
    <row r="92" spans="1:10" x14ac:dyDescent="0.2">
      <c r="A92" s="6">
        <v>91</v>
      </c>
      <c r="B92" s="6">
        <v>2</v>
      </c>
      <c r="C92" s="6">
        <v>181</v>
      </c>
      <c r="D92" s="6">
        <v>3</v>
      </c>
      <c r="E92" s="6">
        <v>181</v>
      </c>
      <c r="F92" s="6">
        <v>0</v>
      </c>
      <c r="G92" s="6">
        <v>184</v>
      </c>
      <c r="H92" s="6">
        <v>3</v>
      </c>
      <c r="I92" s="6">
        <v>0</v>
      </c>
      <c r="J92" s="6" t="s">
        <v>9</v>
      </c>
    </row>
    <row r="93" spans="1:10" x14ac:dyDescent="0.2">
      <c r="A93" s="6">
        <v>92</v>
      </c>
      <c r="B93" s="6">
        <v>2</v>
      </c>
      <c r="C93" s="6">
        <v>183</v>
      </c>
      <c r="D93" s="6">
        <v>3</v>
      </c>
      <c r="E93" s="6">
        <v>183</v>
      </c>
      <c r="F93" s="6">
        <v>0</v>
      </c>
      <c r="G93" s="6">
        <v>186</v>
      </c>
      <c r="H93" s="6">
        <v>3</v>
      </c>
      <c r="I93" s="6">
        <v>0</v>
      </c>
      <c r="J93" s="6" t="s">
        <v>10</v>
      </c>
    </row>
    <row r="94" spans="1:10" x14ac:dyDescent="0.2">
      <c r="A94" s="6">
        <v>93</v>
      </c>
      <c r="B94" s="6">
        <v>2</v>
      </c>
      <c r="C94" s="6">
        <v>185</v>
      </c>
      <c r="D94" s="6">
        <v>5</v>
      </c>
      <c r="E94" s="6">
        <v>185</v>
      </c>
      <c r="F94" s="6">
        <v>0</v>
      </c>
      <c r="G94" s="6">
        <v>190</v>
      </c>
      <c r="H94" s="6">
        <v>5</v>
      </c>
      <c r="I94" s="6">
        <v>1</v>
      </c>
      <c r="J94" s="6" t="s">
        <v>9</v>
      </c>
    </row>
    <row r="95" spans="1:10" x14ac:dyDescent="0.2">
      <c r="A95" s="6">
        <v>94</v>
      </c>
      <c r="B95" s="6">
        <v>3</v>
      </c>
      <c r="C95" s="6">
        <v>188</v>
      </c>
      <c r="D95" s="6">
        <v>4</v>
      </c>
      <c r="E95" s="6">
        <v>188</v>
      </c>
      <c r="F95" s="6">
        <v>0</v>
      </c>
      <c r="G95" s="6">
        <v>192</v>
      </c>
      <c r="H95" s="6">
        <v>4</v>
      </c>
      <c r="I95" s="6">
        <v>2</v>
      </c>
      <c r="J95" s="6" t="s">
        <v>10</v>
      </c>
    </row>
    <row r="96" spans="1:10" x14ac:dyDescent="0.2">
      <c r="A96" s="6">
        <v>95</v>
      </c>
      <c r="B96" s="6">
        <v>3</v>
      </c>
      <c r="C96" s="6">
        <v>191</v>
      </c>
      <c r="D96" s="6">
        <v>5</v>
      </c>
      <c r="E96" s="6">
        <v>191</v>
      </c>
      <c r="F96" s="6">
        <v>0</v>
      </c>
      <c r="G96" s="6">
        <v>196</v>
      </c>
      <c r="H96" s="6">
        <v>5</v>
      </c>
      <c r="I96" s="6">
        <v>1</v>
      </c>
      <c r="J96" s="6" t="s">
        <v>9</v>
      </c>
    </row>
    <row r="97" spans="1:10" x14ac:dyDescent="0.2">
      <c r="A97" s="6">
        <v>96</v>
      </c>
      <c r="B97" s="6">
        <v>2</v>
      </c>
      <c r="C97" s="6">
        <v>193</v>
      </c>
      <c r="D97" s="6">
        <v>3</v>
      </c>
      <c r="E97" s="6">
        <v>193</v>
      </c>
      <c r="F97" s="6">
        <v>0</v>
      </c>
      <c r="G97" s="6">
        <v>196</v>
      </c>
      <c r="H97" s="6">
        <v>3</v>
      </c>
      <c r="I97" s="6">
        <v>1</v>
      </c>
      <c r="J97" s="6" t="s">
        <v>10</v>
      </c>
    </row>
    <row r="98" spans="1:10" x14ac:dyDescent="0.2">
      <c r="A98" s="6">
        <v>97</v>
      </c>
      <c r="B98" s="6">
        <v>4</v>
      </c>
      <c r="C98" s="6">
        <v>197</v>
      </c>
      <c r="D98" s="6">
        <v>5</v>
      </c>
      <c r="E98" s="6">
        <v>197</v>
      </c>
      <c r="F98" s="6">
        <v>0</v>
      </c>
      <c r="G98" s="6">
        <v>202</v>
      </c>
      <c r="H98" s="6">
        <v>5</v>
      </c>
      <c r="I98" s="6">
        <v>1</v>
      </c>
      <c r="J98" s="6" t="s">
        <v>9</v>
      </c>
    </row>
    <row r="99" spans="1:10" x14ac:dyDescent="0.2">
      <c r="A99" s="6">
        <v>98</v>
      </c>
      <c r="B99" s="6">
        <v>2</v>
      </c>
      <c r="C99" s="6">
        <v>199</v>
      </c>
      <c r="D99" s="6">
        <v>5</v>
      </c>
      <c r="E99" s="6">
        <v>199</v>
      </c>
      <c r="F99" s="6">
        <v>0</v>
      </c>
      <c r="G99" s="6">
        <v>204</v>
      </c>
      <c r="H99" s="6">
        <v>5</v>
      </c>
      <c r="I99" s="6">
        <v>3</v>
      </c>
      <c r="J99" s="6" t="s">
        <v>10</v>
      </c>
    </row>
    <row r="100" spans="1:10" x14ac:dyDescent="0.2">
      <c r="A100" s="6">
        <v>99</v>
      </c>
      <c r="B100" s="6">
        <v>4</v>
      </c>
      <c r="C100" s="6">
        <v>203</v>
      </c>
      <c r="D100" s="6">
        <v>2</v>
      </c>
      <c r="E100" s="6">
        <v>203</v>
      </c>
      <c r="F100" s="6">
        <v>0</v>
      </c>
      <c r="G100" s="6">
        <v>205</v>
      </c>
      <c r="H100" s="6">
        <v>2</v>
      </c>
      <c r="I100" s="6">
        <v>1</v>
      </c>
      <c r="J100" s="6" t="s">
        <v>9</v>
      </c>
    </row>
    <row r="101" spans="1:10" x14ac:dyDescent="0.2">
      <c r="A101" s="6">
        <v>100</v>
      </c>
      <c r="B101" s="6">
        <v>4</v>
      </c>
      <c r="C101" s="6">
        <v>207</v>
      </c>
      <c r="D101" s="6">
        <v>2</v>
      </c>
      <c r="E101" s="6">
        <v>207</v>
      </c>
      <c r="F101" s="6">
        <v>0</v>
      </c>
      <c r="G101" s="6">
        <v>209</v>
      </c>
      <c r="H101" s="6">
        <v>2</v>
      </c>
      <c r="I101" s="6">
        <v>2</v>
      </c>
      <c r="J101" s="6" t="s">
        <v>9</v>
      </c>
    </row>
  </sheetData>
  <autoFilter ref="A1:J101" xr:uid="{E5A0655A-874C-3142-92DC-F6F2A1914644}"/>
  <mergeCells count="3">
    <mergeCell ref="L24:M24"/>
    <mergeCell ref="O24:P24"/>
    <mergeCell ref="L46:M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202C-E002-6342-B7B9-C90FDBE6AC88}">
  <dimension ref="A1:P101"/>
  <sheetViews>
    <sheetView topLeftCell="A5" workbookViewId="0">
      <selection activeCell="L46" sqref="L46:M58"/>
    </sheetView>
  </sheetViews>
  <sheetFormatPr baseColWidth="10" defaultRowHeight="16" x14ac:dyDescent="0.2"/>
  <cols>
    <col min="7" max="7" width="15.6640625" customWidth="1"/>
    <col min="9" max="9" width="17.33203125" customWidth="1"/>
    <col min="12" max="12" width="38.83203125" customWidth="1"/>
    <col min="15" max="15" width="40.832031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10">
        <v>1</v>
      </c>
      <c r="B2" s="10">
        <v>0</v>
      </c>
      <c r="C2" s="10">
        <v>0</v>
      </c>
      <c r="D2" s="10">
        <v>3</v>
      </c>
      <c r="E2" s="10">
        <v>0</v>
      </c>
      <c r="F2" s="10">
        <v>0</v>
      </c>
      <c r="G2" s="10">
        <v>3</v>
      </c>
      <c r="H2" s="10">
        <v>3</v>
      </c>
      <c r="I2" s="10">
        <v>0</v>
      </c>
      <c r="J2" s="10" t="s">
        <v>9</v>
      </c>
    </row>
    <row r="3" spans="1:10" x14ac:dyDescent="0.2">
      <c r="A3" s="10">
        <v>2</v>
      </c>
      <c r="B3" s="10">
        <v>4</v>
      </c>
      <c r="C3" s="10">
        <v>4</v>
      </c>
      <c r="D3" s="10">
        <v>4</v>
      </c>
      <c r="E3" s="10">
        <v>4</v>
      </c>
      <c r="F3" s="10">
        <v>0</v>
      </c>
      <c r="G3" s="10">
        <v>8</v>
      </c>
      <c r="H3" s="10">
        <v>4</v>
      </c>
      <c r="I3" s="10">
        <v>1</v>
      </c>
      <c r="J3" s="10" t="s">
        <v>9</v>
      </c>
    </row>
    <row r="4" spans="1:10" x14ac:dyDescent="0.2">
      <c r="A4" s="10">
        <v>3</v>
      </c>
      <c r="B4" s="10">
        <v>1</v>
      </c>
      <c r="C4" s="10">
        <v>5</v>
      </c>
      <c r="D4" s="10">
        <v>4</v>
      </c>
      <c r="E4" s="10">
        <v>5</v>
      </c>
      <c r="F4" s="10">
        <v>0</v>
      </c>
      <c r="G4" s="10">
        <v>9</v>
      </c>
      <c r="H4" s="10">
        <v>4</v>
      </c>
      <c r="I4" s="10">
        <v>0</v>
      </c>
      <c r="J4" s="10" t="s">
        <v>10</v>
      </c>
    </row>
    <row r="5" spans="1:10" x14ac:dyDescent="0.2">
      <c r="A5" s="10">
        <v>4</v>
      </c>
      <c r="B5" s="10">
        <v>2</v>
      </c>
      <c r="C5" s="10">
        <v>7</v>
      </c>
      <c r="D5" s="10">
        <v>4</v>
      </c>
      <c r="E5" s="10">
        <v>8</v>
      </c>
      <c r="F5" s="10">
        <v>1</v>
      </c>
      <c r="G5" s="10">
        <v>12</v>
      </c>
      <c r="H5" s="10">
        <v>5</v>
      </c>
      <c r="I5" s="10">
        <v>0</v>
      </c>
      <c r="J5" s="10" t="s">
        <v>9</v>
      </c>
    </row>
    <row r="6" spans="1:10" x14ac:dyDescent="0.2">
      <c r="A6" s="10">
        <v>5</v>
      </c>
      <c r="B6" s="10">
        <v>1</v>
      </c>
      <c r="C6" s="10">
        <v>8</v>
      </c>
      <c r="D6" s="10">
        <v>5</v>
      </c>
      <c r="E6" s="10">
        <v>9</v>
      </c>
      <c r="F6" s="10">
        <v>1</v>
      </c>
      <c r="G6" s="10">
        <v>14</v>
      </c>
      <c r="H6" s="10">
        <v>6</v>
      </c>
      <c r="I6" s="10">
        <v>0</v>
      </c>
      <c r="J6" s="10" t="s">
        <v>10</v>
      </c>
    </row>
    <row r="7" spans="1:10" x14ac:dyDescent="0.2">
      <c r="A7" s="10">
        <v>6</v>
      </c>
      <c r="B7" s="10">
        <v>2</v>
      </c>
      <c r="C7" s="10">
        <v>10</v>
      </c>
      <c r="D7" s="10">
        <v>2</v>
      </c>
      <c r="E7" s="10">
        <v>12</v>
      </c>
      <c r="F7" s="10">
        <v>2</v>
      </c>
      <c r="G7" s="10">
        <v>14</v>
      </c>
      <c r="H7" s="10">
        <v>4</v>
      </c>
      <c r="I7" s="10">
        <v>0</v>
      </c>
      <c r="J7" s="10" t="s">
        <v>9</v>
      </c>
    </row>
    <row r="8" spans="1:10" x14ac:dyDescent="0.2">
      <c r="A8" s="10">
        <v>7</v>
      </c>
      <c r="B8" s="10">
        <v>3</v>
      </c>
      <c r="C8" s="10">
        <v>13</v>
      </c>
      <c r="D8" s="10">
        <v>3</v>
      </c>
      <c r="E8" s="10">
        <v>14</v>
      </c>
      <c r="F8" s="10">
        <v>1</v>
      </c>
      <c r="G8" s="10">
        <v>17</v>
      </c>
      <c r="H8" s="10">
        <v>4</v>
      </c>
      <c r="I8" s="10">
        <v>0</v>
      </c>
      <c r="J8" s="10" t="s">
        <v>9</v>
      </c>
    </row>
    <row r="9" spans="1:10" x14ac:dyDescent="0.2">
      <c r="A9" s="10">
        <v>8</v>
      </c>
      <c r="B9" s="10">
        <v>2</v>
      </c>
      <c r="C9" s="10">
        <v>15</v>
      </c>
      <c r="D9" s="10">
        <v>3</v>
      </c>
      <c r="E9" s="10">
        <v>15</v>
      </c>
      <c r="F9" s="10">
        <v>0</v>
      </c>
      <c r="G9" s="10">
        <v>18</v>
      </c>
      <c r="H9" s="10">
        <v>3</v>
      </c>
      <c r="I9" s="10">
        <v>1</v>
      </c>
      <c r="J9" s="10" t="s">
        <v>10</v>
      </c>
    </row>
    <row r="10" spans="1:10" x14ac:dyDescent="0.2">
      <c r="A10" s="10">
        <v>9</v>
      </c>
      <c r="B10" s="10">
        <v>2</v>
      </c>
      <c r="C10" s="10">
        <v>17</v>
      </c>
      <c r="D10" s="10">
        <v>2</v>
      </c>
      <c r="E10" s="10">
        <v>17</v>
      </c>
      <c r="F10" s="10">
        <v>0</v>
      </c>
      <c r="G10" s="10">
        <v>19</v>
      </c>
      <c r="H10" s="10">
        <v>2</v>
      </c>
      <c r="I10" s="10">
        <v>0</v>
      </c>
      <c r="J10" s="10" t="s">
        <v>9</v>
      </c>
    </row>
    <row r="11" spans="1:10" x14ac:dyDescent="0.2">
      <c r="A11" s="10">
        <v>10</v>
      </c>
      <c r="B11" s="10">
        <v>2</v>
      </c>
      <c r="C11" s="10">
        <v>19</v>
      </c>
      <c r="D11" s="10">
        <v>3</v>
      </c>
      <c r="E11" s="10">
        <v>19</v>
      </c>
      <c r="F11" s="10">
        <v>0</v>
      </c>
      <c r="G11" s="10">
        <v>22</v>
      </c>
      <c r="H11" s="10">
        <v>3</v>
      </c>
      <c r="I11" s="10">
        <v>0</v>
      </c>
      <c r="J11" s="10" t="s">
        <v>9</v>
      </c>
    </row>
    <row r="12" spans="1:10" x14ac:dyDescent="0.2">
      <c r="A12" s="10">
        <v>11</v>
      </c>
      <c r="B12" s="10">
        <v>3</v>
      </c>
      <c r="C12" s="10">
        <v>22</v>
      </c>
      <c r="D12" s="10">
        <v>3</v>
      </c>
      <c r="E12" s="10">
        <v>22</v>
      </c>
      <c r="F12" s="10">
        <v>0</v>
      </c>
      <c r="G12" s="10">
        <v>25</v>
      </c>
      <c r="H12" s="10">
        <v>3</v>
      </c>
      <c r="I12" s="10">
        <v>0</v>
      </c>
      <c r="J12" s="10" t="s">
        <v>9</v>
      </c>
    </row>
    <row r="13" spans="1:10" x14ac:dyDescent="0.2">
      <c r="A13" s="10">
        <v>12</v>
      </c>
      <c r="B13" s="10">
        <v>3</v>
      </c>
      <c r="C13" s="10">
        <v>25</v>
      </c>
      <c r="D13" s="10">
        <v>3</v>
      </c>
      <c r="E13" s="10">
        <v>25</v>
      </c>
      <c r="F13" s="10">
        <v>0</v>
      </c>
      <c r="G13" s="10">
        <v>28</v>
      </c>
      <c r="H13" s="10">
        <v>3</v>
      </c>
      <c r="I13" s="10">
        <v>0</v>
      </c>
      <c r="J13" s="10" t="s">
        <v>9</v>
      </c>
    </row>
    <row r="14" spans="1:10" x14ac:dyDescent="0.2">
      <c r="A14" s="10">
        <v>13</v>
      </c>
      <c r="B14" s="10">
        <v>2</v>
      </c>
      <c r="C14" s="10">
        <v>27</v>
      </c>
      <c r="D14" s="10">
        <v>3</v>
      </c>
      <c r="E14" s="10">
        <v>27</v>
      </c>
      <c r="F14" s="10">
        <v>0</v>
      </c>
      <c r="G14" s="10">
        <v>30</v>
      </c>
      <c r="H14" s="10">
        <v>3</v>
      </c>
      <c r="I14" s="10">
        <v>9</v>
      </c>
      <c r="J14" s="10" t="s">
        <v>10</v>
      </c>
    </row>
    <row r="15" spans="1:10" x14ac:dyDescent="0.2">
      <c r="A15" s="10">
        <v>14</v>
      </c>
      <c r="B15" s="10">
        <v>2</v>
      </c>
      <c r="C15" s="10">
        <v>29</v>
      </c>
      <c r="D15" s="10">
        <v>3</v>
      </c>
      <c r="E15" s="10">
        <v>29</v>
      </c>
      <c r="F15" s="10">
        <v>0</v>
      </c>
      <c r="G15" s="10">
        <v>32</v>
      </c>
      <c r="H15" s="10">
        <v>3</v>
      </c>
      <c r="I15" s="10">
        <v>1</v>
      </c>
      <c r="J15" s="10" t="s">
        <v>9</v>
      </c>
    </row>
    <row r="16" spans="1:10" x14ac:dyDescent="0.2">
      <c r="A16" s="10">
        <v>15</v>
      </c>
      <c r="B16" s="10">
        <v>1</v>
      </c>
      <c r="C16" s="10">
        <v>30</v>
      </c>
      <c r="D16" s="10">
        <v>3</v>
      </c>
      <c r="E16" s="10">
        <v>30</v>
      </c>
      <c r="F16" s="10">
        <v>0</v>
      </c>
      <c r="G16" s="10">
        <v>33</v>
      </c>
      <c r="H16" s="10">
        <v>3</v>
      </c>
      <c r="I16" s="10">
        <v>0</v>
      </c>
      <c r="J16" s="10" t="s">
        <v>10</v>
      </c>
    </row>
    <row r="17" spans="1:16" x14ac:dyDescent="0.2">
      <c r="A17" s="10">
        <v>16</v>
      </c>
      <c r="B17" s="10">
        <v>2</v>
      </c>
      <c r="C17" s="10">
        <v>32</v>
      </c>
      <c r="D17" s="10">
        <v>3</v>
      </c>
      <c r="E17" s="10">
        <v>32</v>
      </c>
      <c r="F17" s="10">
        <v>0</v>
      </c>
      <c r="G17" s="10">
        <v>35</v>
      </c>
      <c r="H17" s="10">
        <v>3</v>
      </c>
      <c r="I17" s="10">
        <v>0</v>
      </c>
      <c r="J17" s="10" t="s">
        <v>9</v>
      </c>
    </row>
    <row r="18" spans="1:16" x14ac:dyDescent="0.2">
      <c r="A18" s="10">
        <v>17</v>
      </c>
      <c r="B18" s="10">
        <v>3</v>
      </c>
      <c r="C18" s="10">
        <v>35</v>
      </c>
      <c r="D18" s="10">
        <v>4</v>
      </c>
      <c r="E18" s="10">
        <v>35</v>
      </c>
      <c r="F18" s="10">
        <v>0</v>
      </c>
      <c r="G18" s="10">
        <v>39</v>
      </c>
      <c r="H18" s="10">
        <v>4</v>
      </c>
      <c r="I18" s="10">
        <v>0</v>
      </c>
      <c r="J18" s="10" t="s">
        <v>9</v>
      </c>
    </row>
    <row r="19" spans="1:16" x14ac:dyDescent="0.2">
      <c r="A19" s="10">
        <v>18</v>
      </c>
      <c r="B19" s="10">
        <v>3</v>
      </c>
      <c r="C19" s="10">
        <v>38</v>
      </c>
      <c r="D19" s="10">
        <v>6</v>
      </c>
      <c r="E19" s="10">
        <v>38</v>
      </c>
      <c r="F19" s="10">
        <v>0</v>
      </c>
      <c r="G19" s="10">
        <v>44</v>
      </c>
      <c r="H19" s="10">
        <v>6</v>
      </c>
      <c r="I19" s="10">
        <v>5</v>
      </c>
      <c r="J19" s="10" t="s">
        <v>10</v>
      </c>
    </row>
    <row r="20" spans="1:16" x14ac:dyDescent="0.2">
      <c r="A20" s="10">
        <v>19</v>
      </c>
      <c r="B20" s="10">
        <v>3</v>
      </c>
      <c r="C20" s="10">
        <v>41</v>
      </c>
      <c r="D20" s="10">
        <v>2</v>
      </c>
      <c r="E20" s="10">
        <v>41</v>
      </c>
      <c r="F20" s="10">
        <v>0</v>
      </c>
      <c r="G20" s="10">
        <v>43</v>
      </c>
      <c r="H20" s="10">
        <v>2</v>
      </c>
      <c r="I20" s="10">
        <v>2</v>
      </c>
      <c r="J20" s="10" t="s">
        <v>9</v>
      </c>
    </row>
    <row r="21" spans="1:16" x14ac:dyDescent="0.2">
      <c r="A21" s="10">
        <v>20</v>
      </c>
      <c r="B21" s="10">
        <v>0</v>
      </c>
      <c r="C21" s="10">
        <v>41</v>
      </c>
      <c r="D21" s="10">
        <v>3</v>
      </c>
      <c r="E21" s="10">
        <v>43</v>
      </c>
      <c r="F21" s="10">
        <v>2</v>
      </c>
      <c r="G21" s="10">
        <v>46</v>
      </c>
      <c r="H21" s="10">
        <v>5</v>
      </c>
      <c r="I21" s="10">
        <v>0</v>
      </c>
      <c r="J21" s="10" t="s">
        <v>9</v>
      </c>
    </row>
    <row r="22" spans="1:16" x14ac:dyDescent="0.2">
      <c r="A22" s="10">
        <v>21</v>
      </c>
      <c r="B22" s="10">
        <v>1</v>
      </c>
      <c r="C22" s="10">
        <v>42</v>
      </c>
      <c r="D22" s="10">
        <v>4</v>
      </c>
      <c r="E22" s="10">
        <v>44</v>
      </c>
      <c r="F22" s="10">
        <v>2</v>
      </c>
      <c r="G22" s="10">
        <v>48</v>
      </c>
      <c r="H22" s="10">
        <v>6</v>
      </c>
      <c r="I22" s="10">
        <v>0</v>
      </c>
      <c r="J22" s="10" t="s">
        <v>10</v>
      </c>
    </row>
    <row r="23" spans="1:16" x14ac:dyDescent="0.2">
      <c r="A23" s="10">
        <v>22</v>
      </c>
      <c r="B23" s="10">
        <v>2</v>
      </c>
      <c r="C23" s="10">
        <v>44</v>
      </c>
      <c r="D23" s="10">
        <v>4</v>
      </c>
      <c r="E23" s="10">
        <v>46</v>
      </c>
      <c r="F23" s="10">
        <v>2</v>
      </c>
      <c r="G23" s="10">
        <v>50</v>
      </c>
      <c r="H23" s="10">
        <v>6</v>
      </c>
      <c r="I23" s="10">
        <v>0</v>
      </c>
      <c r="J23" s="10" t="s">
        <v>9</v>
      </c>
    </row>
    <row r="24" spans="1:16" x14ac:dyDescent="0.2">
      <c r="A24" s="10">
        <v>23</v>
      </c>
      <c r="B24" s="10">
        <v>2</v>
      </c>
      <c r="C24" s="10">
        <v>46</v>
      </c>
      <c r="D24" s="10">
        <v>3</v>
      </c>
      <c r="E24" s="10">
        <v>48</v>
      </c>
      <c r="F24" s="10">
        <v>2</v>
      </c>
      <c r="G24" s="10">
        <v>51</v>
      </c>
      <c r="H24" s="10">
        <v>5</v>
      </c>
      <c r="I24" s="10">
        <v>0</v>
      </c>
      <c r="J24" s="10" t="s">
        <v>10</v>
      </c>
      <c r="L24" s="7" t="s">
        <v>13</v>
      </c>
      <c r="M24" s="7"/>
      <c r="O24" s="8" t="s">
        <v>33</v>
      </c>
      <c r="P24" s="8"/>
    </row>
    <row r="25" spans="1:16" x14ac:dyDescent="0.2">
      <c r="A25" s="10">
        <v>24</v>
      </c>
      <c r="B25" s="10">
        <v>4</v>
      </c>
      <c r="C25" s="10">
        <v>50</v>
      </c>
      <c r="D25" s="10">
        <v>4</v>
      </c>
      <c r="E25" s="10">
        <v>50</v>
      </c>
      <c r="F25" s="10">
        <v>0</v>
      </c>
      <c r="G25" s="10">
        <v>54</v>
      </c>
      <c r="H25" s="10">
        <v>4</v>
      </c>
      <c r="I25" s="10">
        <v>0</v>
      </c>
      <c r="J25" s="10" t="s">
        <v>9</v>
      </c>
      <c r="L25" s="6" t="s">
        <v>26</v>
      </c>
      <c r="M25" s="6">
        <f>COUNTIF(J2:J101,"&lt;&gt;BACKER")</f>
        <v>64</v>
      </c>
      <c r="O25" s="6" t="s">
        <v>26</v>
      </c>
      <c r="P25" s="6">
        <f>COUNTIF(J2:J101,"&lt;&gt;ABLE")</f>
        <v>36</v>
      </c>
    </row>
    <row r="26" spans="1:16" x14ac:dyDescent="0.2">
      <c r="A26" s="10">
        <v>25</v>
      </c>
      <c r="B26" s="10">
        <v>3</v>
      </c>
      <c r="C26" s="10">
        <v>53</v>
      </c>
      <c r="D26" s="10">
        <v>5</v>
      </c>
      <c r="E26" s="10">
        <v>53</v>
      </c>
      <c r="F26" s="10">
        <v>0</v>
      </c>
      <c r="G26" s="10">
        <v>58</v>
      </c>
      <c r="H26" s="10">
        <v>5</v>
      </c>
      <c r="I26" s="10">
        <v>2</v>
      </c>
      <c r="J26" s="10" t="s">
        <v>10</v>
      </c>
      <c r="L26" s="6" t="s">
        <v>27</v>
      </c>
      <c r="M26" s="6">
        <f>SUMIF(J2:J101,"*ABLE*",D2:D101)</f>
        <v>200</v>
      </c>
      <c r="O26" s="6" t="s">
        <v>27</v>
      </c>
      <c r="P26" s="6">
        <f>SUMIF(J2:J101,"*BACKER*",D2:D101)</f>
        <v>148</v>
      </c>
    </row>
    <row r="27" spans="1:16" x14ac:dyDescent="0.2">
      <c r="A27" s="10">
        <v>26</v>
      </c>
      <c r="B27" s="10">
        <v>3</v>
      </c>
      <c r="C27" s="10">
        <v>56</v>
      </c>
      <c r="D27" s="10">
        <v>5</v>
      </c>
      <c r="E27" s="10">
        <v>56</v>
      </c>
      <c r="F27" s="10">
        <v>0</v>
      </c>
      <c r="G27" s="10">
        <v>61</v>
      </c>
      <c r="H27" s="10">
        <v>5</v>
      </c>
      <c r="I27" s="10">
        <v>2</v>
      </c>
      <c r="J27" s="10" t="s">
        <v>9</v>
      </c>
      <c r="L27" s="6" t="s">
        <v>28</v>
      </c>
      <c r="M27" s="6">
        <f>SUMIF(J2:J101,"*ABLE*",F2:F101)</f>
        <v>41</v>
      </c>
      <c r="O27" s="6" t="s">
        <v>28</v>
      </c>
      <c r="P27" s="6">
        <f>SUMIF(J2:J101,"*BACKER*",F2:F101)</f>
        <v>34</v>
      </c>
    </row>
    <row r="28" spans="1:16" x14ac:dyDescent="0.2">
      <c r="A28" s="10">
        <v>27</v>
      </c>
      <c r="B28" s="10">
        <v>3</v>
      </c>
      <c r="C28" s="10">
        <v>59</v>
      </c>
      <c r="D28" s="10">
        <v>4</v>
      </c>
      <c r="E28" s="10">
        <v>59</v>
      </c>
      <c r="F28" s="10">
        <v>0</v>
      </c>
      <c r="G28" s="10">
        <v>63</v>
      </c>
      <c r="H28" s="10">
        <v>4</v>
      </c>
      <c r="I28" s="10">
        <v>1</v>
      </c>
      <c r="J28" s="10" t="s">
        <v>10</v>
      </c>
      <c r="L28" s="6" t="s">
        <v>29</v>
      </c>
      <c r="M28" s="6">
        <f>SUMIF(J2:J101,"*ABLE*",H2:H101)</f>
        <v>241</v>
      </c>
      <c r="O28" s="6" t="s">
        <v>29</v>
      </c>
      <c r="P28" s="6">
        <f>SUMIF(J2:J101,"*BACKER*",H2:H101)</f>
        <v>182</v>
      </c>
    </row>
    <row r="29" spans="1:16" x14ac:dyDescent="0.2">
      <c r="A29" s="10">
        <v>28</v>
      </c>
      <c r="B29" s="10">
        <v>4</v>
      </c>
      <c r="C29" s="10">
        <v>63</v>
      </c>
      <c r="D29" s="10">
        <v>3</v>
      </c>
      <c r="E29" s="10">
        <v>63</v>
      </c>
      <c r="F29" s="10">
        <v>0</v>
      </c>
      <c r="G29" s="10">
        <v>66</v>
      </c>
      <c r="H29" s="10">
        <v>3</v>
      </c>
      <c r="I29" s="10">
        <v>2</v>
      </c>
      <c r="J29" s="10" t="s">
        <v>9</v>
      </c>
      <c r="L29" s="6" t="s">
        <v>30</v>
      </c>
      <c r="M29" s="6">
        <f>SUMIF(J2:J101,"*ABLE*",I2:I101)</f>
        <v>45</v>
      </c>
      <c r="O29" s="6" t="s">
        <v>30</v>
      </c>
      <c r="P29" s="6">
        <f>SUMIF(J2:J101,"*BACKER*",I2:I101)</f>
        <v>94</v>
      </c>
    </row>
    <row r="30" spans="1:16" x14ac:dyDescent="0.2">
      <c r="A30" s="10">
        <v>29</v>
      </c>
      <c r="B30" s="10">
        <v>2</v>
      </c>
      <c r="C30" s="10">
        <v>65</v>
      </c>
      <c r="D30" s="10">
        <v>5</v>
      </c>
      <c r="E30" s="10">
        <v>65</v>
      </c>
      <c r="F30" s="10">
        <v>0</v>
      </c>
      <c r="G30" s="10">
        <v>70</v>
      </c>
      <c r="H30" s="10">
        <v>5</v>
      </c>
      <c r="I30" s="10">
        <v>2</v>
      </c>
      <c r="J30" s="10" t="s">
        <v>10</v>
      </c>
      <c r="L30" s="6" t="s">
        <v>31</v>
      </c>
      <c r="M30" s="6">
        <v>245</v>
      </c>
      <c r="O30" s="6" t="s">
        <v>31</v>
      </c>
      <c r="P30" s="6">
        <v>247</v>
      </c>
    </row>
    <row r="31" spans="1:16" x14ac:dyDescent="0.2">
      <c r="A31" s="10">
        <v>30</v>
      </c>
      <c r="B31" s="10">
        <v>2</v>
      </c>
      <c r="C31" s="10">
        <v>67</v>
      </c>
      <c r="D31" s="10">
        <v>2</v>
      </c>
      <c r="E31" s="10">
        <v>67</v>
      </c>
      <c r="F31" s="10">
        <v>0</v>
      </c>
      <c r="G31" s="10">
        <v>69</v>
      </c>
      <c r="H31" s="10">
        <v>2</v>
      </c>
      <c r="I31" s="10">
        <v>1</v>
      </c>
      <c r="J31" s="10" t="s">
        <v>9</v>
      </c>
      <c r="L31" s="6" t="s">
        <v>32</v>
      </c>
      <c r="M31" s="6">
        <v>234</v>
      </c>
      <c r="O31" s="6" t="s">
        <v>32</v>
      </c>
      <c r="P31" s="6">
        <v>237</v>
      </c>
    </row>
    <row r="32" spans="1:16" x14ac:dyDescent="0.2">
      <c r="A32" s="10">
        <v>31</v>
      </c>
      <c r="B32" s="10">
        <v>4</v>
      </c>
      <c r="C32" s="10">
        <v>71</v>
      </c>
      <c r="D32" s="10">
        <v>2</v>
      </c>
      <c r="E32" s="10">
        <v>71</v>
      </c>
      <c r="F32" s="10">
        <v>0</v>
      </c>
      <c r="G32" s="10">
        <v>73</v>
      </c>
      <c r="H32" s="10">
        <v>2</v>
      </c>
      <c r="I32" s="10">
        <v>2</v>
      </c>
      <c r="J32" s="10" t="s">
        <v>9</v>
      </c>
      <c r="L32" s="6" t="s">
        <v>14</v>
      </c>
      <c r="M32" s="6">
        <f>M27/M25</f>
        <v>0.640625</v>
      </c>
      <c r="O32" s="6" t="s">
        <v>14</v>
      </c>
      <c r="P32" s="6">
        <f>P27/P25</f>
        <v>0.94444444444444442</v>
      </c>
    </row>
    <row r="33" spans="1:16" x14ac:dyDescent="0.2">
      <c r="A33" s="10">
        <v>32</v>
      </c>
      <c r="B33" s="10">
        <v>2</v>
      </c>
      <c r="C33" s="10">
        <v>73</v>
      </c>
      <c r="D33" s="10">
        <v>4</v>
      </c>
      <c r="E33" s="10">
        <v>73</v>
      </c>
      <c r="F33" s="10">
        <v>0</v>
      </c>
      <c r="G33" s="10">
        <v>77</v>
      </c>
      <c r="H33" s="10">
        <v>4</v>
      </c>
      <c r="I33" s="10">
        <v>0</v>
      </c>
      <c r="J33" s="10" t="s">
        <v>9</v>
      </c>
      <c r="L33" s="6" t="s">
        <v>15</v>
      </c>
      <c r="M33" s="6">
        <f>COUNTIFS(J2:J101,"*ABLE*",F2:F101,"&gt;0")</f>
        <v>16</v>
      </c>
      <c r="O33" s="6" t="s">
        <v>15</v>
      </c>
      <c r="P33" s="6">
        <f>COUNTIFS(J2:J101,"*BACKER*",F2:F101,"&gt;0")</f>
        <v>11</v>
      </c>
    </row>
    <row r="34" spans="1:16" x14ac:dyDescent="0.2">
      <c r="A34" s="10">
        <v>33</v>
      </c>
      <c r="B34" s="10">
        <v>3</v>
      </c>
      <c r="C34" s="10">
        <v>76</v>
      </c>
      <c r="D34" s="10">
        <v>5</v>
      </c>
      <c r="E34" s="10">
        <v>76</v>
      </c>
      <c r="F34" s="10">
        <v>0</v>
      </c>
      <c r="G34" s="10">
        <v>81</v>
      </c>
      <c r="H34" s="10">
        <v>5</v>
      </c>
      <c r="I34" s="10">
        <v>6</v>
      </c>
      <c r="J34" s="10" t="s">
        <v>10</v>
      </c>
      <c r="L34" s="6" t="s">
        <v>16</v>
      </c>
      <c r="M34" s="6">
        <f>M33/M25</f>
        <v>0.25</v>
      </c>
      <c r="O34" s="6" t="s">
        <v>16</v>
      </c>
      <c r="P34" s="6">
        <f>P33/P25</f>
        <v>0.30555555555555558</v>
      </c>
    </row>
    <row r="35" spans="1:16" x14ac:dyDescent="0.2">
      <c r="A35" s="10">
        <v>34</v>
      </c>
      <c r="B35" s="10">
        <v>2</v>
      </c>
      <c r="C35" s="10">
        <v>78</v>
      </c>
      <c r="D35" s="10">
        <v>3</v>
      </c>
      <c r="E35" s="10">
        <v>78</v>
      </c>
      <c r="F35" s="10">
        <v>0</v>
      </c>
      <c r="G35" s="10">
        <v>81</v>
      </c>
      <c r="H35" s="10">
        <v>3</v>
      </c>
      <c r="I35" s="10">
        <v>1</v>
      </c>
      <c r="J35" s="10" t="s">
        <v>9</v>
      </c>
      <c r="L35" s="6" t="s">
        <v>17</v>
      </c>
      <c r="M35" s="6">
        <f>M29/M30</f>
        <v>0.18367346938775511</v>
      </c>
      <c r="O35" s="6" t="s">
        <v>17</v>
      </c>
      <c r="P35" s="6">
        <f>P29/P30</f>
        <v>0.38056680161943318</v>
      </c>
    </row>
    <row r="36" spans="1:16" x14ac:dyDescent="0.2">
      <c r="A36" s="10">
        <v>35</v>
      </c>
      <c r="B36" s="10">
        <v>3</v>
      </c>
      <c r="C36" s="10">
        <v>81</v>
      </c>
      <c r="D36" s="10">
        <v>3</v>
      </c>
      <c r="E36" s="10">
        <v>81</v>
      </c>
      <c r="F36" s="10">
        <v>0</v>
      </c>
      <c r="G36" s="10">
        <v>84</v>
      </c>
      <c r="H36" s="10">
        <v>3</v>
      </c>
      <c r="I36" s="10">
        <v>0</v>
      </c>
      <c r="J36" s="10" t="s">
        <v>9</v>
      </c>
      <c r="L36" s="6" t="s">
        <v>18</v>
      </c>
      <c r="M36" s="6">
        <f>1-M35</f>
        <v>0.81632653061224492</v>
      </c>
      <c r="O36" s="6" t="s">
        <v>18</v>
      </c>
      <c r="P36" s="6">
        <f>1-P35</f>
        <v>0.61943319838056676</v>
      </c>
    </row>
    <row r="37" spans="1:16" x14ac:dyDescent="0.2">
      <c r="A37" s="10">
        <v>36</v>
      </c>
      <c r="B37" s="10">
        <v>4</v>
      </c>
      <c r="C37" s="10">
        <v>85</v>
      </c>
      <c r="D37" s="10">
        <v>4</v>
      </c>
      <c r="E37" s="10">
        <v>85</v>
      </c>
      <c r="F37" s="10">
        <v>0</v>
      </c>
      <c r="G37" s="10">
        <v>89</v>
      </c>
      <c r="H37" s="10">
        <v>4</v>
      </c>
      <c r="I37" s="10">
        <v>1</v>
      </c>
      <c r="J37" s="10" t="s">
        <v>9</v>
      </c>
      <c r="L37" s="6" t="s">
        <v>19</v>
      </c>
      <c r="M37" s="6">
        <f>M26/M25</f>
        <v>3.125</v>
      </c>
      <c r="O37" s="6" t="s">
        <v>19</v>
      </c>
      <c r="P37" s="6">
        <f>P26/P25</f>
        <v>4.1111111111111107</v>
      </c>
    </row>
    <row r="38" spans="1:16" x14ac:dyDescent="0.2">
      <c r="A38" s="10">
        <v>37</v>
      </c>
      <c r="B38" s="10">
        <v>2</v>
      </c>
      <c r="C38" s="10">
        <v>87</v>
      </c>
      <c r="D38" s="10">
        <v>4</v>
      </c>
      <c r="E38" s="10">
        <v>87</v>
      </c>
      <c r="F38" s="10">
        <v>0</v>
      </c>
      <c r="G38" s="10">
        <v>91</v>
      </c>
      <c r="H38" s="10">
        <v>4</v>
      </c>
      <c r="I38" s="10">
        <v>6</v>
      </c>
      <c r="J38" s="10" t="s">
        <v>10</v>
      </c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:16" x14ac:dyDescent="0.2">
      <c r="A39" s="10">
        <v>38</v>
      </c>
      <c r="B39" s="10">
        <v>1</v>
      </c>
      <c r="C39" s="10">
        <v>88</v>
      </c>
      <c r="D39" s="10">
        <v>5</v>
      </c>
      <c r="E39" s="10">
        <v>89</v>
      </c>
      <c r="F39" s="10">
        <v>1</v>
      </c>
      <c r="G39" s="10">
        <v>94</v>
      </c>
      <c r="H39" s="10">
        <v>6</v>
      </c>
      <c r="I39" s="10">
        <v>0</v>
      </c>
      <c r="J39" s="10" t="s">
        <v>9</v>
      </c>
      <c r="L39" s="6" t="s">
        <v>21</v>
      </c>
      <c r="M39" s="6">
        <f>M31/(M25-1)</f>
        <v>3.7142857142857144</v>
      </c>
      <c r="O39" s="6" t="s">
        <v>21</v>
      </c>
      <c r="P39" s="6">
        <f>P31/(P25-1)</f>
        <v>6.7714285714285714</v>
      </c>
    </row>
    <row r="40" spans="1:16" x14ac:dyDescent="0.2">
      <c r="A40" s="10">
        <v>39</v>
      </c>
      <c r="B40" s="10">
        <v>2</v>
      </c>
      <c r="C40" s="10">
        <v>90</v>
      </c>
      <c r="D40" s="10">
        <v>3</v>
      </c>
      <c r="E40" s="10">
        <v>91</v>
      </c>
      <c r="F40" s="10">
        <v>1</v>
      </c>
      <c r="G40" s="10">
        <v>94</v>
      </c>
      <c r="H40" s="10">
        <v>4</v>
      </c>
      <c r="I40" s="10">
        <v>0</v>
      </c>
      <c r="J40" s="10" t="s">
        <v>10</v>
      </c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:16" x14ac:dyDescent="0.2">
      <c r="A41" s="10">
        <v>40</v>
      </c>
      <c r="B41" s="10">
        <v>3</v>
      </c>
      <c r="C41" s="10">
        <v>93</v>
      </c>
      <c r="D41" s="10">
        <v>3</v>
      </c>
      <c r="E41" s="10">
        <v>94</v>
      </c>
      <c r="F41" s="10">
        <v>1</v>
      </c>
      <c r="G41" s="10">
        <v>97</v>
      </c>
      <c r="H41" s="10">
        <v>4</v>
      </c>
      <c r="I41" s="10">
        <v>0</v>
      </c>
      <c r="J41" s="10" t="s">
        <v>9</v>
      </c>
      <c r="L41" s="6" t="s">
        <v>23</v>
      </c>
      <c r="M41" s="6">
        <f>M27/M33</f>
        <v>2.5625</v>
      </c>
      <c r="O41" s="6" t="s">
        <v>23</v>
      </c>
      <c r="P41" s="6">
        <f>P27/P33</f>
        <v>3.0909090909090908</v>
      </c>
    </row>
    <row r="42" spans="1:16" x14ac:dyDescent="0.2">
      <c r="A42" s="10">
        <v>41</v>
      </c>
      <c r="B42" s="10">
        <v>2</v>
      </c>
      <c r="C42" s="10">
        <v>95</v>
      </c>
      <c r="D42" s="10">
        <v>3</v>
      </c>
      <c r="E42" s="10">
        <v>95</v>
      </c>
      <c r="F42" s="10">
        <v>0</v>
      </c>
      <c r="G42" s="10">
        <v>98</v>
      </c>
      <c r="H42" s="10">
        <v>3</v>
      </c>
      <c r="I42" s="10">
        <v>1</v>
      </c>
      <c r="J42" s="10" t="s">
        <v>10</v>
      </c>
      <c r="L42" s="6" t="s">
        <v>24</v>
      </c>
      <c r="M42" s="6">
        <f>M28/M25</f>
        <v>3.765625</v>
      </c>
      <c r="O42" s="6" t="s">
        <v>24</v>
      </c>
      <c r="P42" s="6">
        <f>P28/P25</f>
        <v>5.0555555555555554</v>
      </c>
    </row>
    <row r="43" spans="1:16" x14ac:dyDescent="0.2">
      <c r="A43" s="10">
        <v>42</v>
      </c>
      <c r="B43" s="10">
        <v>2</v>
      </c>
      <c r="C43" s="10">
        <v>97</v>
      </c>
      <c r="D43" s="10">
        <v>3</v>
      </c>
      <c r="E43" s="10">
        <v>97</v>
      </c>
      <c r="F43" s="10">
        <v>0</v>
      </c>
      <c r="G43" s="10">
        <v>100</v>
      </c>
      <c r="H43" s="10">
        <v>3</v>
      </c>
      <c r="I43" s="10">
        <v>0</v>
      </c>
      <c r="J43" s="10" t="s">
        <v>9</v>
      </c>
      <c r="L43" s="6" t="s">
        <v>25</v>
      </c>
      <c r="M43" s="6">
        <f>M32+M37</f>
        <v>3.765625</v>
      </c>
      <c r="O43" s="6" t="s">
        <v>25</v>
      </c>
      <c r="P43" s="6">
        <f>P32+P37</f>
        <v>5.0555555555555554</v>
      </c>
    </row>
    <row r="44" spans="1:16" x14ac:dyDescent="0.2">
      <c r="A44" s="10">
        <v>43</v>
      </c>
      <c r="B44" s="10">
        <v>1</v>
      </c>
      <c r="C44" s="10">
        <v>98</v>
      </c>
      <c r="D44" s="10">
        <v>3</v>
      </c>
      <c r="E44" s="10">
        <v>98</v>
      </c>
      <c r="F44" s="10">
        <v>0</v>
      </c>
      <c r="G44" s="10">
        <v>101</v>
      </c>
      <c r="H44" s="10">
        <v>3</v>
      </c>
      <c r="I44" s="10">
        <v>0</v>
      </c>
      <c r="J44" s="10" t="s">
        <v>10</v>
      </c>
    </row>
    <row r="45" spans="1:16" x14ac:dyDescent="0.2">
      <c r="A45" s="10">
        <v>44</v>
      </c>
      <c r="B45" s="10">
        <v>4</v>
      </c>
      <c r="C45" s="10">
        <v>102</v>
      </c>
      <c r="D45" s="10">
        <v>2</v>
      </c>
      <c r="E45" s="10">
        <v>102</v>
      </c>
      <c r="F45" s="10">
        <v>0</v>
      </c>
      <c r="G45" s="10">
        <v>104</v>
      </c>
      <c r="H45" s="10">
        <v>2</v>
      </c>
      <c r="I45" s="10">
        <v>2</v>
      </c>
      <c r="J45" s="10" t="s">
        <v>9</v>
      </c>
    </row>
    <row r="46" spans="1:16" x14ac:dyDescent="0.2">
      <c r="A46" s="10">
        <v>45</v>
      </c>
      <c r="B46" s="10">
        <v>3</v>
      </c>
      <c r="C46" s="10">
        <v>105</v>
      </c>
      <c r="D46" s="10">
        <v>4</v>
      </c>
      <c r="E46" s="10">
        <v>105</v>
      </c>
      <c r="F46" s="10">
        <v>0</v>
      </c>
      <c r="G46" s="10">
        <v>109</v>
      </c>
      <c r="H46" s="10">
        <v>4</v>
      </c>
      <c r="I46" s="10">
        <v>1</v>
      </c>
      <c r="J46" s="10" t="s">
        <v>9</v>
      </c>
      <c r="L46" s="7" t="s">
        <v>34</v>
      </c>
      <c r="M46" s="7"/>
    </row>
    <row r="47" spans="1:16" x14ac:dyDescent="0.2">
      <c r="A47" s="10">
        <v>46</v>
      </c>
      <c r="B47" s="10">
        <v>4</v>
      </c>
      <c r="C47" s="10">
        <v>109</v>
      </c>
      <c r="D47" s="10">
        <v>5</v>
      </c>
      <c r="E47" s="10">
        <v>109</v>
      </c>
      <c r="F47" s="10">
        <v>0</v>
      </c>
      <c r="G47" s="10">
        <v>114</v>
      </c>
      <c r="H47" s="10">
        <v>5</v>
      </c>
      <c r="I47" s="10">
        <v>0</v>
      </c>
      <c r="J47" s="10" t="s">
        <v>9</v>
      </c>
      <c r="L47" s="6" t="s">
        <v>35</v>
      </c>
      <c r="M47" s="6">
        <f>AVERAGE(M32,P32)</f>
        <v>0.79253472222222221</v>
      </c>
    </row>
    <row r="48" spans="1:16" x14ac:dyDescent="0.2">
      <c r="A48" s="10">
        <v>47</v>
      </c>
      <c r="B48" s="10">
        <v>1</v>
      </c>
      <c r="C48" s="10">
        <v>110</v>
      </c>
      <c r="D48" s="10">
        <v>3</v>
      </c>
      <c r="E48" s="10">
        <v>110</v>
      </c>
      <c r="F48" s="10">
        <v>0</v>
      </c>
      <c r="G48" s="10">
        <v>113</v>
      </c>
      <c r="H48" s="10">
        <v>3</v>
      </c>
      <c r="I48" s="10">
        <v>9</v>
      </c>
      <c r="J48" s="10" t="s">
        <v>10</v>
      </c>
      <c r="L48" s="6" t="s">
        <v>36</v>
      </c>
      <c r="M48" s="6">
        <f>SUM(M33,P33)</f>
        <v>27</v>
      </c>
    </row>
    <row r="49" spans="1:13" x14ac:dyDescent="0.2">
      <c r="A49" s="10">
        <v>48</v>
      </c>
      <c r="B49" s="10">
        <v>4</v>
      </c>
      <c r="C49" s="10">
        <v>114</v>
      </c>
      <c r="D49" s="10">
        <v>2</v>
      </c>
      <c r="E49" s="10">
        <v>114</v>
      </c>
      <c r="F49" s="10">
        <v>0</v>
      </c>
      <c r="G49" s="10">
        <v>116</v>
      </c>
      <c r="H49" s="10">
        <v>2</v>
      </c>
      <c r="I49" s="10">
        <v>0</v>
      </c>
      <c r="J49" s="10" t="s">
        <v>9</v>
      </c>
      <c r="L49" s="6" t="s">
        <v>16</v>
      </c>
      <c r="M49" s="6">
        <f>AVERAGE(M34,P34)</f>
        <v>0.27777777777777779</v>
      </c>
    </row>
    <row r="50" spans="1:13" x14ac:dyDescent="0.2">
      <c r="A50" s="10">
        <v>49</v>
      </c>
      <c r="B50" s="10">
        <v>3</v>
      </c>
      <c r="C50" s="10">
        <v>117</v>
      </c>
      <c r="D50" s="10">
        <v>4</v>
      </c>
      <c r="E50" s="10">
        <v>117</v>
      </c>
      <c r="F50" s="10">
        <v>0</v>
      </c>
      <c r="G50" s="10">
        <v>121</v>
      </c>
      <c r="H50" s="10">
        <v>4</v>
      </c>
      <c r="I50" s="10">
        <v>1</v>
      </c>
      <c r="J50" s="10" t="s">
        <v>9</v>
      </c>
      <c r="L50" s="6" t="s">
        <v>37</v>
      </c>
      <c r="M50" s="6">
        <f>AVERAGE(M35,P35)</f>
        <v>0.28212013550359416</v>
      </c>
    </row>
    <row r="51" spans="1:13" x14ac:dyDescent="0.2">
      <c r="A51" s="10">
        <v>50</v>
      </c>
      <c r="B51" s="10">
        <v>1</v>
      </c>
      <c r="C51" s="10">
        <v>118</v>
      </c>
      <c r="D51" s="10">
        <v>3</v>
      </c>
      <c r="E51" s="10">
        <v>118</v>
      </c>
      <c r="F51" s="10">
        <v>0</v>
      </c>
      <c r="G51" s="10">
        <v>121</v>
      </c>
      <c r="H51" s="10">
        <v>3</v>
      </c>
      <c r="I51" s="10">
        <v>5</v>
      </c>
      <c r="J51" s="10" t="s">
        <v>10</v>
      </c>
      <c r="L51" s="6" t="s">
        <v>18</v>
      </c>
      <c r="M51" s="6">
        <f>1-M50</f>
        <v>0.71787986449640584</v>
      </c>
    </row>
    <row r="52" spans="1:13" x14ac:dyDescent="0.2">
      <c r="A52" s="10">
        <v>51</v>
      </c>
      <c r="B52" s="10">
        <v>3</v>
      </c>
      <c r="C52" s="10">
        <v>121</v>
      </c>
      <c r="D52" s="10">
        <v>4</v>
      </c>
      <c r="E52" s="10">
        <v>121</v>
      </c>
      <c r="F52" s="10">
        <v>0</v>
      </c>
      <c r="G52" s="10">
        <v>125</v>
      </c>
      <c r="H52" s="10">
        <v>4</v>
      </c>
      <c r="I52" s="10">
        <v>0</v>
      </c>
      <c r="J52" s="10" t="s">
        <v>9</v>
      </c>
      <c r="L52" s="6" t="s">
        <v>38</v>
      </c>
      <c r="M52" s="6">
        <f>AVERAGE(M37,P37)</f>
        <v>3.6180555555555554</v>
      </c>
    </row>
    <row r="53" spans="1:13" x14ac:dyDescent="0.2">
      <c r="A53" s="10">
        <v>52</v>
      </c>
      <c r="B53" s="10">
        <v>4</v>
      </c>
      <c r="C53" s="10">
        <v>125</v>
      </c>
      <c r="D53" s="10">
        <v>3</v>
      </c>
      <c r="E53" s="10">
        <v>125</v>
      </c>
      <c r="F53" s="10">
        <v>0</v>
      </c>
      <c r="G53" s="10">
        <v>128</v>
      </c>
      <c r="H53" s="10">
        <v>3</v>
      </c>
      <c r="I53" s="10">
        <v>0</v>
      </c>
      <c r="J53" s="10" t="s">
        <v>9</v>
      </c>
      <c r="L53" s="6" t="s">
        <v>39</v>
      </c>
      <c r="M53" s="6">
        <f>AVERAGE(M38,P38)</f>
        <v>3.77</v>
      </c>
    </row>
    <row r="54" spans="1:13" x14ac:dyDescent="0.2">
      <c r="A54" s="10">
        <v>53</v>
      </c>
      <c r="B54" s="10">
        <v>4</v>
      </c>
      <c r="C54" s="10">
        <v>129</v>
      </c>
      <c r="D54" s="10">
        <v>3</v>
      </c>
      <c r="E54" s="10">
        <v>129</v>
      </c>
      <c r="F54" s="10">
        <v>0</v>
      </c>
      <c r="G54" s="10">
        <v>132</v>
      </c>
      <c r="H54" s="10">
        <v>3</v>
      </c>
      <c r="I54" s="10">
        <v>1</v>
      </c>
      <c r="J54" s="10" t="s">
        <v>9</v>
      </c>
      <c r="L54" s="6" t="s">
        <v>21</v>
      </c>
      <c r="M54" s="6">
        <f>MAX(M31,P31)/19</f>
        <v>12.473684210526315</v>
      </c>
    </row>
    <row r="55" spans="1:13" x14ac:dyDescent="0.2">
      <c r="A55" s="10">
        <v>54</v>
      </c>
      <c r="B55" s="10">
        <v>2</v>
      </c>
      <c r="C55" s="10">
        <v>131</v>
      </c>
      <c r="D55" s="10">
        <v>5</v>
      </c>
      <c r="E55" s="10">
        <v>131</v>
      </c>
      <c r="F55" s="10">
        <v>0</v>
      </c>
      <c r="G55" s="10">
        <v>136</v>
      </c>
      <c r="H55" s="10">
        <v>5</v>
      </c>
      <c r="I55" s="10">
        <v>10</v>
      </c>
      <c r="J55" s="10" t="s">
        <v>10</v>
      </c>
      <c r="L55" s="6" t="s">
        <v>40</v>
      </c>
      <c r="M55" s="6">
        <f>AVERAGE(M40,P40)</f>
        <v>2.5</v>
      </c>
    </row>
    <row r="56" spans="1:13" x14ac:dyDescent="0.2">
      <c r="A56" s="10">
        <v>55</v>
      </c>
      <c r="B56" s="10">
        <v>4</v>
      </c>
      <c r="C56" s="10">
        <v>135</v>
      </c>
      <c r="D56" s="10">
        <v>2</v>
      </c>
      <c r="E56" s="10">
        <v>135</v>
      </c>
      <c r="F56" s="10">
        <v>0</v>
      </c>
      <c r="G56" s="10">
        <v>137</v>
      </c>
      <c r="H56" s="10">
        <v>2</v>
      </c>
      <c r="I56" s="10">
        <v>3</v>
      </c>
      <c r="J56" s="10" t="s">
        <v>9</v>
      </c>
      <c r="L56" s="6" t="s">
        <v>41</v>
      </c>
      <c r="M56" s="6">
        <f>AVERAGE(M41,P41)</f>
        <v>2.8267045454545454</v>
      </c>
    </row>
    <row r="57" spans="1:13" x14ac:dyDescent="0.2">
      <c r="A57" s="10">
        <v>56</v>
      </c>
      <c r="B57" s="10">
        <v>4</v>
      </c>
      <c r="C57" s="10">
        <v>139</v>
      </c>
      <c r="D57" s="10">
        <v>2</v>
      </c>
      <c r="E57" s="10">
        <v>139</v>
      </c>
      <c r="F57" s="10">
        <v>0</v>
      </c>
      <c r="G57" s="10">
        <v>141</v>
      </c>
      <c r="H57" s="10">
        <v>2</v>
      </c>
      <c r="I57" s="10">
        <v>2</v>
      </c>
      <c r="J57" s="10" t="s">
        <v>9</v>
      </c>
      <c r="L57" s="6" t="s">
        <v>24</v>
      </c>
      <c r="M57" s="6">
        <f>AVERAGE(M42,P42)</f>
        <v>4.4105902777777777</v>
      </c>
    </row>
    <row r="58" spans="1:13" x14ac:dyDescent="0.2">
      <c r="A58" s="10">
        <v>57</v>
      </c>
      <c r="B58" s="10">
        <v>1</v>
      </c>
      <c r="C58" s="10">
        <v>140</v>
      </c>
      <c r="D58" s="10">
        <v>6</v>
      </c>
      <c r="E58" s="10">
        <v>140</v>
      </c>
      <c r="F58" s="10">
        <v>0</v>
      </c>
      <c r="G58" s="10">
        <v>146</v>
      </c>
      <c r="H58" s="10">
        <v>6</v>
      </c>
      <c r="I58" s="10">
        <v>4</v>
      </c>
      <c r="J58" s="10" t="s">
        <v>10</v>
      </c>
      <c r="L58" s="6" t="s">
        <v>25</v>
      </c>
      <c r="M58" s="6">
        <f>AVERAGE(M43,P43)</f>
        <v>4.4105902777777777</v>
      </c>
    </row>
    <row r="59" spans="1:13" x14ac:dyDescent="0.2">
      <c r="A59" s="10">
        <v>58</v>
      </c>
      <c r="B59" s="10">
        <v>4</v>
      </c>
      <c r="C59" s="10">
        <v>144</v>
      </c>
      <c r="D59" s="10">
        <v>3</v>
      </c>
      <c r="E59" s="10">
        <v>144</v>
      </c>
      <c r="F59" s="10">
        <v>0</v>
      </c>
      <c r="G59" s="10">
        <v>147</v>
      </c>
      <c r="H59" s="10">
        <v>3</v>
      </c>
      <c r="I59" s="10">
        <v>3</v>
      </c>
      <c r="J59" s="10" t="s">
        <v>9</v>
      </c>
    </row>
    <row r="60" spans="1:13" x14ac:dyDescent="0.2">
      <c r="A60" s="10">
        <v>59</v>
      </c>
      <c r="B60" s="10">
        <v>2</v>
      </c>
      <c r="C60" s="10">
        <v>146</v>
      </c>
      <c r="D60" s="10">
        <v>4</v>
      </c>
      <c r="E60" s="10">
        <v>146</v>
      </c>
      <c r="F60" s="10">
        <v>0</v>
      </c>
      <c r="G60" s="10">
        <v>150</v>
      </c>
      <c r="H60" s="10">
        <v>4</v>
      </c>
      <c r="I60" s="10">
        <v>0</v>
      </c>
      <c r="J60" s="10" t="s">
        <v>10</v>
      </c>
    </row>
    <row r="61" spans="1:13" x14ac:dyDescent="0.2">
      <c r="A61" s="10">
        <v>60</v>
      </c>
      <c r="B61" s="10">
        <v>4</v>
      </c>
      <c r="C61" s="10">
        <v>150</v>
      </c>
      <c r="D61" s="10">
        <v>3</v>
      </c>
      <c r="E61" s="10">
        <v>150</v>
      </c>
      <c r="F61" s="10">
        <v>0</v>
      </c>
      <c r="G61" s="10">
        <v>153</v>
      </c>
      <c r="H61" s="10">
        <v>3</v>
      </c>
      <c r="I61" s="10">
        <v>3</v>
      </c>
      <c r="J61" s="10" t="s">
        <v>9</v>
      </c>
    </row>
    <row r="62" spans="1:13" x14ac:dyDescent="0.2">
      <c r="A62" s="10">
        <v>61</v>
      </c>
      <c r="B62" s="10">
        <v>2</v>
      </c>
      <c r="C62" s="10">
        <v>152</v>
      </c>
      <c r="D62" s="10">
        <v>5</v>
      </c>
      <c r="E62" s="10">
        <v>152</v>
      </c>
      <c r="F62" s="10">
        <v>0</v>
      </c>
      <c r="G62" s="10">
        <v>157</v>
      </c>
      <c r="H62" s="10">
        <v>5</v>
      </c>
      <c r="I62" s="10">
        <v>2</v>
      </c>
      <c r="J62" s="10" t="s">
        <v>10</v>
      </c>
    </row>
    <row r="63" spans="1:13" x14ac:dyDescent="0.2">
      <c r="A63" s="10">
        <v>62</v>
      </c>
      <c r="B63" s="10">
        <v>4</v>
      </c>
      <c r="C63" s="10">
        <v>156</v>
      </c>
      <c r="D63" s="10">
        <v>4</v>
      </c>
      <c r="E63" s="10">
        <v>156</v>
      </c>
      <c r="F63" s="10">
        <v>0</v>
      </c>
      <c r="G63" s="10">
        <v>160</v>
      </c>
      <c r="H63" s="10">
        <v>4</v>
      </c>
      <c r="I63" s="10">
        <v>3</v>
      </c>
      <c r="J63" s="10" t="s">
        <v>9</v>
      </c>
    </row>
    <row r="64" spans="1:13" x14ac:dyDescent="0.2">
      <c r="A64" s="10">
        <v>63</v>
      </c>
      <c r="B64" s="10">
        <v>4</v>
      </c>
      <c r="C64" s="10">
        <v>160</v>
      </c>
      <c r="D64" s="10">
        <v>2</v>
      </c>
      <c r="E64" s="10">
        <v>160</v>
      </c>
      <c r="F64" s="10">
        <v>0</v>
      </c>
      <c r="G64" s="10">
        <v>162</v>
      </c>
      <c r="H64" s="10">
        <v>2</v>
      </c>
      <c r="I64" s="10">
        <v>0</v>
      </c>
      <c r="J64" s="10" t="s">
        <v>9</v>
      </c>
    </row>
    <row r="65" spans="1:10" x14ac:dyDescent="0.2">
      <c r="A65" s="10">
        <v>64</v>
      </c>
      <c r="B65" s="10">
        <v>2</v>
      </c>
      <c r="C65" s="10">
        <v>162</v>
      </c>
      <c r="D65" s="10">
        <v>4</v>
      </c>
      <c r="E65" s="10">
        <v>162</v>
      </c>
      <c r="F65" s="10">
        <v>0</v>
      </c>
      <c r="G65" s="10">
        <v>166</v>
      </c>
      <c r="H65" s="10">
        <v>4</v>
      </c>
      <c r="I65" s="10">
        <v>0</v>
      </c>
      <c r="J65" s="10" t="s">
        <v>9</v>
      </c>
    </row>
    <row r="66" spans="1:10" x14ac:dyDescent="0.2">
      <c r="A66" s="10">
        <v>65</v>
      </c>
      <c r="B66" s="10">
        <v>4</v>
      </c>
      <c r="C66" s="10">
        <v>166</v>
      </c>
      <c r="D66" s="10">
        <v>5</v>
      </c>
      <c r="E66" s="10">
        <v>166</v>
      </c>
      <c r="F66" s="10">
        <v>0</v>
      </c>
      <c r="G66" s="10">
        <v>171</v>
      </c>
      <c r="H66" s="10">
        <v>5</v>
      </c>
      <c r="I66" s="10">
        <v>0</v>
      </c>
      <c r="J66" s="10" t="s">
        <v>9</v>
      </c>
    </row>
    <row r="67" spans="1:10" x14ac:dyDescent="0.2">
      <c r="A67" s="10">
        <v>66</v>
      </c>
      <c r="B67" s="10">
        <v>1</v>
      </c>
      <c r="C67" s="10">
        <v>167</v>
      </c>
      <c r="D67" s="10">
        <v>0</v>
      </c>
      <c r="E67" s="10">
        <v>167</v>
      </c>
      <c r="F67" s="10">
        <v>0</v>
      </c>
      <c r="G67" s="10">
        <v>167</v>
      </c>
      <c r="H67" s="10">
        <v>0</v>
      </c>
      <c r="I67" s="10">
        <v>10</v>
      </c>
      <c r="J67" s="10" t="s">
        <v>10</v>
      </c>
    </row>
    <row r="68" spans="1:10" x14ac:dyDescent="0.2">
      <c r="A68" s="10">
        <v>67</v>
      </c>
      <c r="B68" s="10">
        <v>1</v>
      </c>
      <c r="C68" s="10">
        <v>168</v>
      </c>
      <c r="D68" s="10">
        <v>5</v>
      </c>
      <c r="E68" s="10">
        <v>168</v>
      </c>
      <c r="F68" s="10">
        <v>0</v>
      </c>
      <c r="G68" s="10">
        <v>173</v>
      </c>
      <c r="H68" s="10">
        <v>5</v>
      </c>
      <c r="I68" s="10">
        <v>1</v>
      </c>
      <c r="J68" s="10" t="s">
        <v>10</v>
      </c>
    </row>
    <row r="69" spans="1:10" x14ac:dyDescent="0.2">
      <c r="A69" s="10">
        <v>68</v>
      </c>
      <c r="B69" s="10">
        <v>2</v>
      </c>
      <c r="C69" s="10">
        <v>170</v>
      </c>
      <c r="D69" s="10">
        <v>2</v>
      </c>
      <c r="E69" s="10">
        <v>171</v>
      </c>
      <c r="F69" s="10">
        <v>1</v>
      </c>
      <c r="G69" s="10">
        <v>173</v>
      </c>
      <c r="H69" s="10">
        <v>3</v>
      </c>
      <c r="I69" s="10">
        <v>0</v>
      </c>
      <c r="J69" s="10" t="s">
        <v>9</v>
      </c>
    </row>
    <row r="70" spans="1:10" x14ac:dyDescent="0.2">
      <c r="A70" s="10">
        <v>69</v>
      </c>
      <c r="B70" s="10">
        <v>2</v>
      </c>
      <c r="C70" s="10">
        <v>172</v>
      </c>
      <c r="D70" s="10">
        <v>2</v>
      </c>
      <c r="E70" s="10">
        <v>173</v>
      </c>
      <c r="F70" s="10">
        <v>1</v>
      </c>
      <c r="G70" s="10">
        <v>175</v>
      </c>
      <c r="H70" s="10">
        <v>3</v>
      </c>
      <c r="I70" s="10">
        <v>0</v>
      </c>
      <c r="J70" s="10" t="s">
        <v>9</v>
      </c>
    </row>
    <row r="71" spans="1:10" x14ac:dyDescent="0.2">
      <c r="A71" s="10">
        <v>70</v>
      </c>
      <c r="B71" s="10">
        <v>2</v>
      </c>
      <c r="C71" s="10">
        <v>174</v>
      </c>
      <c r="D71" s="10">
        <v>6</v>
      </c>
      <c r="E71" s="10">
        <v>174</v>
      </c>
      <c r="F71" s="10">
        <v>0</v>
      </c>
      <c r="G71" s="10">
        <v>180</v>
      </c>
      <c r="H71" s="10">
        <v>6</v>
      </c>
      <c r="I71" s="10">
        <v>1</v>
      </c>
      <c r="J71" s="10" t="s">
        <v>10</v>
      </c>
    </row>
    <row r="72" spans="1:10" x14ac:dyDescent="0.2">
      <c r="A72" s="10">
        <v>71</v>
      </c>
      <c r="B72" s="10">
        <v>3</v>
      </c>
      <c r="C72" s="10">
        <v>177</v>
      </c>
      <c r="D72" s="10">
        <v>2</v>
      </c>
      <c r="E72" s="10">
        <v>177</v>
      </c>
      <c r="F72" s="10">
        <v>0</v>
      </c>
      <c r="G72" s="10">
        <v>179</v>
      </c>
      <c r="H72" s="10">
        <v>2</v>
      </c>
      <c r="I72" s="10">
        <v>2</v>
      </c>
      <c r="J72" s="10" t="s">
        <v>9</v>
      </c>
    </row>
    <row r="73" spans="1:10" x14ac:dyDescent="0.2">
      <c r="A73" s="10">
        <v>72</v>
      </c>
      <c r="B73" s="10">
        <v>1</v>
      </c>
      <c r="C73" s="10">
        <v>178</v>
      </c>
      <c r="D73" s="10">
        <v>4</v>
      </c>
      <c r="E73" s="10">
        <v>179</v>
      </c>
      <c r="F73" s="10">
        <v>1</v>
      </c>
      <c r="G73" s="10">
        <v>183</v>
      </c>
      <c r="H73" s="10">
        <v>5</v>
      </c>
      <c r="I73" s="10">
        <v>0</v>
      </c>
      <c r="J73" s="10" t="s">
        <v>9</v>
      </c>
    </row>
    <row r="74" spans="1:10" x14ac:dyDescent="0.2">
      <c r="A74" s="10">
        <v>73</v>
      </c>
      <c r="B74" s="10">
        <v>1</v>
      </c>
      <c r="C74" s="10">
        <v>179</v>
      </c>
      <c r="D74" s="10">
        <v>4</v>
      </c>
      <c r="E74" s="10">
        <v>180</v>
      </c>
      <c r="F74" s="10">
        <v>1</v>
      </c>
      <c r="G74" s="10">
        <v>184</v>
      </c>
      <c r="H74" s="10">
        <v>5</v>
      </c>
      <c r="I74" s="10">
        <v>0</v>
      </c>
      <c r="J74" s="10" t="s">
        <v>10</v>
      </c>
    </row>
    <row r="75" spans="1:10" x14ac:dyDescent="0.2">
      <c r="A75" s="10">
        <v>74</v>
      </c>
      <c r="B75" s="10">
        <v>4</v>
      </c>
      <c r="C75" s="10">
        <v>183</v>
      </c>
      <c r="D75" s="10">
        <v>0</v>
      </c>
      <c r="E75" s="10">
        <v>183</v>
      </c>
      <c r="F75" s="10">
        <v>0</v>
      </c>
      <c r="G75" s="10">
        <v>183</v>
      </c>
      <c r="H75" s="10">
        <v>0</v>
      </c>
      <c r="I75" s="10">
        <v>0</v>
      </c>
      <c r="J75" s="10" t="s">
        <v>9</v>
      </c>
    </row>
    <row r="76" spans="1:10" x14ac:dyDescent="0.2">
      <c r="A76" s="10">
        <v>75</v>
      </c>
      <c r="B76" s="10">
        <v>3</v>
      </c>
      <c r="C76" s="10">
        <v>186</v>
      </c>
      <c r="D76" s="10">
        <v>4</v>
      </c>
      <c r="E76" s="10">
        <v>186</v>
      </c>
      <c r="F76" s="10">
        <v>0</v>
      </c>
      <c r="G76" s="10">
        <v>190</v>
      </c>
      <c r="H76" s="10">
        <v>4</v>
      </c>
      <c r="I76" s="10">
        <v>3</v>
      </c>
      <c r="J76" s="10" t="s">
        <v>9</v>
      </c>
    </row>
    <row r="77" spans="1:10" x14ac:dyDescent="0.2">
      <c r="A77" s="10">
        <v>76</v>
      </c>
      <c r="B77" s="10">
        <v>1</v>
      </c>
      <c r="C77" s="10">
        <v>187</v>
      </c>
      <c r="D77" s="10">
        <v>6</v>
      </c>
      <c r="E77" s="10">
        <v>187</v>
      </c>
      <c r="F77" s="10">
        <v>0</v>
      </c>
      <c r="G77" s="10">
        <v>193</v>
      </c>
      <c r="H77" s="10">
        <v>6</v>
      </c>
      <c r="I77" s="10">
        <v>3</v>
      </c>
      <c r="J77" s="10" t="s">
        <v>10</v>
      </c>
    </row>
    <row r="78" spans="1:10" x14ac:dyDescent="0.2">
      <c r="A78" s="10">
        <v>77</v>
      </c>
      <c r="B78" s="10">
        <v>4</v>
      </c>
      <c r="C78" s="10">
        <v>191</v>
      </c>
      <c r="D78" s="10">
        <v>3</v>
      </c>
      <c r="E78" s="10">
        <v>191</v>
      </c>
      <c r="F78" s="10">
        <v>0</v>
      </c>
      <c r="G78" s="10">
        <v>194</v>
      </c>
      <c r="H78" s="10">
        <v>3</v>
      </c>
      <c r="I78" s="10">
        <v>1</v>
      </c>
      <c r="J78" s="10" t="s">
        <v>9</v>
      </c>
    </row>
    <row r="79" spans="1:10" x14ac:dyDescent="0.2">
      <c r="A79" s="10">
        <v>78</v>
      </c>
      <c r="B79" s="10">
        <v>4</v>
      </c>
      <c r="C79" s="10">
        <v>195</v>
      </c>
      <c r="D79" s="10">
        <v>5</v>
      </c>
      <c r="E79" s="10">
        <v>195</v>
      </c>
      <c r="F79" s="10">
        <v>0</v>
      </c>
      <c r="G79" s="10">
        <v>200</v>
      </c>
      <c r="H79" s="10">
        <v>5</v>
      </c>
      <c r="I79" s="10">
        <v>1</v>
      </c>
      <c r="J79" s="10" t="s">
        <v>9</v>
      </c>
    </row>
    <row r="80" spans="1:10" x14ac:dyDescent="0.2">
      <c r="A80" s="10">
        <v>79</v>
      </c>
      <c r="B80" s="10">
        <v>4</v>
      </c>
      <c r="C80" s="10">
        <v>199</v>
      </c>
      <c r="D80" s="10">
        <v>4</v>
      </c>
      <c r="E80" s="10">
        <v>199</v>
      </c>
      <c r="F80" s="10">
        <v>0</v>
      </c>
      <c r="G80" s="10">
        <v>203</v>
      </c>
      <c r="H80" s="10">
        <v>4</v>
      </c>
      <c r="I80" s="10">
        <v>6</v>
      </c>
      <c r="J80" s="10" t="s">
        <v>10</v>
      </c>
    </row>
    <row r="81" spans="1:10" x14ac:dyDescent="0.2">
      <c r="A81" s="10">
        <v>80</v>
      </c>
      <c r="B81" s="10">
        <v>2</v>
      </c>
      <c r="C81" s="10">
        <v>201</v>
      </c>
      <c r="D81" s="10">
        <v>2</v>
      </c>
      <c r="E81" s="10">
        <v>201</v>
      </c>
      <c r="F81" s="10">
        <v>0</v>
      </c>
      <c r="G81" s="10">
        <v>203</v>
      </c>
      <c r="H81" s="10">
        <v>2</v>
      </c>
      <c r="I81" s="10">
        <v>1</v>
      </c>
      <c r="J81" s="10" t="s">
        <v>9</v>
      </c>
    </row>
    <row r="82" spans="1:10" x14ac:dyDescent="0.2">
      <c r="A82" s="10">
        <v>81</v>
      </c>
      <c r="B82" s="10">
        <v>3</v>
      </c>
      <c r="C82" s="10">
        <v>204</v>
      </c>
      <c r="D82" s="10">
        <v>2</v>
      </c>
      <c r="E82" s="10">
        <v>204</v>
      </c>
      <c r="F82" s="10">
        <v>0</v>
      </c>
      <c r="G82" s="10">
        <v>206</v>
      </c>
      <c r="H82" s="10">
        <v>2</v>
      </c>
      <c r="I82" s="10">
        <v>1</v>
      </c>
      <c r="J82" s="10" t="s">
        <v>9</v>
      </c>
    </row>
    <row r="83" spans="1:10" x14ac:dyDescent="0.2">
      <c r="A83" s="10">
        <v>82</v>
      </c>
      <c r="B83" s="10">
        <v>2</v>
      </c>
      <c r="C83" s="10">
        <v>206</v>
      </c>
      <c r="D83" s="10">
        <v>3</v>
      </c>
      <c r="E83" s="10">
        <v>206</v>
      </c>
      <c r="F83" s="10">
        <v>0</v>
      </c>
      <c r="G83" s="10">
        <v>209</v>
      </c>
      <c r="H83" s="10">
        <v>3</v>
      </c>
      <c r="I83" s="10">
        <v>0</v>
      </c>
      <c r="J83" s="10" t="s">
        <v>9</v>
      </c>
    </row>
    <row r="84" spans="1:10" x14ac:dyDescent="0.2">
      <c r="A84" s="10">
        <v>83</v>
      </c>
      <c r="B84" s="10">
        <v>3</v>
      </c>
      <c r="C84" s="10">
        <v>209</v>
      </c>
      <c r="D84" s="10">
        <v>2</v>
      </c>
      <c r="E84" s="10">
        <v>209</v>
      </c>
      <c r="F84" s="10">
        <v>0</v>
      </c>
      <c r="G84" s="10">
        <v>211</v>
      </c>
      <c r="H84" s="10">
        <v>2</v>
      </c>
      <c r="I84" s="10">
        <v>0</v>
      </c>
      <c r="J84" s="10" t="s">
        <v>9</v>
      </c>
    </row>
    <row r="85" spans="1:10" x14ac:dyDescent="0.2">
      <c r="A85" s="10">
        <v>84</v>
      </c>
      <c r="B85" s="10">
        <v>2</v>
      </c>
      <c r="C85" s="10">
        <v>211</v>
      </c>
      <c r="D85" s="10">
        <v>3</v>
      </c>
      <c r="E85" s="10">
        <v>211</v>
      </c>
      <c r="F85" s="10">
        <v>0</v>
      </c>
      <c r="G85" s="10">
        <v>214</v>
      </c>
      <c r="H85" s="10">
        <v>3</v>
      </c>
      <c r="I85" s="10">
        <v>0</v>
      </c>
      <c r="J85" s="10" t="s">
        <v>9</v>
      </c>
    </row>
    <row r="86" spans="1:10" x14ac:dyDescent="0.2">
      <c r="A86" s="10">
        <v>85</v>
      </c>
      <c r="B86" s="10">
        <v>0</v>
      </c>
      <c r="C86" s="10">
        <v>211</v>
      </c>
      <c r="D86" s="10">
        <v>3</v>
      </c>
      <c r="E86" s="10">
        <v>211</v>
      </c>
      <c r="F86" s="10">
        <v>0</v>
      </c>
      <c r="G86" s="10">
        <v>214</v>
      </c>
      <c r="H86" s="10">
        <v>3</v>
      </c>
      <c r="I86" s="10">
        <v>8</v>
      </c>
      <c r="J86" s="10" t="s">
        <v>10</v>
      </c>
    </row>
    <row r="87" spans="1:10" x14ac:dyDescent="0.2">
      <c r="A87" s="10">
        <v>86</v>
      </c>
      <c r="B87" s="10">
        <v>4</v>
      </c>
      <c r="C87" s="10">
        <v>215</v>
      </c>
      <c r="D87" s="10">
        <v>2</v>
      </c>
      <c r="E87" s="10">
        <v>215</v>
      </c>
      <c r="F87" s="10">
        <v>0</v>
      </c>
      <c r="G87" s="10">
        <v>217</v>
      </c>
      <c r="H87" s="10">
        <v>2</v>
      </c>
      <c r="I87" s="10">
        <v>1</v>
      </c>
      <c r="J87" s="10" t="s">
        <v>9</v>
      </c>
    </row>
    <row r="88" spans="1:10" x14ac:dyDescent="0.2">
      <c r="A88" s="10">
        <v>87</v>
      </c>
      <c r="B88" s="10">
        <v>1</v>
      </c>
      <c r="C88" s="10">
        <v>216</v>
      </c>
      <c r="D88" s="10">
        <v>6</v>
      </c>
      <c r="E88" s="10">
        <v>216</v>
      </c>
      <c r="F88" s="10">
        <v>0</v>
      </c>
      <c r="G88" s="10">
        <v>222</v>
      </c>
      <c r="H88" s="10">
        <v>6</v>
      </c>
      <c r="I88" s="10">
        <v>2</v>
      </c>
      <c r="J88" s="10" t="s">
        <v>10</v>
      </c>
    </row>
    <row r="89" spans="1:10" x14ac:dyDescent="0.2">
      <c r="A89" s="10">
        <v>88</v>
      </c>
      <c r="B89" s="10">
        <v>4</v>
      </c>
      <c r="C89" s="10">
        <v>220</v>
      </c>
      <c r="D89" s="10">
        <v>3</v>
      </c>
      <c r="E89" s="10">
        <v>220</v>
      </c>
      <c r="F89" s="10">
        <v>0</v>
      </c>
      <c r="G89" s="10">
        <v>223</v>
      </c>
      <c r="H89" s="10">
        <v>3</v>
      </c>
      <c r="I89" s="10">
        <v>3</v>
      </c>
      <c r="J89" s="10" t="s">
        <v>9</v>
      </c>
    </row>
    <row r="90" spans="1:10" x14ac:dyDescent="0.2">
      <c r="A90" s="10">
        <v>89</v>
      </c>
      <c r="B90" s="10">
        <v>1</v>
      </c>
      <c r="C90" s="10">
        <v>221</v>
      </c>
      <c r="D90" s="10">
        <v>5</v>
      </c>
      <c r="E90" s="10">
        <v>222</v>
      </c>
      <c r="F90" s="10">
        <v>1</v>
      </c>
      <c r="G90" s="10">
        <v>227</v>
      </c>
      <c r="H90" s="10">
        <v>6</v>
      </c>
      <c r="I90" s="10">
        <v>0</v>
      </c>
      <c r="J90" s="10" t="s">
        <v>10</v>
      </c>
    </row>
    <row r="91" spans="1:10" x14ac:dyDescent="0.2">
      <c r="A91" s="10">
        <v>90</v>
      </c>
      <c r="B91" s="10">
        <v>0</v>
      </c>
      <c r="C91" s="10">
        <v>221</v>
      </c>
      <c r="D91" s="10">
        <v>5</v>
      </c>
      <c r="E91" s="10">
        <v>223</v>
      </c>
      <c r="F91" s="10">
        <v>2</v>
      </c>
      <c r="G91" s="10">
        <v>228</v>
      </c>
      <c r="H91" s="10">
        <v>7</v>
      </c>
      <c r="I91" s="10">
        <v>0</v>
      </c>
      <c r="J91" s="10" t="s">
        <v>9</v>
      </c>
    </row>
    <row r="92" spans="1:10" x14ac:dyDescent="0.2">
      <c r="A92" s="10">
        <v>91</v>
      </c>
      <c r="B92" s="10">
        <v>1</v>
      </c>
      <c r="C92" s="10">
        <v>222</v>
      </c>
      <c r="D92" s="10">
        <v>4</v>
      </c>
      <c r="E92" s="10">
        <v>227</v>
      </c>
      <c r="F92" s="10">
        <v>5</v>
      </c>
      <c r="G92" s="10">
        <v>231</v>
      </c>
      <c r="H92" s="10">
        <v>9</v>
      </c>
      <c r="I92" s="10">
        <v>0</v>
      </c>
      <c r="J92" s="10" t="s">
        <v>10</v>
      </c>
    </row>
    <row r="93" spans="1:10" x14ac:dyDescent="0.2">
      <c r="A93" s="10">
        <v>92</v>
      </c>
      <c r="B93" s="10">
        <v>2</v>
      </c>
      <c r="C93" s="10">
        <v>224</v>
      </c>
      <c r="D93" s="10">
        <v>2</v>
      </c>
      <c r="E93" s="10">
        <v>228</v>
      </c>
      <c r="F93" s="10">
        <v>4</v>
      </c>
      <c r="G93" s="10">
        <v>230</v>
      </c>
      <c r="H93" s="10">
        <v>6</v>
      </c>
      <c r="I93" s="10">
        <v>0</v>
      </c>
      <c r="J93" s="10" t="s">
        <v>9</v>
      </c>
    </row>
    <row r="94" spans="1:10" x14ac:dyDescent="0.2">
      <c r="A94" s="10">
        <v>93</v>
      </c>
      <c r="B94" s="10">
        <v>2</v>
      </c>
      <c r="C94" s="10">
        <v>226</v>
      </c>
      <c r="D94" s="10">
        <v>5</v>
      </c>
      <c r="E94" s="10">
        <v>230</v>
      </c>
      <c r="F94" s="10">
        <v>4</v>
      </c>
      <c r="G94" s="10">
        <v>235</v>
      </c>
      <c r="H94" s="10">
        <v>9</v>
      </c>
      <c r="I94" s="10">
        <v>0</v>
      </c>
      <c r="J94" s="10" t="s">
        <v>9</v>
      </c>
    </row>
    <row r="95" spans="1:10" x14ac:dyDescent="0.2">
      <c r="A95" s="10">
        <v>94</v>
      </c>
      <c r="B95" s="10">
        <v>1</v>
      </c>
      <c r="C95" s="10">
        <v>227</v>
      </c>
      <c r="D95" s="10">
        <v>4</v>
      </c>
      <c r="E95" s="10">
        <v>231</v>
      </c>
      <c r="F95" s="10">
        <v>4</v>
      </c>
      <c r="G95" s="10">
        <v>235</v>
      </c>
      <c r="H95" s="10">
        <v>8</v>
      </c>
      <c r="I95" s="10">
        <v>0</v>
      </c>
      <c r="J95" s="10" t="s">
        <v>10</v>
      </c>
    </row>
    <row r="96" spans="1:10" x14ac:dyDescent="0.2">
      <c r="A96" s="10">
        <v>95</v>
      </c>
      <c r="B96" s="10">
        <v>2</v>
      </c>
      <c r="C96" s="10">
        <v>229</v>
      </c>
      <c r="D96" s="10">
        <v>3</v>
      </c>
      <c r="E96" s="10">
        <v>235</v>
      </c>
      <c r="F96" s="10">
        <v>6</v>
      </c>
      <c r="G96" s="10">
        <v>238</v>
      </c>
      <c r="H96" s="10">
        <v>9</v>
      </c>
      <c r="I96" s="10">
        <v>0</v>
      </c>
      <c r="J96" s="10" t="s">
        <v>9</v>
      </c>
    </row>
    <row r="97" spans="1:10" x14ac:dyDescent="0.2">
      <c r="A97" s="10">
        <v>96</v>
      </c>
      <c r="B97" s="10">
        <v>1</v>
      </c>
      <c r="C97" s="10">
        <v>230</v>
      </c>
      <c r="D97" s="10">
        <v>5</v>
      </c>
      <c r="E97" s="10">
        <v>235</v>
      </c>
      <c r="F97" s="10">
        <v>5</v>
      </c>
      <c r="G97" s="10">
        <v>240</v>
      </c>
      <c r="H97" s="10">
        <v>10</v>
      </c>
      <c r="I97" s="10">
        <v>0</v>
      </c>
      <c r="J97" s="10" t="s">
        <v>10</v>
      </c>
    </row>
    <row r="98" spans="1:10" x14ac:dyDescent="0.2">
      <c r="A98" s="10">
        <v>97</v>
      </c>
      <c r="B98" s="10">
        <v>2</v>
      </c>
      <c r="C98" s="10">
        <v>232</v>
      </c>
      <c r="D98" s="10">
        <v>2</v>
      </c>
      <c r="E98" s="10">
        <v>238</v>
      </c>
      <c r="F98" s="10">
        <v>6</v>
      </c>
      <c r="G98" s="10">
        <v>240</v>
      </c>
      <c r="H98" s="10">
        <v>8</v>
      </c>
      <c r="I98" s="10">
        <v>0</v>
      </c>
      <c r="J98" s="10" t="s">
        <v>9</v>
      </c>
    </row>
    <row r="99" spans="1:10" x14ac:dyDescent="0.2">
      <c r="A99" s="10">
        <v>98</v>
      </c>
      <c r="B99" s="10">
        <v>2</v>
      </c>
      <c r="C99" s="10">
        <v>234</v>
      </c>
      <c r="D99" s="10">
        <v>5</v>
      </c>
      <c r="E99" s="10">
        <v>240</v>
      </c>
      <c r="F99" s="10">
        <v>6</v>
      </c>
      <c r="G99" s="10">
        <v>245</v>
      </c>
      <c r="H99" s="10">
        <v>11</v>
      </c>
      <c r="I99" s="10">
        <v>0</v>
      </c>
      <c r="J99" s="10" t="s">
        <v>9</v>
      </c>
    </row>
    <row r="100" spans="1:10" x14ac:dyDescent="0.2">
      <c r="A100" s="10">
        <v>99</v>
      </c>
      <c r="B100" s="10">
        <v>1</v>
      </c>
      <c r="C100" s="10">
        <v>235</v>
      </c>
      <c r="D100" s="10">
        <v>4</v>
      </c>
      <c r="E100" s="10">
        <v>240</v>
      </c>
      <c r="F100" s="10">
        <v>5</v>
      </c>
      <c r="G100" s="10">
        <v>244</v>
      </c>
      <c r="H100" s="10">
        <v>9</v>
      </c>
      <c r="I100" s="10">
        <v>0</v>
      </c>
      <c r="J100" s="10" t="s">
        <v>10</v>
      </c>
    </row>
    <row r="101" spans="1:10" x14ac:dyDescent="0.2">
      <c r="A101" s="10">
        <v>100</v>
      </c>
      <c r="B101" s="10">
        <v>2</v>
      </c>
      <c r="C101" s="10">
        <v>237</v>
      </c>
      <c r="D101" s="10">
        <v>3</v>
      </c>
      <c r="E101" s="10">
        <v>244</v>
      </c>
      <c r="F101" s="10">
        <v>7</v>
      </c>
      <c r="G101" s="10">
        <v>247</v>
      </c>
      <c r="H101" s="10">
        <v>10</v>
      </c>
      <c r="I101" s="10">
        <v>0</v>
      </c>
      <c r="J101" s="10" t="s">
        <v>10</v>
      </c>
    </row>
  </sheetData>
  <mergeCells count="3">
    <mergeCell ref="L24:M24"/>
    <mergeCell ref="O24:P24"/>
    <mergeCell ref="L46:M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B25-AE82-4240-BFB2-B4B2430E7D59}">
  <dimension ref="A1:P101"/>
  <sheetViews>
    <sheetView topLeftCell="A3" workbookViewId="0">
      <selection activeCell="L46" sqref="L46:M58"/>
    </sheetView>
  </sheetViews>
  <sheetFormatPr baseColWidth="10" defaultRowHeight="16" x14ac:dyDescent="0.2"/>
  <cols>
    <col min="7" max="7" width="17.1640625" customWidth="1"/>
    <col min="9" max="9" width="18.1640625" customWidth="1"/>
    <col min="12" max="12" width="41.6640625" customWidth="1"/>
    <col min="15" max="15" width="43.6640625" customWidth="1"/>
  </cols>
  <sheetData>
    <row r="1" spans="1:10" ht="6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11</v>
      </c>
    </row>
    <row r="2" spans="1:10" x14ac:dyDescent="0.2">
      <c r="A2" s="6">
        <v>1</v>
      </c>
      <c r="B2" s="6">
        <v>0</v>
      </c>
      <c r="C2" s="6">
        <v>0</v>
      </c>
      <c r="D2" s="6">
        <v>2</v>
      </c>
      <c r="E2" s="6">
        <v>0</v>
      </c>
      <c r="F2" s="6">
        <v>0</v>
      </c>
      <c r="G2" s="6">
        <v>2</v>
      </c>
      <c r="H2" s="6">
        <v>2</v>
      </c>
      <c r="I2" s="6">
        <v>0</v>
      </c>
      <c r="J2" s="6" t="s">
        <v>9</v>
      </c>
    </row>
    <row r="3" spans="1:10" x14ac:dyDescent="0.2">
      <c r="A3" s="6">
        <v>2</v>
      </c>
      <c r="B3" s="6">
        <v>2</v>
      </c>
      <c r="C3" s="6">
        <v>2</v>
      </c>
      <c r="D3" s="6">
        <v>5</v>
      </c>
      <c r="E3" s="6">
        <v>2</v>
      </c>
      <c r="F3" s="6">
        <v>0</v>
      </c>
      <c r="G3" s="6">
        <v>7</v>
      </c>
      <c r="H3" s="6">
        <v>5</v>
      </c>
      <c r="I3" s="6">
        <v>0</v>
      </c>
      <c r="J3" s="6" t="s">
        <v>9</v>
      </c>
    </row>
    <row r="4" spans="1:10" x14ac:dyDescent="0.2">
      <c r="A4" s="6">
        <v>3</v>
      </c>
      <c r="B4" s="6">
        <v>2</v>
      </c>
      <c r="C4" s="6">
        <v>4</v>
      </c>
      <c r="D4" s="6">
        <v>3</v>
      </c>
      <c r="E4" s="6">
        <v>4</v>
      </c>
      <c r="F4" s="6">
        <v>0</v>
      </c>
      <c r="G4" s="6">
        <v>7</v>
      </c>
      <c r="H4" s="6">
        <v>3</v>
      </c>
      <c r="I4" s="6">
        <v>0</v>
      </c>
      <c r="J4" s="6" t="s">
        <v>10</v>
      </c>
    </row>
    <row r="5" spans="1:10" x14ac:dyDescent="0.2">
      <c r="A5" s="6">
        <v>4</v>
      </c>
      <c r="B5" s="6">
        <v>2</v>
      </c>
      <c r="C5" s="6">
        <v>6</v>
      </c>
      <c r="D5" s="6">
        <v>4</v>
      </c>
      <c r="E5" s="6">
        <v>7</v>
      </c>
      <c r="F5" s="6">
        <v>1</v>
      </c>
      <c r="G5" s="6">
        <v>11</v>
      </c>
      <c r="H5" s="6">
        <v>5</v>
      </c>
      <c r="I5" s="6">
        <v>0</v>
      </c>
      <c r="J5" s="6" t="s">
        <v>9</v>
      </c>
    </row>
    <row r="6" spans="1:10" x14ac:dyDescent="0.2">
      <c r="A6" s="6">
        <v>5</v>
      </c>
      <c r="B6" s="6">
        <v>3</v>
      </c>
      <c r="C6" s="6">
        <v>9</v>
      </c>
      <c r="D6" s="6">
        <v>4</v>
      </c>
      <c r="E6" s="6">
        <v>9</v>
      </c>
      <c r="F6" s="6">
        <v>0</v>
      </c>
      <c r="G6" s="6">
        <v>13</v>
      </c>
      <c r="H6" s="6">
        <v>4</v>
      </c>
      <c r="I6" s="6">
        <v>2</v>
      </c>
      <c r="J6" s="6" t="s">
        <v>10</v>
      </c>
    </row>
    <row r="7" spans="1:10" x14ac:dyDescent="0.2">
      <c r="A7" s="6">
        <v>6</v>
      </c>
      <c r="B7" s="6">
        <v>1</v>
      </c>
      <c r="C7" s="6">
        <v>10</v>
      </c>
      <c r="D7" s="6">
        <v>3</v>
      </c>
      <c r="E7" s="6">
        <v>11</v>
      </c>
      <c r="F7" s="6">
        <v>1</v>
      </c>
      <c r="G7" s="6">
        <v>14</v>
      </c>
      <c r="H7" s="6">
        <v>4</v>
      </c>
      <c r="I7" s="6">
        <v>0</v>
      </c>
      <c r="J7" s="6" t="s">
        <v>9</v>
      </c>
    </row>
    <row r="8" spans="1:10" x14ac:dyDescent="0.2">
      <c r="A8" s="6">
        <v>7</v>
      </c>
      <c r="B8" s="6">
        <v>3</v>
      </c>
      <c r="C8" s="6">
        <v>13</v>
      </c>
      <c r="D8" s="6">
        <v>4</v>
      </c>
      <c r="E8" s="6">
        <v>13</v>
      </c>
      <c r="F8" s="6">
        <v>0</v>
      </c>
      <c r="G8" s="6">
        <v>17</v>
      </c>
      <c r="H8" s="6">
        <v>4</v>
      </c>
      <c r="I8" s="6">
        <v>0</v>
      </c>
      <c r="J8" s="6" t="s">
        <v>10</v>
      </c>
    </row>
    <row r="9" spans="1:10" x14ac:dyDescent="0.2">
      <c r="A9" s="6">
        <v>8</v>
      </c>
      <c r="B9" s="6">
        <v>1</v>
      </c>
      <c r="C9" s="6">
        <v>14</v>
      </c>
      <c r="D9" s="6">
        <v>5</v>
      </c>
      <c r="E9" s="6">
        <v>14</v>
      </c>
      <c r="F9" s="6">
        <v>0</v>
      </c>
      <c r="G9" s="6">
        <v>19</v>
      </c>
      <c r="H9" s="6">
        <v>5</v>
      </c>
      <c r="I9" s="6">
        <v>0</v>
      </c>
      <c r="J9" s="6" t="s">
        <v>9</v>
      </c>
    </row>
    <row r="10" spans="1:10" x14ac:dyDescent="0.2">
      <c r="A10" s="6">
        <v>9</v>
      </c>
      <c r="B10" s="6">
        <v>3</v>
      </c>
      <c r="C10" s="6">
        <v>17</v>
      </c>
      <c r="D10" s="6">
        <v>4</v>
      </c>
      <c r="E10" s="6">
        <v>17</v>
      </c>
      <c r="F10" s="6">
        <v>0</v>
      </c>
      <c r="G10" s="6">
        <v>21</v>
      </c>
      <c r="H10" s="6">
        <v>4</v>
      </c>
      <c r="I10" s="6">
        <v>0</v>
      </c>
      <c r="J10" s="6" t="s">
        <v>10</v>
      </c>
    </row>
    <row r="11" spans="1:10" x14ac:dyDescent="0.2">
      <c r="A11" s="6">
        <v>10</v>
      </c>
      <c r="B11" s="6">
        <v>3</v>
      </c>
      <c r="C11" s="6">
        <v>20</v>
      </c>
      <c r="D11" s="6">
        <v>2</v>
      </c>
      <c r="E11" s="6">
        <v>20</v>
      </c>
      <c r="F11" s="6">
        <v>0</v>
      </c>
      <c r="G11" s="6">
        <v>22</v>
      </c>
      <c r="H11" s="6">
        <v>2</v>
      </c>
      <c r="I11" s="6">
        <v>1</v>
      </c>
      <c r="J11" s="6" t="s">
        <v>9</v>
      </c>
    </row>
    <row r="12" spans="1:10" x14ac:dyDescent="0.2">
      <c r="A12" s="6">
        <v>11</v>
      </c>
      <c r="B12" s="6">
        <v>2</v>
      </c>
      <c r="C12" s="6">
        <v>22</v>
      </c>
      <c r="D12" s="6">
        <v>2</v>
      </c>
      <c r="E12" s="6">
        <v>22</v>
      </c>
      <c r="F12" s="6">
        <v>0</v>
      </c>
      <c r="G12" s="6">
        <v>24</v>
      </c>
      <c r="H12" s="6">
        <v>2</v>
      </c>
      <c r="I12" s="6">
        <v>0</v>
      </c>
      <c r="J12" s="6" t="s">
        <v>9</v>
      </c>
    </row>
    <row r="13" spans="1:10" x14ac:dyDescent="0.2">
      <c r="A13" s="6">
        <v>12</v>
      </c>
      <c r="B13" s="6">
        <v>3</v>
      </c>
      <c r="C13" s="6">
        <v>25</v>
      </c>
      <c r="D13" s="6">
        <v>3</v>
      </c>
      <c r="E13" s="6">
        <v>25</v>
      </c>
      <c r="F13" s="6">
        <v>0</v>
      </c>
      <c r="G13" s="6">
        <v>28</v>
      </c>
      <c r="H13" s="6">
        <v>3</v>
      </c>
      <c r="I13" s="6">
        <v>1</v>
      </c>
      <c r="J13" s="6" t="s">
        <v>9</v>
      </c>
    </row>
    <row r="14" spans="1:10" x14ac:dyDescent="0.2">
      <c r="A14" s="6">
        <v>13</v>
      </c>
      <c r="B14" s="6">
        <v>1</v>
      </c>
      <c r="C14" s="6">
        <v>26</v>
      </c>
      <c r="D14" s="6">
        <v>4</v>
      </c>
      <c r="E14" s="6">
        <v>26</v>
      </c>
      <c r="F14" s="6">
        <v>0</v>
      </c>
      <c r="G14" s="6">
        <v>30</v>
      </c>
      <c r="H14" s="6">
        <v>4</v>
      </c>
      <c r="I14" s="6">
        <v>5</v>
      </c>
      <c r="J14" s="6" t="s">
        <v>10</v>
      </c>
    </row>
    <row r="15" spans="1:10" x14ac:dyDescent="0.2">
      <c r="A15" s="6">
        <v>14</v>
      </c>
      <c r="B15" s="6">
        <v>3</v>
      </c>
      <c r="C15" s="6">
        <v>29</v>
      </c>
      <c r="D15" s="6">
        <v>5</v>
      </c>
      <c r="E15" s="6">
        <v>29</v>
      </c>
      <c r="F15" s="6">
        <v>0</v>
      </c>
      <c r="G15" s="6">
        <v>34</v>
      </c>
      <c r="H15" s="6">
        <v>5</v>
      </c>
      <c r="I15" s="6">
        <v>1</v>
      </c>
      <c r="J15" s="6" t="s">
        <v>9</v>
      </c>
    </row>
    <row r="16" spans="1:10" x14ac:dyDescent="0.2">
      <c r="A16" s="6">
        <v>15</v>
      </c>
      <c r="B16" s="6">
        <v>2</v>
      </c>
      <c r="C16" s="6">
        <v>31</v>
      </c>
      <c r="D16" s="6">
        <v>4</v>
      </c>
      <c r="E16" s="6">
        <v>31</v>
      </c>
      <c r="F16" s="6">
        <v>0</v>
      </c>
      <c r="G16" s="6">
        <v>35</v>
      </c>
      <c r="H16" s="6">
        <v>4</v>
      </c>
      <c r="I16" s="6">
        <v>1</v>
      </c>
      <c r="J16" s="6" t="s">
        <v>10</v>
      </c>
    </row>
    <row r="17" spans="1:16" x14ac:dyDescent="0.2">
      <c r="A17" s="6">
        <v>16</v>
      </c>
      <c r="B17" s="6">
        <v>1</v>
      </c>
      <c r="C17" s="6">
        <v>32</v>
      </c>
      <c r="D17" s="6">
        <v>4</v>
      </c>
      <c r="E17" s="6">
        <v>34</v>
      </c>
      <c r="F17" s="6">
        <v>2</v>
      </c>
      <c r="G17" s="6">
        <v>38</v>
      </c>
      <c r="H17" s="6">
        <v>6</v>
      </c>
      <c r="I17" s="6">
        <v>0</v>
      </c>
      <c r="J17" s="6" t="s">
        <v>9</v>
      </c>
    </row>
    <row r="18" spans="1:16" x14ac:dyDescent="0.2">
      <c r="A18" s="6">
        <v>17</v>
      </c>
      <c r="B18" s="6">
        <v>1</v>
      </c>
      <c r="C18" s="6">
        <v>33</v>
      </c>
      <c r="D18" s="6">
        <v>6</v>
      </c>
      <c r="E18" s="6">
        <v>35</v>
      </c>
      <c r="F18" s="6">
        <v>2</v>
      </c>
      <c r="G18" s="6">
        <v>41</v>
      </c>
      <c r="H18" s="6">
        <v>8</v>
      </c>
      <c r="I18" s="6">
        <v>0</v>
      </c>
      <c r="J18" s="6" t="s">
        <v>10</v>
      </c>
    </row>
    <row r="19" spans="1:16" x14ac:dyDescent="0.2">
      <c r="A19" s="6">
        <v>18</v>
      </c>
      <c r="B19" s="6">
        <v>4</v>
      </c>
      <c r="C19" s="6">
        <v>37</v>
      </c>
      <c r="D19" s="6">
        <v>3</v>
      </c>
      <c r="E19" s="6">
        <v>38</v>
      </c>
      <c r="F19" s="6">
        <v>1</v>
      </c>
      <c r="G19" s="6">
        <v>41</v>
      </c>
      <c r="H19" s="6">
        <v>4</v>
      </c>
      <c r="I19" s="6">
        <v>0</v>
      </c>
      <c r="J19" s="6" t="s">
        <v>9</v>
      </c>
    </row>
    <row r="20" spans="1:16" x14ac:dyDescent="0.2">
      <c r="A20" s="6">
        <v>19</v>
      </c>
      <c r="B20" s="6">
        <v>3</v>
      </c>
      <c r="C20" s="6">
        <v>40</v>
      </c>
      <c r="D20" s="6">
        <v>2</v>
      </c>
      <c r="E20" s="6">
        <v>41</v>
      </c>
      <c r="F20" s="6">
        <v>1</v>
      </c>
      <c r="G20" s="6">
        <v>43</v>
      </c>
      <c r="H20" s="6">
        <v>3</v>
      </c>
      <c r="I20" s="6">
        <v>0</v>
      </c>
      <c r="J20" s="6" t="s">
        <v>9</v>
      </c>
    </row>
    <row r="21" spans="1:16" x14ac:dyDescent="0.2">
      <c r="A21" s="6">
        <v>20</v>
      </c>
      <c r="B21" s="6">
        <v>4</v>
      </c>
      <c r="C21" s="6">
        <v>44</v>
      </c>
      <c r="D21" s="6">
        <v>4</v>
      </c>
      <c r="E21" s="6">
        <v>44</v>
      </c>
      <c r="F21" s="6">
        <v>0</v>
      </c>
      <c r="G21" s="6">
        <v>48</v>
      </c>
      <c r="H21" s="6">
        <v>4</v>
      </c>
      <c r="I21" s="6">
        <v>1</v>
      </c>
      <c r="J21" s="6" t="s">
        <v>9</v>
      </c>
    </row>
    <row r="22" spans="1:16" x14ac:dyDescent="0.2">
      <c r="A22" s="6">
        <v>21</v>
      </c>
      <c r="B22" s="6">
        <v>4</v>
      </c>
      <c r="C22" s="6">
        <v>48</v>
      </c>
      <c r="D22" s="6">
        <v>3</v>
      </c>
      <c r="E22" s="6">
        <v>48</v>
      </c>
      <c r="F22" s="6">
        <v>0</v>
      </c>
      <c r="G22" s="6">
        <v>51</v>
      </c>
      <c r="H22" s="6">
        <v>3</v>
      </c>
      <c r="I22" s="6">
        <v>0</v>
      </c>
      <c r="J22" s="6" t="s">
        <v>9</v>
      </c>
    </row>
    <row r="23" spans="1:16" x14ac:dyDescent="0.2">
      <c r="A23" s="6">
        <v>22</v>
      </c>
      <c r="B23" s="6">
        <v>1</v>
      </c>
      <c r="C23" s="6">
        <v>49</v>
      </c>
      <c r="D23" s="6">
        <v>6</v>
      </c>
      <c r="E23" s="6">
        <v>49</v>
      </c>
      <c r="F23" s="6">
        <v>0</v>
      </c>
      <c r="G23" s="6">
        <v>55</v>
      </c>
      <c r="H23" s="6">
        <v>6</v>
      </c>
      <c r="I23" s="6">
        <v>8</v>
      </c>
      <c r="J23" s="6" t="s">
        <v>10</v>
      </c>
    </row>
    <row r="24" spans="1:16" x14ac:dyDescent="0.2">
      <c r="A24" s="6">
        <v>23</v>
      </c>
      <c r="B24" s="6">
        <v>2</v>
      </c>
      <c r="C24" s="6">
        <v>51</v>
      </c>
      <c r="D24" s="6">
        <v>3</v>
      </c>
      <c r="E24" s="6">
        <v>51</v>
      </c>
      <c r="F24" s="6">
        <v>0</v>
      </c>
      <c r="G24" s="6">
        <v>54</v>
      </c>
      <c r="H24" s="6">
        <v>3</v>
      </c>
      <c r="I24" s="6">
        <v>0</v>
      </c>
      <c r="J24" s="6" t="s">
        <v>9</v>
      </c>
      <c r="L24" s="7" t="s">
        <v>13</v>
      </c>
      <c r="M24" s="7"/>
      <c r="O24" s="8" t="s">
        <v>33</v>
      </c>
      <c r="P24" s="8"/>
    </row>
    <row r="25" spans="1:16" x14ac:dyDescent="0.2">
      <c r="A25" s="6">
        <v>24</v>
      </c>
      <c r="B25" s="6">
        <v>2</v>
      </c>
      <c r="C25" s="6">
        <v>53</v>
      </c>
      <c r="D25" s="6">
        <v>4</v>
      </c>
      <c r="E25" s="6">
        <v>54</v>
      </c>
      <c r="F25" s="6">
        <v>1</v>
      </c>
      <c r="G25" s="6">
        <v>58</v>
      </c>
      <c r="H25" s="6">
        <v>5</v>
      </c>
      <c r="I25" s="6">
        <v>0</v>
      </c>
      <c r="J25" s="6" t="s">
        <v>9</v>
      </c>
      <c r="L25" s="6" t="s">
        <v>26</v>
      </c>
      <c r="M25" s="6">
        <f>COUNTIF(J2:J101,"&lt;&gt;BACKER")</f>
        <v>61</v>
      </c>
      <c r="O25" s="6" t="s">
        <v>26</v>
      </c>
      <c r="P25" s="6">
        <f>COUNTIF(J2:J101,"&lt;&gt;ABLE")</f>
        <v>39</v>
      </c>
    </row>
    <row r="26" spans="1:16" x14ac:dyDescent="0.2">
      <c r="A26" s="6">
        <v>25</v>
      </c>
      <c r="B26" s="6">
        <v>1</v>
      </c>
      <c r="C26" s="6">
        <v>54</v>
      </c>
      <c r="D26" s="6">
        <v>3</v>
      </c>
      <c r="E26" s="6">
        <v>55</v>
      </c>
      <c r="F26" s="6">
        <v>1</v>
      </c>
      <c r="G26" s="6">
        <v>58</v>
      </c>
      <c r="H26" s="6">
        <v>4</v>
      </c>
      <c r="I26" s="6">
        <v>0</v>
      </c>
      <c r="J26" s="6" t="s">
        <v>10</v>
      </c>
      <c r="L26" s="6" t="s">
        <v>27</v>
      </c>
      <c r="M26" s="6">
        <f>SUMIF(J2:J101,"*ABLE*",D2:D101)</f>
        <v>197</v>
      </c>
      <c r="O26" s="6" t="s">
        <v>27</v>
      </c>
      <c r="P26" s="6">
        <f>SUMIF(J2:J101,"*BACKER*",D2:D101)</f>
        <v>171</v>
      </c>
    </row>
    <row r="27" spans="1:16" x14ac:dyDescent="0.2">
      <c r="A27" s="6">
        <v>26</v>
      </c>
      <c r="B27" s="6">
        <v>2</v>
      </c>
      <c r="C27" s="6">
        <v>56</v>
      </c>
      <c r="D27" s="6">
        <v>4</v>
      </c>
      <c r="E27" s="6">
        <v>58</v>
      </c>
      <c r="F27" s="6">
        <v>2</v>
      </c>
      <c r="G27" s="6">
        <v>62</v>
      </c>
      <c r="H27" s="6">
        <v>6</v>
      </c>
      <c r="I27" s="6">
        <v>0</v>
      </c>
      <c r="J27" s="6" t="s">
        <v>9</v>
      </c>
      <c r="L27" s="6" t="s">
        <v>28</v>
      </c>
      <c r="M27" s="6">
        <f>SUMIF(J2:J101,"*ABLE*",F2:F101)</f>
        <v>77</v>
      </c>
      <c r="O27" s="6" t="s">
        <v>28</v>
      </c>
      <c r="P27" s="6">
        <f>SUMIF(J2:J101,"*BACKER*",F2:F101)</f>
        <v>31</v>
      </c>
    </row>
    <row r="28" spans="1:16" x14ac:dyDescent="0.2">
      <c r="A28" s="6">
        <v>27</v>
      </c>
      <c r="B28" s="6">
        <v>2</v>
      </c>
      <c r="C28" s="6">
        <v>58</v>
      </c>
      <c r="D28" s="6">
        <v>3</v>
      </c>
      <c r="E28" s="6">
        <v>58</v>
      </c>
      <c r="F28" s="6">
        <v>0</v>
      </c>
      <c r="G28" s="6">
        <v>61</v>
      </c>
      <c r="H28" s="6">
        <v>3</v>
      </c>
      <c r="I28" s="6">
        <v>0</v>
      </c>
      <c r="J28" s="6" t="s">
        <v>10</v>
      </c>
      <c r="L28" s="6" t="s">
        <v>29</v>
      </c>
      <c r="M28" s="6">
        <f>SUMIF(J2:J101,"*ABLE*",H2:H101)</f>
        <v>274</v>
      </c>
      <c r="O28" s="6" t="s">
        <v>29</v>
      </c>
      <c r="P28" s="6">
        <f>SUMIF(J2:J101,"*BACKER*",H2:H101)</f>
        <v>202</v>
      </c>
    </row>
    <row r="29" spans="1:16" x14ac:dyDescent="0.2">
      <c r="A29" s="6">
        <v>28</v>
      </c>
      <c r="B29" s="6">
        <v>2</v>
      </c>
      <c r="C29" s="6">
        <v>60</v>
      </c>
      <c r="D29" s="6">
        <v>4</v>
      </c>
      <c r="E29" s="6">
        <v>61</v>
      </c>
      <c r="F29" s="6">
        <v>1</v>
      </c>
      <c r="G29" s="6">
        <v>65</v>
      </c>
      <c r="H29" s="6">
        <v>5</v>
      </c>
      <c r="I29" s="6">
        <v>0</v>
      </c>
      <c r="J29" s="6" t="s">
        <v>10</v>
      </c>
      <c r="L29" s="6" t="s">
        <v>30</v>
      </c>
      <c r="M29" s="6">
        <f>SUMIF(J2:J101,"*ABLE*",I2:I101)</f>
        <v>24</v>
      </c>
      <c r="O29" s="6" t="s">
        <v>30</v>
      </c>
      <c r="P29" s="6">
        <f>SUMIF(J2:J101,"*BACKER*",I2:I101)</f>
        <v>43</v>
      </c>
    </row>
    <row r="30" spans="1:16" x14ac:dyDescent="0.2">
      <c r="A30" s="6">
        <v>29</v>
      </c>
      <c r="B30" s="6">
        <v>1</v>
      </c>
      <c r="C30" s="6">
        <v>61</v>
      </c>
      <c r="D30" s="6">
        <v>2</v>
      </c>
      <c r="E30" s="6">
        <v>62</v>
      </c>
      <c r="F30" s="6">
        <v>1</v>
      </c>
      <c r="G30" s="6">
        <v>64</v>
      </c>
      <c r="H30" s="6">
        <v>3</v>
      </c>
      <c r="I30" s="6">
        <v>0</v>
      </c>
      <c r="J30" s="6" t="s">
        <v>9</v>
      </c>
      <c r="L30" s="6" t="s">
        <v>31</v>
      </c>
      <c r="M30" s="6">
        <v>221</v>
      </c>
      <c r="O30" s="6" t="s">
        <v>31</v>
      </c>
      <c r="P30" s="6">
        <v>218</v>
      </c>
    </row>
    <row r="31" spans="1:16" x14ac:dyDescent="0.2">
      <c r="A31" s="6">
        <v>30</v>
      </c>
      <c r="B31" s="6">
        <v>4</v>
      </c>
      <c r="C31" s="6">
        <v>65</v>
      </c>
      <c r="D31" s="6">
        <v>2</v>
      </c>
      <c r="E31" s="6">
        <v>65</v>
      </c>
      <c r="F31" s="6">
        <v>0</v>
      </c>
      <c r="G31" s="6">
        <v>67</v>
      </c>
      <c r="H31" s="6">
        <v>2</v>
      </c>
      <c r="I31" s="6">
        <v>1</v>
      </c>
      <c r="J31" s="6" t="s">
        <v>9</v>
      </c>
      <c r="L31" s="6" t="s">
        <v>32</v>
      </c>
      <c r="M31" s="6">
        <v>215</v>
      </c>
      <c r="O31" s="6" t="s">
        <v>32</v>
      </c>
      <c r="P31" s="6">
        <v>213</v>
      </c>
    </row>
    <row r="32" spans="1:16" x14ac:dyDescent="0.2">
      <c r="A32" s="6">
        <v>31</v>
      </c>
      <c r="B32" s="6">
        <v>4</v>
      </c>
      <c r="C32" s="6">
        <v>69</v>
      </c>
      <c r="D32" s="6">
        <v>4</v>
      </c>
      <c r="E32" s="6">
        <v>69</v>
      </c>
      <c r="F32" s="6">
        <v>0</v>
      </c>
      <c r="G32" s="6">
        <v>73</v>
      </c>
      <c r="H32" s="6">
        <v>4</v>
      </c>
      <c r="I32" s="6">
        <v>2</v>
      </c>
      <c r="J32" s="6" t="s">
        <v>9</v>
      </c>
      <c r="L32" s="6" t="s">
        <v>14</v>
      </c>
      <c r="M32" s="6">
        <f>M27/M25</f>
        <v>1.2622950819672132</v>
      </c>
      <c r="O32" s="6" t="s">
        <v>14</v>
      </c>
      <c r="P32" s="6">
        <f>P27/P25</f>
        <v>0.79487179487179482</v>
      </c>
    </row>
    <row r="33" spans="1:16" x14ac:dyDescent="0.2">
      <c r="A33" s="6">
        <v>32</v>
      </c>
      <c r="B33" s="6">
        <v>2</v>
      </c>
      <c r="C33" s="6">
        <v>71</v>
      </c>
      <c r="D33" s="6">
        <v>3</v>
      </c>
      <c r="E33" s="6">
        <v>71</v>
      </c>
      <c r="F33" s="6">
        <v>0</v>
      </c>
      <c r="G33" s="6">
        <v>74</v>
      </c>
      <c r="H33" s="6">
        <v>3</v>
      </c>
      <c r="I33" s="6">
        <v>6</v>
      </c>
      <c r="J33" s="6" t="s">
        <v>10</v>
      </c>
      <c r="L33" s="6" t="s">
        <v>15</v>
      </c>
      <c r="M33" s="6">
        <f>COUNTIFS(J2:J101,"*ABLE*",F2:F101,"&gt;0")</f>
        <v>32</v>
      </c>
      <c r="O33" s="6" t="s">
        <v>15</v>
      </c>
      <c r="P33" s="6">
        <f>COUNTIFS(J2:J101,"*BACKER*",F2:F101,"&gt;0")</f>
        <v>13</v>
      </c>
    </row>
    <row r="34" spans="1:16" x14ac:dyDescent="0.2">
      <c r="A34" s="6">
        <v>33</v>
      </c>
      <c r="B34" s="6">
        <v>4</v>
      </c>
      <c r="C34" s="6">
        <v>75</v>
      </c>
      <c r="D34" s="6">
        <v>5</v>
      </c>
      <c r="E34" s="6">
        <v>75</v>
      </c>
      <c r="F34" s="6">
        <v>0</v>
      </c>
      <c r="G34" s="6">
        <v>80</v>
      </c>
      <c r="H34" s="6">
        <v>5</v>
      </c>
      <c r="I34" s="6">
        <v>2</v>
      </c>
      <c r="J34" s="6" t="s">
        <v>9</v>
      </c>
      <c r="L34" s="6" t="s">
        <v>16</v>
      </c>
      <c r="M34" s="6">
        <f>M33/M25</f>
        <v>0.52459016393442626</v>
      </c>
      <c r="O34" s="6" t="s">
        <v>16</v>
      </c>
      <c r="P34" s="6">
        <f>P33/P25</f>
        <v>0.33333333333333331</v>
      </c>
    </row>
    <row r="35" spans="1:16" x14ac:dyDescent="0.2">
      <c r="A35" s="6">
        <v>34</v>
      </c>
      <c r="B35" s="6">
        <v>2</v>
      </c>
      <c r="C35" s="6">
        <v>77</v>
      </c>
      <c r="D35" s="6">
        <v>4</v>
      </c>
      <c r="E35" s="6">
        <v>77</v>
      </c>
      <c r="F35" s="6">
        <v>0</v>
      </c>
      <c r="G35" s="6">
        <v>81</v>
      </c>
      <c r="H35" s="6">
        <v>4</v>
      </c>
      <c r="I35" s="6">
        <v>3</v>
      </c>
      <c r="J35" s="6" t="s">
        <v>10</v>
      </c>
      <c r="L35" s="6" t="s">
        <v>17</v>
      </c>
      <c r="M35" s="6">
        <f>M29/M30</f>
        <v>0.10859728506787331</v>
      </c>
      <c r="O35" s="6" t="s">
        <v>17</v>
      </c>
      <c r="P35" s="6">
        <f>P29/P30</f>
        <v>0.19724770642201836</v>
      </c>
    </row>
    <row r="36" spans="1:16" x14ac:dyDescent="0.2">
      <c r="A36" s="6">
        <v>35</v>
      </c>
      <c r="B36" s="6">
        <v>1</v>
      </c>
      <c r="C36" s="6">
        <v>78</v>
      </c>
      <c r="D36" s="6">
        <v>3</v>
      </c>
      <c r="E36" s="6">
        <v>80</v>
      </c>
      <c r="F36" s="6">
        <v>2</v>
      </c>
      <c r="G36" s="6">
        <v>83</v>
      </c>
      <c r="H36" s="6">
        <v>5</v>
      </c>
      <c r="I36" s="6">
        <v>0</v>
      </c>
      <c r="J36" s="6" t="s">
        <v>9</v>
      </c>
      <c r="L36" s="6" t="s">
        <v>18</v>
      </c>
      <c r="M36" s="6">
        <f>1-M35</f>
        <v>0.89140271493212664</v>
      </c>
      <c r="O36" s="6" t="s">
        <v>18</v>
      </c>
      <c r="P36" s="6">
        <f>1-P35</f>
        <v>0.80275229357798161</v>
      </c>
    </row>
    <row r="37" spans="1:16" x14ac:dyDescent="0.2">
      <c r="A37" s="6">
        <v>36</v>
      </c>
      <c r="B37" s="6">
        <v>3</v>
      </c>
      <c r="C37" s="6">
        <v>81</v>
      </c>
      <c r="D37" s="6">
        <v>3</v>
      </c>
      <c r="E37" s="6">
        <v>81</v>
      </c>
      <c r="F37" s="6">
        <v>0</v>
      </c>
      <c r="G37" s="6">
        <v>84</v>
      </c>
      <c r="H37" s="6">
        <v>3</v>
      </c>
      <c r="I37" s="6">
        <v>0</v>
      </c>
      <c r="J37" s="6" t="s">
        <v>10</v>
      </c>
      <c r="L37" s="6" t="s">
        <v>19</v>
      </c>
      <c r="M37" s="6">
        <f>M26/M25</f>
        <v>3.2295081967213113</v>
      </c>
      <c r="O37" s="6" t="s">
        <v>19</v>
      </c>
      <c r="P37" s="6">
        <f>P26/P25</f>
        <v>4.384615384615385</v>
      </c>
    </row>
    <row r="38" spans="1:16" x14ac:dyDescent="0.2">
      <c r="A38" s="6">
        <v>37</v>
      </c>
      <c r="B38" s="6">
        <v>2</v>
      </c>
      <c r="C38" s="6">
        <v>83</v>
      </c>
      <c r="D38" s="6">
        <v>2</v>
      </c>
      <c r="E38" s="6">
        <v>83</v>
      </c>
      <c r="F38" s="6">
        <v>0</v>
      </c>
      <c r="G38" s="6">
        <v>85</v>
      </c>
      <c r="H38" s="6">
        <v>2</v>
      </c>
      <c r="I38" s="6">
        <v>0</v>
      </c>
      <c r="J38" s="6" t="s">
        <v>9</v>
      </c>
      <c r="L38" s="6" t="s">
        <v>20</v>
      </c>
      <c r="M38" s="6">
        <f>(2 * 0.3) + (3 * 0.28) + (4 * 0.25) + (5 * 0.17)</f>
        <v>3.29</v>
      </c>
      <c r="O38" s="6" t="s">
        <v>20</v>
      </c>
      <c r="P38" s="6">
        <f>(3 * 0.35) + (4 * 0.25) + (5 * 0.2) + (6 * 0.2)</f>
        <v>4.25</v>
      </c>
    </row>
    <row r="39" spans="1:16" x14ac:dyDescent="0.2">
      <c r="A39" s="6">
        <v>38</v>
      </c>
      <c r="B39" s="6">
        <v>1</v>
      </c>
      <c r="C39" s="6">
        <v>84</v>
      </c>
      <c r="D39" s="6">
        <v>5</v>
      </c>
      <c r="E39" s="6">
        <v>84</v>
      </c>
      <c r="F39" s="6">
        <v>0</v>
      </c>
      <c r="G39" s="6">
        <v>89</v>
      </c>
      <c r="H39" s="6">
        <v>5</v>
      </c>
      <c r="I39" s="6">
        <v>0</v>
      </c>
      <c r="J39" s="6" t="s">
        <v>10</v>
      </c>
      <c r="L39" s="6" t="s">
        <v>21</v>
      </c>
      <c r="M39" s="6">
        <f>M31/(M25-1)</f>
        <v>3.5833333333333335</v>
      </c>
      <c r="O39" s="6" t="s">
        <v>21</v>
      </c>
      <c r="P39" s="6">
        <f>P31/(P25-1)</f>
        <v>5.6052631578947372</v>
      </c>
    </row>
    <row r="40" spans="1:16" x14ac:dyDescent="0.2">
      <c r="A40" s="6">
        <v>39</v>
      </c>
      <c r="B40" s="6">
        <v>4</v>
      </c>
      <c r="C40" s="6">
        <v>88</v>
      </c>
      <c r="D40" s="6">
        <v>3</v>
      </c>
      <c r="E40" s="6">
        <v>88</v>
      </c>
      <c r="F40" s="6">
        <v>0</v>
      </c>
      <c r="G40" s="6">
        <v>91</v>
      </c>
      <c r="H40" s="6">
        <v>3</v>
      </c>
      <c r="I40" s="6">
        <v>3</v>
      </c>
      <c r="J40" s="6" t="s">
        <v>9</v>
      </c>
      <c r="L40" s="6" t="s">
        <v>22</v>
      </c>
      <c r="M40" s="6">
        <f>(1 + 4) / 2</f>
        <v>2.5</v>
      </c>
      <c r="O40" s="6" t="s">
        <v>22</v>
      </c>
      <c r="P40" s="6">
        <f>(1 + 4) / 2</f>
        <v>2.5</v>
      </c>
    </row>
    <row r="41" spans="1:16" x14ac:dyDescent="0.2">
      <c r="A41" s="6">
        <v>40</v>
      </c>
      <c r="B41" s="6">
        <v>2</v>
      </c>
      <c r="C41" s="6">
        <v>90</v>
      </c>
      <c r="D41" s="6">
        <v>4</v>
      </c>
      <c r="E41" s="6">
        <v>90</v>
      </c>
      <c r="F41" s="6">
        <v>0</v>
      </c>
      <c r="G41" s="6">
        <v>94</v>
      </c>
      <c r="H41" s="6">
        <v>4</v>
      </c>
      <c r="I41" s="6">
        <v>1</v>
      </c>
      <c r="J41" s="6" t="s">
        <v>10</v>
      </c>
      <c r="L41" s="6" t="s">
        <v>23</v>
      </c>
      <c r="M41" s="6">
        <f>M27/M33</f>
        <v>2.40625</v>
      </c>
      <c r="O41" s="6" t="s">
        <v>23</v>
      </c>
      <c r="P41" s="6">
        <f>P27/P33</f>
        <v>2.3846153846153846</v>
      </c>
    </row>
    <row r="42" spans="1:16" x14ac:dyDescent="0.2">
      <c r="A42" s="6">
        <v>41</v>
      </c>
      <c r="B42" s="6">
        <v>2</v>
      </c>
      <c r="C42" s="6">
        <v>92</v>
      </c>
      <c r="D42" s="6">
        <v>5</v>
      </c>
      <c r="E42" s="6">
        <v>92</v>
      </c>
      <c r="F42" s="6">
        <v>0</v>
      </c>
      <c r="G42" s="6">
        <v>97</v>
      </c>
      <c r="H42" s="6">
        <v>5</v>
      </c>
      <c r="I42" s="6">
        <v>1</v>
      </c>
      <c r="J42" s="6" t="s">
        <v>9</v>
      </c>
      <c r="L42" s="6" t="s">
        <v>24</v>
      </c>
      <c r="M42" s="6">
        <f>M28/M25</f>
        <v>4.4918032786885247</v>
      </c>
      <c r="O42" s="6" t="s">
        <v>24</v>
      </c>
      <c r="P42" s="6">
        <f>P28/P25</f>
        <v>5.1794871794871797</v>
      </c>
    </row>
    <row r="43" spans="1:16" x14ac:dyDescent="0.2">
      <c r="A43" s="6">
        <v>42</v>
      </c>
      <c r="B43" s="6">
        <v>2</v>
      </c>
      <c r="C43" s="6">
        <v>94</v>
      </c>
      <c r="D43" s="6">
        <v>5</v>
      </c>
      <c r="E43" s="6">
        <v>94</v>
      </c>
      <c r="F43" s="6">
        <v>0</v>
      </c>
      <c r="G43" s="6">
        <v>99</v>
      </c>
      <c r="H43" s="6">
        <v>5</v>
      </c>
      <c r="I43" s="6">
        <v>0</v>
      </c>
      <c r="J43" s="6" t="s">
        <v>10</v>
      </c>
      <c r="L43" s="6" t="s">
        <v>25</v>
      </c>
      <c r="M43" s="6">
        <f>M32+M37</f>
        <v>4.4918032786885247</v>
      </c>
      <c r="O43" s="6" t="s">
        <v>25</v>
      </c>
      <c r="P43" s="6">
        <f>P32+P37</f>
        <v>5.1794871794871797</v>
      </c>
    </row>
    <row r="44" spans="1:16" x14ac:dyDescent="0.2">
      <c r="A44" s="6">
        <v>43</v>
      </c>
      <c r="B44" s="6">
        <v>2</v>
      </c>
      <c r="C44" s="6">
        <v>96</v>
      </c>
      <c r="D44" s="6">
        <v>2</v>
      </c>
      <c r="E44" s="6">
        <v>97</v>
      </c>
      <c r="F44" s="6">
        <v>1</v>
      </c>
      <c r="G44" s="6">
        <v>99</v>
      </c>
      <c r="H44" s="6">
        <v>3</v>
      </c>
      <c r="I44" s="6">
        <v>0</v>
      </c>
      <c r="J44" s="6" t="s">
        <v>9</v>
      </c>
    </row>
    <row r="45" spans="1:16" x14ac:dyDescent="0.2">
      <c r="A45" s="6">
        <v>44</v>
      </c>
      <c r="B45" s="6">
        <v>1</v>
      </c>
      <c r="C45" s="6">
        <v>97</v>
      </c>
      <c r="D45" s="6">
        <v>3</v>
      </c>
      <c r="E45" s="6">
        <v>99</v>
      </c>
      <c r="F45" s="6">
        <v>2</v>
      </c>
      <c r="G45" s="6">
        <v>102</v>
      </c>
      <c r="H45" s="6">
        <v>5</v>
      </c>
      <c r="I45" s="6">
        <v>0</v>
      </c>
      <c r="J45" s="6" t="s">
        <v>9</v>
      </c>
    </row>
    <row r="46" spans="1:16" x14ac:dyDescent="0.2">
      <c r="A46" s="6">
        <v>45</v>
      </c>
      <c r="B46" s="6">
        <v>2</v>
      </c>
      <c r="C46" s="6">
        <v>99</v>
      </c>
      <c r="D46" s="6">
        <v>4</v>
      </c>
      <c r="E46" s="6">
        <v>99</v>
      </c>
      <c r="F46" s="6">
        <v>0</v>
      </c>
      <c r="G46" s="6">
        <v>103</v>
      </c>
      <c r="H46" s="6">
        <v>4</v>
      </c>
      <c r="I46" s="6">
        <v>0</v>
      </c>
      <c r="J46" s="6" t="s">
        <v>10</v>
      </c>
      <c r="L46" s="7" t="s">
        <v>34</v>
      </c>
      <c r="M46" s="7"/>
    </row>
    <row r="47" spans="1:16" x14ac:dyDescent="0.2">
      <c r="A47" s="6">
        <v>46</v>
      </c>
      <c r="B47" s="6">
        <v>1</v>
      </c>
      <c r="C47" s="6">
        <v>100</v>
      </c>
      <c r="D47" s="6">
        <v>3</v>
      </c>
      <c r="E47" s="6">
        <v>102</v>
      </c>
      <c r="F47" s="6">
        <v>2</v>
      </c>
      <c r="G47" s="6">
        <v>105</v>
      </c>
      <c r="H47" s="6">
        <v>5</v>
      </c>
      <c r="I47" s="6">
        <v>0</v>
      </c>
      <c r="J47" s="6" t="s">
        <v>9</v>
      </c>
      <c r="L47" s="6" t="s">
        <v>35</v>
      </c>
      <c r="M47" s="6">
        <f>AVERAGE(M32,P32)</f>
        <v>1.0285834384195041</v>
      </c>
    </row>
    <row r="48" spans="1:16" x14ac:dyDescent="0.2">
      <c r="A48" s="6">
        <v>47</v>
      </c>
      <c r="B48" s="6">
        <v>2</v>
      </c>
      <c r="C48" s="6">
        <v>102</v>
      </c>
      <c r="D48" s="6">
        <v>3</v>
      </c>
      <c r="E48" s="6">
        <v>103</v>
      </c>
      <c r="F48" s="6">
        <v>1</v>
      </c>
      <c r="G48" s="6">
        <v>106</v>
      </c>
      <c r="H48" s="6">
        <v>4</v>
      </c>
      <c r="I48" s="6">
        <v>0</v>
      </c>
      <c r="J48" s="6" t="s">
        <v>10</v>
      </c>
      <c r="L48" s="6" t="s">
        <v>36</v>
      </c>
      <c r="M48" s="6">
        <f>SUM(M33,P33)</f>
        <v>45</v>
      </c>
    </row>
    <row r="49" spans="1:13" x14ac:dyDescent="0.2">
      <c r="A49" s="6">
        <v>48</v>
      </c>
      <c r="B49" s="6">
        <v>4</v>
      </c>
      <c r="C49" s="6">
        <v>106</v>
      </c>
      <c r="D49" s="6">
        <v>2</v>
      </c>
      <c r="E49" s="6">
        <v>106</v>
      </c>
      <c r="F49" s="6">
        <v>0</v>
      </c>
      <c r="G49" s="6">
        <v>108</v>
      </c>
      <c r="H49" s="6">
        <v>2</v>
      </c>
      <c r="I49" s="6">
        <v>1</v>
      </c>
      <c r="J49" s="6" t="s">
        <v>9</v>
      </c>
      <c r="L49" s="6" t="s">
        <v>16</v>
      </c>
      <c r="M49" s="6">
        <f>AVERAGE(M34,P34)</f>
        <v>0.42896174863387981</v>
      </c>
    </row>
    <row r="50" spans="1:13" x14ac:dyDescent="0.2">
      <c r="A50" s="6">
        <v>49</v>
      </c>
      <c r="B50" s="6">
        <v>4</v>
      </c>
      <c r="C50" s="6">
        <v>110</v>
      </c>
      <c r="D50" s="6">
        <v>2</v>
      </c>
      <c r="E50" s="6">
        <v>110</v>
      </c>
      <c r="F50" s="6">
        <v>0</v>
      </c>
      <c r="G50" s="6">
        <v>112</v>
      </c>
      <c r="H50" s="6">
        <v>2</v>
      </c>
      <c r="I50" s="6">
        <v>2</v>
      </c>
      <c r="J50" s="6" t="s">
        <v>9</v>
      </c>
      <c r="L50" s="6" t="s">
        <v>37</v>
      </c>
      <c r="M50" s="6">
        <f>AVERAGE(M35,P35)</f>
        <v>0.15292249574494582</v>
      </c>
    </row>
    <row r="51" spans="1:13" x14ac:dyDescent="0.2">
      <c r="A51" s="6">
        <v>50</v>
      </c>
      <c r="B51" s="6">
        <v>3</v>
      </c>
      <c r="C51" s="6">
        <v>113</v>
      </c>
      <c r="D51" s="6">
        <v>2</v>
      </c>
      <c r="E51" s="6">
        <v>113</v>
      </c>
      <c r="F51" s="6">
        <v>0</v>
      </c>
      <c r="G51" s="6">
        <v>115</v>
      </c>
      <c r="H51" s="6">
        <v>2</v>
      </c>
      <c r="I51" s="6">
        <v>1</v>
      </c>
      <c r="J51" s="6" t="s">
        <v>9</v>
      </c>
      <c r="L51" s="6" t="s">
        <v>18</v>
      </c>
      <c r="M51" s="6">
        <f>1-M50</f>
        <v>0.84707750425505424</v>
      </c>
    </row>
    <row r="52" spans="1:13" x14ac:dyDescent="0.2">
      <c r="A52" s="6">
        <v>51</v>
      </c>
      <c r="B52" s="6">
        <v>1</v>
      </c>
      <c r="C52" s="6">
        <v>114</v>
      </c>
      <c r="D52" s="6">
        <v>4</v>
      </c>
      <c r="E52" s="6">
        <v>114</v>
      </c>
      <c r="F52" s="6">
        <v>0</v>
      </c>
      <c r="G52" s="6">
        <v>118</v>
      </c>
      <c r="H52" s="6">
        <v>4</v>
      </c>
      <c r="I52" s="6">
        <v>8</v>
      </c>
      <c r="J52" s="6" t="s">
        <v>10</v>
      </c>
      <c r="L52" s="6" t="s">
        <v>38</v>
      </c>
      <c r="M52" s="6">
        <f>AVERAGE(M37,P37)</f>
        <v>3.8070617906683482</v>
      </c>
    </row>
    <row r="53" spans="1:13" x14ac:dyDescent="0.2">
      <c r="A53" s="6">
        <v>52</v>
      </c>
      <c r="B53" s="6">
        <v>1</v>
      </c>
      <c r="C53" s="6">
        <v>115</v>
      </c>
      <c r="D53" s="6">
        <v>2</v>
      </c>
      <c r="E53" s="6">
        <v>115</v>
      </c>
      <c r="F53" s="6">
        <v>0</v>
      </c>
      <c r="G53" s="6">
        <v>117</v>
      </c>
      <c r="H53" s="6">
        <v>2</v>
      </c>
      <c r="I53" s="6">
        <v>0</v>
      </c>
      <c r="J53" s="6" t="s">
        <v>9</v>
      </c>
      <c r="L53" s="6" t="s">
        <v>39</v>
      </c>
      <c r="M53" s="6">
        <f>AVERAGE(M38,P38)</f>
        <v>3.77</v>
      </c>
    </row>
    <row r="54" spans="1:13" x14ac:dyDescent="0.2">
      <c r="A54" s="6">
        <v>53</v>
      </c>
      <c r="B54" s="6">
        <v>3</v>
      </c>
      <c r="C54" s="6">
        <v>118</v>
      </c>
      <c r="D54" s="6">
        <v>2</v>
      </c>
      <c r="E54" s="6">
        <v>118</v>
      </c>
      <c r="F54" s="6">
        <v>0</v>
      </c>
      <c r="G54" s="6">
        <v>120</v>
      </c>
      <c r="H54" s="6">
        <v>2</v>
      </c>
      <c r="I54" s="6">
        <v>1</v>
      </c>
      <c r="J54" s="6" t="s">
        <v>9</v>
      </c>
      <c r="L54" s="6" t="s">
        <v>21</v>
      </c>
      <c r="M54" s="6">
        <f>MAX(M31,P31)/19</f>
        <v>11.315789473684211</v>
      </c>
    </row>
    <row r="55" spans="1:13" x14ac:dyDescent="0.2">
      <c r="A55" s="6">
        <v>54</v>
      </c>
      <c r="B55" s="6">
        <v>3</v>
      </c>
      <c r="C55" s="6">
        <v>121</v>
      </c>
      <c r="D55" s="6">
        <v>4</v>
      </c>
      <c r="E55" s="6">
        <v>121</v>
      </c>
      <c r="F55" s="6">
        <v>0</v>
      </c>
      <c r="G55" s="6">
        <v>125</v>
      </c>
      <c r="H55" s="6">
        <v>4</v>
      </c>
      <c r="I55" s="6">
        <v>1</v>
      </c>
      <c r="J55" s="6" t="s">
        <v>9</v>
      </c>
      <c r="L55" s="6" t="s">
        <v>40</v>
      </c>
      <c r="M55" s="6">
        <f>AVERAGE(M40,P40)</f>
        <v>2.5</v>
      </c>
    </row>
    <row r="56" spans="1:13" x14ac:dyDescent="0.2">
      <c r="A56" s="6">
        <v>55</v>
      </c>
      <c r="B56" s="6">
        <v>1</v>
      </c>
      <c r="C56" s="6">
        <v>122</v>
      </c>
      <c r="D56" s="6">
        <v>6</v>
      </c>
      <c r="E56" s="6">
        <v>122</v>
      </c>
      <c r="F56" s="6">
        <v>0</v>
      </c>
      <c r="G56" s="6">
        <v>128</v>
      </c>
      <c r="H56" s="6">
        <v>6</v>
      </c>
      <c r="I56" s="6">
        <v>4</v>
      </c>
      <c r="J56" s="6" t="s">
        <v>10</v>
      </c>
      <c r="L56" s="6" t="s">
        <v>41</v>
      </c>
      <c r="M56" s="6">
        <f>AVERAGE(M41,P41)</f>
        <v>2.3954326923076925</v>
      </c>
    </row>
    <row r="57" spans="1:13" x14ac:dyDescent="0.2">
      <c r="A57" s="6">
        <v>56</v>
      </c>
      <c r="B57" s="6">
        <v>2</v>
      </c>
      <c r="C57" s="6">
        <v>124</v>
      </c>
      <c r="D57" s="6">
        <v>2</v>
      </c>
      <c r="E57" s="6">
        <v>125</v>
      </c>
      <c r="F57" s="6">
        <v>1</v>
      </c>
      <c r="G57" s="6">
        <v>127</v>
      </c>
      <c r="H57" s="6">
        <v>3</v>
      </c>
      <c r="I57" s="6">
        <v>0</v>
      </c>
      <c r="J57" s="6" t="s">
        <v>9</v>
      </c>
      <c r="L57" s="6" t="s">
        <v>24</v>
      </c>
      <c r="M57" s="6">
        <f>AVERAGE(M42,P42)</f>
        <v>4.8356452290878522</v>
      </c>
    </row>
    <row r="58" spans="1:13" x14ac:dyDescent="0.2">
      <c r="A58" s="6">
        <v>57</v>
      </c>
      <c r="B58" s="6">
        <v>1</v>
      </c>
      <c r="C58" s="6">
        <v>125</v>
      </c>
      <c r="D58" s="6">
        <v>4</v>
      </c>
      <c r="E58" s="6">
        <v>127</v>
      </c>
      <c r="F58" s="6">
        <v>2</v>
      </c>
      <c r="G58" s="6">
        <v>131</v>
      </c>
      <c r="H58" s="6">
        <v>6</v>
      </c>
      <c r="I58" s="6">
        <v>0</v>
      </c>
      <c r="J58" s="6" t="s">
        <v>9</v>
      </c>
      <c r="L58" s="6" t="s">
        <v>25</v>
      </c>
      <c r="M58" s="6">
        <f>AVERAGE(M43,P43)</f>
        <v>4.8356452290878522</v>
      </c>
    </row>
    <row r="59" spans="1:13" x14ac:dyDescent="0.2">
      <c r="A59" s="6">
        <v>58</v>
      </c>
      <c r="B59" s="6">
        <v>2</v>
      </c>
      <c r="C59" s="6">
        <v>127</v>
      </c>
      <c r="D59" s="6">
        <v>6</v>
      </c>
      <c r="E59" s="6">
        <v>128</v>
      </c>
      <c r="F59" s="6">
        <v>1</v>
      </c>
      <c r="G59" s="6">
        <v>134</v>
      </c>
      <c r="H59" s="6">
        <v>7</v>
      </c>
      <c r="I59" s="6">
        <v>0</v>
      </c>
      <c r="J59" s="6" t="s">
        <v>10</v>
      </c>
    </row>
    <row r="60" spans="1:13" x14ac:dyDescent="0.2">
      <c r="A60" s="6">
        <v>59</v>
      </c>
      <c r="B60" s="6">
        <v>2</v>
      </c>
      <c r="C60" s="6">
        <v>129</v>
      </c>
      <c r="D60" s="6">
        <v>3</v>
      </c>
      <c r="E60" s="6">
        <v>131</v>
      </c>
      <c r="F60" s="6">
        <v>2</v>
      </c>
      <c r="G60" s="6">
        <v>134</v>
      </c>
      <c r="H60" s="6">
        <v>5</v>
      </c>
      <c r="I60" s="6">
        <v>0</v>
      </c>
      <c r="J60" s="6" t="s">
        <v>9</v>
      </c>
    </row>
    <row r="61" spans="1:13" x14ac:dyDescent="0.2">
      <c r="A61" s="6">
        <v>60</v>
      </c>
      <c r="B61" s="6">
        <v>3</v>
      </c>
      <c r="C61" s="6">
        <v>132</v>
      </c>
      <c r="D61" s="6">
        <v>5</v>
      </c>
      <c r="E61" s="6">
        <v>134</v>
      </c>
      <c r="F61" s="6">
        <v>2</v>
      </c>
      <c r="G61" s="6">
        <v>139</v>
      </c>
      <c r="H61" s="6">
        <v>7</v>
      </c>
      <c r="I61" s="6">
        <v>0</v>
      </c>
      <c r="J61" s="6" t="s">
        <v>9</v>
      </c>
    </row>
    <row r="62" spans="1:13" x14ac:dyDescent="0.2">
      <c r="A62" s="6">
        <v>61</v>
      </c>
      <c r="B62" s="6">
        <v>2</v>
      </c>
      <c r="C62" s="6">
        <v>134</v>
      </c>
      <c r="D62" s="6">
        <v>6</v>
      </c>
      <c r="E62" s="6">
        <v>134</v>
      </c>
      <c r="F62" s="6">
        <v>0</v>
      </c>
      <c r="G62" s="6">
        <v>140</v>
      </c>
      <c r="H62" s="6">
        <v>6</v>
      </c>
      <c r="I62" s="6">
        <v>0</v>
      </c>
      <c r="J62" s="6" t="s">
        <v>10</v>
      </c>
    </row>
    <row r="63" spans="1:13" x14ac:dyDescent="0.2">
      <c r="A63" s="6">
        <v>62</v>
      </c>
      <c r="B63" s="6">
        <v>2</v>
      </c>
      <c r="C63" s="6">
        <v>136</v>
      </c>
      <c r="D63" s="6">
        <v>5</v>
      </c>
      <c r="E63" s="6">
        <v>139</v>
      </c>
      <c r="F63" s="6">
        <v>3</v>
      </c>
      <c r="G63" s="6">
        <v>144</v>
      </c>
      <c r="H63" s="6">
        <v>8</v>
      </c>
      <c r="I63" s="6">
        <v>0</v>
      </c>
      <c r="J63" s="6" t="s">
        <v>9</v>
      </c>
    </row>
    <row r="64" spans="1:13" x14ac:dyDescent="0.2">
      <c r="A64" s="6">
        <v>63</v>
      </c>
      <c r="B64" s="6">
        <v>2</v>
      </c>
      <c r="C64" s="6">
        <v>138</v>
      </c>
      <c r="D64" s="6">
        <v>3</v>
      </c>
      <c r="E64" s="6">
        <v>140</v>
      </c>
      <c r="F64" s="6">
        <v>2</v>
      </c>
      <c r="G64" s="6">
        <v>143</v>
      </c>
      <c r="H64" s="6">
        <v>5</v>
      </c>
      <c r="I64" s="6">
        <v>0</v>
      </c>
      <c r="J64" s="6" t="s">
        <v>10</v>
      </c>
    </row>
    <row r="65" spans="1:10" x14ac:dyDescent="0.2">
      <c r="A65" s="6">
        <v>64</v>
      </c>
      <c r="B65" s="6">
        <v>1</v>
      </c>
      <c r="C65" s="6">
        <v>139</v>
      </c>
      <c r="D65" s="6">
        <v>6</v>
      </c>
      <c r="E65" s="6">
        <v>143</v>
      </c>
      <c r="F65" s="6">
        <v>4</v>
      </c>
      <c r="G65" s="6">
        <v>149</v>
      </c>
      <c r="H65" s="6">
        <v>10</v>
      </c>
      <c r="I65" s="6">
        <v>0</v>
      </c>
      <c r="J65" s="6" t="s">
        <v>10</v>
      </c>
    </row>
    <row r="66" spans="1:10" x14ac:dyDescent="0.2">
      <c r="A66" s="6">
        <v>65</v>
      </c>
      <c r="B66" s="6">
        <v>2</v>
      </c>
      <c r="C66" s="6">
        <v>141</v>
      </c>
      <c r="D66" s="6">
        <v>4</v>
      </c>
      <c r="E66" s="6">
        <v>144</v>
      </c>
      <c r="F66" s="6">
        <v>3</v>
      </c>
      <c r="G66" s="6">
        <v>148</v>
      </c>
      <c r="H66" s="6">
        <v>7</v>
      </c>
      <c r="I66" s="6">
        <v>0</v>
      </c>
      <c r="J66" s="6" t="s">
        <v>9</v>
      </c>
    </row>
    <row r="67" spans="1:10" x14ac:dyDescent="0.2">
      <c r="A67" s="6">
        <v>66</v>
      </c>
      <c r="B67" s="6">
        <v>1</v>
      </c>
      <c r="C67" s="6">
        <v>142</v>
      </c>
      <c r="D67" s="6">
        <v>4</v>
      </c>
      <c r="E67" s="6">
        <v>148</v>
      </c>
      <c r="F67" s="6">
        <v>6</v>
      </c>
      <c r="G67" s="6">
        <v>152</v>
      </c>
      <c r="H67" s="6">
        <v>10</v>
      </c>
      <c r="I67" s="6">
        <v>0</v>
      </c>
      <c r="J67" s="6" t="s">
        <v>9</v>
      </c>
    </row>
    <row r="68" spans="1:10" x14ac:dyDescent="0.2">
      <c r="A68" s="6">
        <v>67</v>
      </c>
      <c r="B68" s="6">
        <v>2</v>
      </c>
      <c r="C68" s="6">
        <v>144</v>
      </c>
      <c r="D68" s="6">
        <v>5</v>
      </c>
      <c r="E68" s="6">
        <v>149</v>
      </c>
      <c r="F68" s="6">
        <v>5</v>
      </c>
      <c r="G68" s="6">
        <v>154</v>
      </c>
      <c r="H68" s="6">
        <v>10</v>
      </c>
      <c r="I68" s="6">
        <v>0</v>
      </c>
      <c r="J68" s="6" t="s">
        <v>10</v>
      </c>
    </row>
    <row r="69" spans="1:10" x14ac:dyDescent="0.2">
      <c r="A69" s="6">
        <v>68</v>
      </c>
      <c r="B69" s="6">
        <v>2</v>
      </c>
      <c r="C69" s="6">
        <v>146</v>
      </c>
      <c r="D69" s="6">
        <v>2</v>
      </c>
      <c r="E69" s="6">
        <v>152</v>
      </c>
      <c r="F69" s="6">
        <v>6</v>
      </c>
      <c r="G69" s="6">
        <v>154</v>
      </c>
      <c r="H69" s="6">
        <v>8</v>
      </c>
      <c r="I69" s="6">
        <v>0</v>
      </c>
      <c r="J69" s="6" t="s">
        <v>9</v>
      </c>
    </row>
    <row r="70" spans="1:10" x14ac:dyDescent="0.2">
      <c r="A70" s="6">
        <v>69</v>
      </c>
      <c r="B70" s="6">
        <v>2</v>
      </c>
      <c r="C70" s="6">
        <v>148</v>
      </c>
      <c r="D70" s="6">
        <v>3</v>
      </c>
      <c r="E70" s="6">
        <v>154</v>
      </c>
      <c r="F70" s="6">
        <v>6</v>
      </c>
      <c r="G70" s="6">
        <v>157</v>
      </c>
      <c r="H70" s="6">
        <v>9</v>
      </c>
      <c r="I70" s="6">
        <v>0</v>
      </c>
      <c r="J70" s="6" t="s">
        <v>9</v>
      </c>
    </row>
    <row r="71" spans="1:10" x14ac:dyDescent="0.2">
      <c r="A71" s="6">
        <v>70</v>
      </c>
      <c r="B71" s="6">
        <v>2</v>
      </c>
      <c r="C71" s="6">
        <v>150</v>
      </c>
      <c r="D71" s="6">
        <v>6</v>
      </c>
      <c r="E71" s="6">
        <v>154</v>
      </c>
      <c r="F71" s="6">
        <v>4</v>
      </c>
      <c r="G71" s="6">
        <v>160</v>
      </c>
      <c r="H71" s="6">
        <v>10</v>
      </c>
      <c r="I71" s="6">
        <v>0</v>
      </c>
      <c r="J71" s="6" t="s">
        <v>10</v>
      </c>
    </row>
    <row r="72" spans="1:10" x14ac:dyDescent="0.2">
      <c r="A72" s="6">
        <v>71</v>
      </c>
      <c r="B72" s="6">
        <v>2</v>
      </c>
      <c r="C72" s="6">
        <v>152</v>
      </c>
      <c r="D72" s="6">
        <v>3</v>
      </c>
      <c r="E72" s="6">
        <v>157</v>
      </c>
      <c r="F72" s="6">
        <v>5</v>
      </c>
      <c r="G72" s="6">
        <v>160</v>
      </c>
      <c r="H72" s="6">
        <v>8</v>
      </c>
      <c r="I72" s="6">
        <v>0</v>
      </c>
      <c r="J72" s="6" t="s">
        <v>9</v>
      </c>
    </row>
    <row r="73" spans="1:10" x14ac:dyDescent="0.2">
      <c r="A73" s="6">
        <v>72</v>
      </c>
      <c r="B73" s="6">
        <v>2</v>
      </c>
      <c r="C73" s="6">
        <v>154</v>
      </c>
      <c r="D73" s="6">
        <v>2</v>
      </c>
      <c r="E73" s="6">
        <v>160</v>
      </c>
      <c r="F73" s="6">
        <v>6</v>
      </c>
      <c r="G73" s="6">
        <v>162</v>
      </c>
      <c r="H73" s="6">
        <v>8</v>
      </c>
      <c r="I73" s="6">
        <v>0</v>
      </c>
      <c r="J73" s="6" t="s">
        <v>9</v>
      </c>
    </row>
    <row r="74" spans="1:10" x14ac:dyDescent="0.2">
      <c r="A74" s="6">
        <v>73</v>
      </c>
      <c r="B74" s="6">
        <v>3</v>
      </c>
      <c r="C74" s="6">
        <v>157</v>
      </c>
      <c r="D74" s="6">
        <v>5</v>
      </c>
      <c r="E74" s="6">
        <v>160</v>
      </c>
      <c r="F74" s="6">
        <v>3</v>
      </c>
      <c r="G74" s="6">
        <v>165</v>
      </c>
      <c r="H74" s="6">
        <v>8</v>
      </c>
      <c r="I74" s="6">
        <v>0</v>
      </c>
      <c r="J74" s="6" t="s">
        <v>10</v>
      </c>
    </row>
    <row r="75" spans="1:10" x14ac:dyDescent="0.2">
      <c r="A75" s="6">
        <v>74</v>
      </c>
      <c r="B75" s="6">
        <v>3</v>
      </c>
      <c r="C75" s="6">
        <v>160</v>
      </c>
      <c r="D75" s="6">
        <v>4</v>
      </c>
      <c r="E75" s="6">
        <v>162</v>
      </c>
      <c r="F75" s="6">
        <v>2</v>
      </c>
      <c r="G75" s="6">
        <v>166</v>
      </c>
      <c r="H75" s="6">
        <v>6</v>
      </c>
      <c r="I75" s="6">
        <v>0</v>
      </c>
      <c r="J75" s="6" t="s">
        <v>9</v>
      </c>
    </row>
    <row r="76" spans="1:10" x14ac:dyDescent="0.2">
      <c r="A76" s="6">
        <v>75</v>
      </c>
      <c r="B76" s="6">
        <v>3</v>
      </c>
      <c r="C76" s="6">
        <v>163</v>
      </c>
      <c r="D76" s="6">
        <v>3</v>
      </c>
      <c r="E76" s="6">
        <v>165</v>
      </c>
      <c r="F76" s="6">
        <v>2</v>
      </c>
      <c r="G76" s="6">
        <v>168</v>
      </c>
      <c r="H76" s="6">
        <v>5</v>
      </c>
      <c r="I76" s="6">
        <v>0</v>
      </c>
      <c r="J76" s="6" t="s">
        <v>10</v>
      </c>
    </row>
    <row r="77" spans="1:10" x14ac:dyDescent="0.2">
      <c r="A77" s="6">
        <v>76</v>
      </c>
      <c r="B77" s="6">
        <v>2</v>
      </c>
      <c r="C77" s="6">
        <v>165</v>
      </c>
      <c r="D77" s="6">
        <v>4</v>
      </c>
      <c r="E77" s="6">
        <v>166</v>
      </c>
      <c r="F77" s="6">
        <v>1</v>
      </c>
      <c r="G77" s="6">
        <v>170</v>
      </c>
      <c r="H77" s="6">
        <v>5</v>
      </c>
      <c r="I77" s="6">
        <v>0</v>
      </c>
      <c r="J77" s="6" t="s">
        <v>9</v>
      </c>
    </row>
    <row r="78" spans="1:10" x14ac:dyDescent="0.2">
      <c r="A78" s="6">
        <v>77</v>
      </c>
      <c r="B78" s="6">
        <v>3</v>
      </c>
      <c r="C78" s="6">
        <v>168</v>
      </c>
      <c r="D78" s="6">
        <v>5</v>
      </c>
      <c r="E78" s="6">
        <v>168</v>
      </c>
      <c r="F78" s="6">
        <v>0</v>
      </c>
      <c r="G78" s="6">
        <v>173</v>
      </c>
      <c r="H78" s="6">
        <v>5</v>
      </c>
      <c r="I78" s="6">
        <v>0</v>
      </c>
      <c r="J78" s="6" t="s">
        <v>10</v>
      </c>
    </row>
    <row r="79" spans="1:10" x14ac:dyDescent="0.2">
      <c r="A79" s="6">
        <v>78</v>
      </c>
      <c r="B79" s="6">
        <v>3</v>
      </c>
      <c r="C79" s="6">
        <v>171</v>
      </c>
      <c r="D79" s="6">
        <v>3</v>
      </c>
      <c r="E79" s="6">
        <v>171</v>
      </c>
      <c r="F79" s="6">
        <v>0</v>
      </c>
      <c r="G79" s="6">
        <v>174</v>
      </c>
      <c r="H79" s="6">
        <v>3</v>
      </c>
      <c r="I79" s="6">
        <v>1</v>
      </c>
      <c r="J79" s="6" t="s">
        <v>9</v>
      </c>
    </row>
    <row r="80" spans="1:10" x14ac:dyDescent="0.2">
      <c r="A80" s="6">
        <v>79</v>
      </c>
      <c r="B80" s="6">
        <v>2</v>
      </c>
      <c r="C80" s="6">
        <v>173</v>
      </c>
      <c r="D80" s="6">
        <v>4</v>
      </c>
      <c r="E80" s="6">
        <v>173</v>
      </c>
      <c r="F80" s="6">
        <v>0</v>
      </c>
      <c r="G80" s="6">
        <v>177</v>
      </c>
      <c r="H80" s="6">
        <v>4</v>
      </c>
      <c r="I80" s="6">
        <v>0</v>
      </c>
      <c r="J80" s="6" t="s">
        <v>10</v>
      </c>
    </row>
    <row r="81" spans="1:10" x14ac:dyDescent="0.2">
      <c r="A81" s="6">
        <v>80</v>
      </c>
      <c r="B81" s="6">
        <v>2</v>
      </c>
      <c r="C81" s="6">
        <v>175</v>
      </c>
      <c r="D81" s="6">
        <v>4</v>
      </c>
      <c r="E81" s="6">
        <v>175</v>
      </c>
      <c r="F81" s="6">
        <v>0</v>
      </c>
      <c r="G81" s="6">
        <v>179</v>
      </c>
      <c r="H81" s="6">
        <v>4</v>
      </c>
      <c r="I81" s="6">
        <v>1</v>
      </c>
      <c r="J81" s="6" t="s">
        <v>9</v>
      </c>
    </row>
    <row r="82" spans="1:10" x14ac:dyDescent="0.2">
      <c r="A82" s="6">
        <v>81</v>
      </c>
      <c r="B82" s="6">
        <v>2</v>
      </c>
      <c r="C82" s="6">
        <v>177</v>
      </c>
      <c r="D82" s="6">
        <v>5</v>
      </c>
      <c r="E82" s="6">
        <v>177</v>
      </c>
      <c r="F82" s="6">
        <v>0</v>
      </c>
      <c r="G82" s="6">
        <v>182</v>
      </c>
      <c r="H82" s="6">
        <v>5</v>
      </c>
      <c r="I82" s="6">
        <v>0</v>
      </c>
      <c r="J82" s="6" t="s">
        <v>10</v>
      </c>
    </row>
    <row r="83" spans="1:10" x14ac:dyDescent="0.2">
      <c r="A83" s="6">
        <v>82</v>
      </c>
      <c r="B83" s="6">
        <v>4</v>
      </c>
      <c r="C83" s="6">
        <v>181</v>
      </c>
      <c r="D83" s="6">
        <v>3</v>
      </c>
      <c r="E83" s="6">
        <v>181</v>
      </c>
      <c r="F83" s="6">
        <v>0</v>
      </c>
      <c r="G83" s="6">
        <v>184</v>
      </c>
      <c r="H83" s="6">
        <v>3</v>
      </c>
      <c r="I83" s="6">
        <v>2</v>
      </c>
      <c r="J83" s="6" t="s">
        <v>9</v>
      </c>
    </row>
    <row r="84" spans="1:10" x14ac:dyDescent="0.2">
      <c r="A84" s="6">
        <v>83</v>
      </c>
      <c r="B84" s="6">
        <v>1</v>
      </c>
      <c r="C84" s="6">
        <v>182</v>
      </c>
      <c r="D84" s="6">
        <v>5</v>
      </c>
      <c r="E84" s="6">
        <v>182</v>
      </c>
      <c r="F84" s="6">
        <v>0</v>
      </c>
      <c r="G84" s="6">
        <v>187</v>
      </c>
      <c r="H84" s="6">
        <v>5</v>
      </c>
      <c r="I84" s="6">
        <v>0</v>
      </c>
      <c r="J84" s="6" t="s">
        <v>10</v>
      </c>
    </row>
    <row r="85" spans="1:10" x14ac:dyDescent="0.2">
      <c r="A85" s="6">
        <v>84</v>
      </c>
      <c r="B85" s="6">
        <v>2</v>
      </c>
      <c r="C85" s="6">
        <v>184</v>
      </c>
      <c r="D85" s="6">
        <v>2</v>
      </c>
      <c r="E85" s="6">
        <v>184</v>
      </c>
      <c r="F85" s="6">
        <v>0</v>
      </c>
      <c r="G85" s="6">
        <v>186</v>
      </c>
      <c r="H85" s="6">
        <v>2</v>
      </c>
      <c r="I85" s="6">
        <v>0</v>
      </c>
      <c r="J85" s="6" t="s">
        <v>9</v>
      </c>
    </row>
    <row r="86" spans="1:10" x14ac:dyDescent="0.2">
      <c r="A86" s="6">
        <v>85</v>
      </c>
      <c r="B86" s="6">
        <v>3</v>
      </c>
      <c r="C86" s="6">
        <v>187</v>
      </c>
      <c r="D86" s="6">
        <v>4</v>
      </c>
      <c r="E86" s="6">
        <v>187</v>
      </c>
      <c r="F86" s="6">
        <v>0</v>
      </c>
      <c r="G86" s="6">
        <v>191</v>
      </c>
      <c r="H86" s="6">
        <v>4</v>
      </c>
      <c r="I86" s="6">
        <v>1</v>
      </c>
      <c r="J86" s="6" t="s">
        <v>9</v>
      </c>
    </row>
    <row r="87" spans="1:10" x14ac:dyDescent="0.2">
      <c r="A87" s="6">
        <v>86</v>
      </c>
      <c r="B87" s="6">
        <v>2</v>
      </c>
      <c r="C87" s="6">
        <v>189</v>
      </c>
      <c r="D87" s="6">
        <v>4</v>
      </c>
      <c r="E87" s="6">
        <v>189</v>
      </c>
      <c r="F87" s="6">
        <v>0</v>
      </c>
      <c r="G87" s="6">
        <v>193</v>
      </c>
      <c r="H87" s="6">
        <v>4</v>
      </c>
      <c r="I87" s="6">
        <v>2</v>
      </c>
      <c r="J87" s="6" t="s">
        <v>10</v>
      </c>
    </row>
    <row r="88" spans="1:10" x14ac:dyDescent="0.2">
      <c r="A88" s="6">
        <v>87</v>
      </c>
      <c r="B88" s="6">
        <v>1</v>
      </c>
      <c r="C88" s="6">
        <v>190</v>
      </c>
      <c r="D88" s="6">
        <v>3</v>
      </c>
      <c r="E88" s="6">
        <v>191</v>
      </c>
      <c r="F88" s="6">
        <v>1</v>
      </c>
      <c r="G88" s="6">
        <v>194</v>
      </c>
      <c r="H88" s="6">
        <v>4</v>
      </c>
      <c r="I88" s="6">
        <v>0</v>
      </c>
      <c r="J88" s="6" t="s">
        <v>9</v>
      </c>
    </row>
    <row r="89" spans="1:10" x14ac:dyDescent="0.2">
      <c r="A89" s="6">
        <v>88</v>
      </c>
      <c r="B89" s="6">
        <v>4</v>
      </c>
      <c r="C89" s="6">
        <v>194</v>
      </c>
      <c r="D89" s="6">
        <v>3</v>
      </c>
      <c r="E89" s="6">
        <v>194</v>
      </c>
      <c r="F89" s="6">
        <v>0</v>
      </c>
      <c r="G89" s="6">
        <v>197</v>
      </c>
      <c r="H89" s="6">
        <v>3</v>
      </c>
      <c r="I89" s="6">
        <v>0</v>
      </c>
      <c r="J89" s="6" t="s">
        <v>9</v>
      </c>
    </row>
    <row r="90" spans="1:10" x14ac:dyDescent="0.2">
      <c r="A90" s="6">
        <v>89</v>
      </c>
      <c r="B90" s="6">
        <v>2</v>
      </c>
      <c r="C90" s="6">
        <v>196</v>
      </c>
      <c r="D90" s="6">
        <v>4</v>
      </c>
      <c r="E90" s="6">
        <v>196</v>
      </c>
      <c r="F90" s="6">
        <v>0</v>
      </c>
      <c r="G90" s="6">
        <v>200</v>
      </c>
      <c r="H90" s="6">
        <v>4</v>
      </c>
      <c r="I90" s="6">
        <v>3</v>
      </c>
      <c r="J90" s="6" t="s">
        <v>10</v>
      </c>
    </row>
    <row r="91" spans="1:10" x14ac:dyDescent="0.2">
      <c r="A91" s="6">
        <v>90</v>
      </c>
      <c r="B91" s="6">
        <v>1</v>
      </c>
      <c r="C91" s="6">
        <v>197</v>
      </c>
      <c r="D91" s="6">
        <v>5</v>
      </c>
      <c r="E91" s="6">
        <v>197</v>
      </c>
      <c r="F91" s="6">
        <v>0</v>
      </c>
      <c r="G91" s="6">
        <v>202</v>
      </c>
      <c r="H91" s="6">
        <v>5</v>
      </c>
      <c r="I91" s="6">
        <v>0</v>
      </c>
      <c r="J91" s="6" t="s">
        <v>9</v>
      </c>
    </row>
    <row r="92" spans="1:10" x14ac:dyDescent="0.2">
      <c r="A92" s="6">
        <v>91</v>
      </c>
      <c r="B92" s="6">
        <v>3</v>
      </c>
      <c r="C92" s="6">
        <v>200</v>
      </c>
      <c r="D92" s="6">
        <v>4</v>
      </c>
      <c r="E92" s="6">
        <v>200</v>
      </c>
      <c r="F92" s="6">
        <v>0</v>
      </c>
      <c r="G92" s="6">
        <v>204</v>
      </c>
      <c r="H92" s="6">
        <v>4</v>
      </c>
      <c r="I92" s="6">
        <v>0</v>
      </c>
      <c r="J92" s="6" t="s">
        <v>10</v>
      </c>
    </row>
    <row r="93" spans="1:10" x14ac:dyDescent="0.2">
      <c r="A93" s="6">
        <v>92</v>
      </c>
      <c r="B93" s="6">
        <v>1</v>
      </c>
      <c r="C93" s="6">
        <v>201</v>
      </c>
      <c r="D93" s="6">
        <v>3</v>
      </c>
      <c r="E93" s="6">
        <v>202</v>
      </c>
      <c r="F93" s="6">
        <v>1</v>
      </c>
      <c r="G93" s="6">
        <v>205</v>
      </c>
      <c r="H93" s="6">
        <v>4</v>
      </c>
      <c r="I93" s="6">
        <v>0</v>
      </c>
      <c r="J93" s="6" t="s">
        <v>9</v>
      </c>
    </row>
    <row r="94" spans="1:10" x14ac:dyDescent="0.2">
      <c r="A94" s="6">
        <v>93</v>
      </c>
      <c r="B94" s="6">
        <v>1</v>
      </c>
      <c r="C94" s="6">
        <v>202</v>
      </c>
      <c r="D94" s="6">
        <v>4</v>
      </c>
      <c r="E94" s="6">
        <v>204</v>
      </c>
      <c r="F94" s="6">
        <v>2</v>
      </c>
      <c r="G94" s="6">
        <v>208</v>
      </c>
      <c r="H94" s="6">
        <v>6</v>
      </c>
      <c r="I94" s="6">
        <v>0</v>
      </c>
      <c r="J94" s="6" t="s">
        <v>10</v>
      </c>
    </row>
    <row r="95" spans="1:10" x14ac:dyDescent="0.2">
      <c r="A95" s="6">
        <v>94</v>
      </c>
      <c r="B95" s="6">
        <v>1</v>
      </c>
      <c r="C95" s="6">
        <v>203</v>
      </c>
      <c r="D95" s="6">
        <v>4</v>
      </c>
      <c r="E95" s="6">
        <v>205</v>
      </c>
      <c r="F95" s="6">
        <v>2</v>
      </c>
      <c r="G95" s="6">
        <v>209</v>
      </c>
      <c r="H95" s="6">
        <v>6</v>
      </c>
      <c r="I95" s="6">
        <v>0</v>
      </c>
      <c r="J95" s="6" t="s">
        <v>9</v>
      </c>
    </row>
    <row r="96" spans="1:10" x14ac:dyDescent="0.2">
      <c r="A96" s="6">
        <v>95</v>
      </c>
      <c r="B96" s="6">
        <v>2</v>
      </c>
      <c r="C96" s="6">
        <v>205</v>
      </c>
      <c r="D96" s="6">
        <v>5</v>
      </c>
      <c r="E96" s="6">
        <v>208</v>
      </c>
      <c r="F96" s="6">
        <v>3</v>
      </c>
      <c r="G96" s="6">
        <v>213</v>
      </c>
      <c r="H96" s="6">
        <v>8</v>
      </c>
      <c r="I96" s="6">
        <v>0</v>
      </c>
      <c r="J96" s="6" t="s">
        <v>10</v>
      </c>
    </row>
    <row r="97" spans="1:10" x14ac:dyDescent="0.2">
      <c r="A97" s="6">
        <v>96</v>
      </c>
      <c r="B97" s="6">
        <v>1</v>
      </c>
      <c r="C97" s="6">
        <v>206</v>
      </c>
      <c r="D97" s="6">
        <v>2</v>
      </c>
      <c r="E97" s="6">
        <v>209</v>
      </c>
      <c r="F97" s="6">
        <v>3</v>
      </c>
      <c r="G97" s="6">
        <v>211</v>
      </c>
      <c r="H97" s="6">
        <v>5</v>
      </c>
      <c r="I97" s="6">
        <v>0</v>
      </c>
      <c r="J97" s="6" t="s">
        <v>9</v>
      </c>
    </row>
    <row r="98" spans="1:10" x14ac:dyDescent="0.2">
      <c r="A98" s="6">
        <v>97</v>
      </c>
      <c r="B98" s="6">
        <v>2</v>
      </c>
      <c r="C98" s="6">
        <v>208</v>
      </c>
      <c r="D98" s="6">
        <v>2</v>
      </c>
      <c r="E98" s="6">
        <v>211</v>
      </c>
      <c r="F98" s="6">
        <v>3</v>
      </c>
      <c r="G98" s="6">
        <v>213</v>
      </c>
      <c r="H98" s="6">
        <v>5</v>
      </c>
      <c r="I98" s="6">
        <v>0</v>
      </c>
      <c r="J98" s="6" t="s">
        <v>9</v>
      </c>
    </row>
    <row r="99" spans="1:10" x14ac:dyDescent="0.2">
      <c r="A99" s="6">
        <v>98</v>
      </c>
      <c r="B99" s="6">
        <v>2</v>
      </c>
      <c r="C99" s="6">
        <v>210</v>
      </c>
      <c r="D99" s="6">
        <v>4</v>
      </c>
      <c r="E99" s="6">
        <v>213</v>
      </c>
      <c r="F99" s="6">
        <v>3</v>
      </c>
      <c r="G99" s="6">
        <v>217</v>
      </c>
      <c r="H99" s="6">
        <v>7</v>
      </c>
      <c r="I99" s="6">
        <v>0</v>
      </c>
      <c r="J99" s="6" t="s">
        <v>9</v>
      </c>
    </row>
    <row r="100" spans="1:10" x14ac:dyDescent="0.2">
      <c r="A100" s="6">
        <v>99</v>
      </c>
      <c r="B100" s="6">
        <v>3</v>
      </c>
      <c r="C100" s="6">
        <v>213</v>
      </c>
      <c r="D100" s="6">
        <v>5</v>
      </c>
      <c r="E100" s="6">
        <v>213</v>
      </c>
      <c r="F100" s="6">
        <v>0</v>
      </c>
      <c r="G100" s="6">
        <v>218</v>
      </c>
      <c r="H100" s="6">
        <v>5</v>
      </c>
      <c r="I100" s="6">
        <v>0</v>
      </c>
      <c r="J100" s="6" t="s">
        <v>10</v>
      </c>
    </row>
    <row r="101" spans="1:10" x14ac:dyDescent="0.2">
      <c r="A101" s="6">
        <v>100</v>
      </c>
      <c r="B101" s="6">
        <v>2</v>
      </c>
      <c r="C101" s="6">
        <v>215</v>
      </c>
      <c r="D101" s="6">
        <v>4</v>
      </c>
      <c r="E101" s="6">
        <v>217</v>
      </c>
      <c r="F101" s="6">
        <v>2</v>
      </c>
      <c r="G101" s="6">
        <v>221</v>
      </c>
      <c r="H101" s="6">
        <v>6</v>
      </c>
      <c r="I101" s="6">
        <v>0</v>
      </c>
      <c r="J101" s="6" t="s">
        <v>9</v>
      </c>
    </row>
  </sheetData>
  <mergeCells count="3">
    <mergeCell ref="L24:M24"/>
    <mergeCell ref="O24:P24"/>
    <mergeCell ref="L46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20Run1</vt:lpstr>
      <vt:lpstr>20Run2</vt:lpstr>
      <vt:lpstr>20Run3</vt:lpstr>
      <vt:lpstr>20Run4</vt:lpstr>
      <vt:lpstr>20Run5</vt:lpstr>
      <vt:lpstr>20RunSummery</vt:lpstr>
      <vt:lpstr>100Run1</vt:lpstr>
      <vt:lpstr>100Run2</vt:lpstr>
      <vt:lpstr>100Run3</vt:lpstr>
      <vt:lpstr>100Run4</vt:lpstr>
      <vt:lpstr>100Run5</vt:lpstr>
      <vt:lpstr>100RunSummery</vt:lpstr>
      <vt:lpstr>Final 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yousefi</dc:creator>
  <cp:lastModifiedBy>amir yousefi</cp:lastModifiedBy>
  <dcterms:created xsi:type="dcterms:W3CDTF">2020-03-02T06:16:56Z</dcterms:created>
  <dcterms:modified xsi:type="dcterms:W3CDTF">2020-03-02T16:15:56Z</dcterms:modified>
</cp:coreProperties>
</file>