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7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8.xml" ContentType="application/vnd.openxmlformats-officedocument.drawing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9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drawings/drawing10.xml" ContentType="application/vnd.openxmlformats-officedocument.drawing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drawings/drawing11.xml" ContentType="application/vnd.openxmlformats-officedocument.drawing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drawings/drawing12.xml" ContentType="application/vnd.openxmlformats-officedocument.drawing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drawings/drawing13.xml" ContentType="application/vnd.openxmlformats-officedocument.drawing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drawings/drawing14.xml" ContentType="application/vnd.openxmlformats-officedocument.drawing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drawings/drawing15.xml" ContentType="application/vnd.openxmlformats-officedocument.drawing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drawings/drawing16.xml" ContentType="application/vnd.openxmlformats-officedocument.drawing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drawings/drawing17.xml" ContentType="application/vnd.openxmlformats-officedocument.drawing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drawings/drawing18.xml" ContentType="application/vnd.openxmlformats-officedocument.drawing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drawings/drawing19.xml" ContentType="application/vnd.openxmlformats-officedocument.drawing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drawings/drawing20.xml" ContentType="application/vnd.openxmlformats-officedocument.drawing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charts/chart90.xml" ContentType="application/vnd.openxmlformats-officedocument.drawingml.chart+xml"/>
  <Override PartName="/xl/drawings/drawing21.xml" ContentType="application/vnd.openxmlformats-officedocument.drawing+xml"/>
  <Override PartName="/xl/charts/chart91.xml" ContentType="application/vnd.openxmlformats-officedocument.drawingml.chart+xml"/>
  <Override PartName="/xl/charts/chart92.xml" ContentType="application/vnd.openxmlformats-officedocument.drawingml.chart+xml"/>
  <Override PartName="/xl/charts/chart93.xml" ContentType="application/vnd.openxmlformats-officedocument.drawingml.chart+xml"/>
  <Override PartName="/xl/charts/chart94.xml" ContentType="application/vnd.openxmlformats-officedocument.drawingml.chart+xml"/>
  <Override PartName="/xl/charts/chart95.xml" ContentType="application/vnd.openxmlformats-officedocument.drawingml.chart+xml"/>
  <Override PartName="/xl/drawings/drawing22.xml" ContentType="application/vnd.openxmlformats-officedocument.drawing+xml"/>
  <Override PartName="/xl/charts/chart96.xml" ContentType="application/vnd.openxmlformats-officedocument.drawingml.chart+xml"/>
  <Override PartName="/xl/charts/chart97.xml" ContentType="application/vnd.openxmlformats-officedocument.drawingml.chart+xml"/>
  <Override PartName="/xl/charts/chart98.xml" ContentType="application/vnd.openxmlformats-officedocument.drawingml.chart+xml"/>
  <Override PartName="/xl/charts/chart99.xml" ContentType="application/vnd.openxmlformats-officedocument.drawingml.chart+xml"/>
  <Override PartName="/xl/charts/chart100.xml" ContentType="application/vnd.openxmlformats-officedocument.drawingml.chart+xml"/>
  <Override PartName="/xl/drawings/drawing23.xml" ContentType="application/vnd.openxmlformats-officedocument.drawing+xml"/>
  <Override PartName="/xl/charts/chart101.xml" ContentType="application/vnd.openxmlformats-officedocument.drawingml.chart+xml"/>
  <Override PartName="/xl/charts/chart102.xml" ContentType="application/vnd.openxmlformats-officedocument.drawingml.chart+xml"/>
  <Override PartName="/xl/charts/chart103.xml" ContentType="application/vnd.openxmlformats-officedocument.drawingml.chart+xml"/>
  <Override PartName="/xl/charts/chart104.xml" ContentType="application/vnd.openxmlformats-officedocument.drawingml.chart+xml"/>
  <Override PartName="/xl/charts/chart10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698444b0bac14488/Documents/My Documents/KlevitHahn/hdx-ms/pyHXExpress/Bimodal_HDX_Data/HX-Express_Processed/"/>
    </mc:Choice>
  </mc:AlternateContent>
  <xr:revisionPtr revIDLastSave="0" documentId="11_F27FC4CB859CA6DE4484B798765142B3F66FAF05" xr6:coauthVersionLast="47" xr6:coauthVersionMax="47" xr10:uidLastSave="{00000000-0000-0000-0000-000000000000}"/>
  <bookViews>
    <workbookView xWindow="-93" yWindow="-93" windowWidth="25786" windowHeight="13373" firstSheet="17" activeTab="22" xr2:uid="{00000000-000D-0000-FFFF-FFFF00000000}"/>
  </bookViews>
  <sheets>
    <sheet name="hidden params" sheetId="3" state="veryHidden" r:id="rId1"/>
    <sheet name="Summary" sheetId="2" r:id="rId2"/>
    <sheet name="Sheet1 {undeut}" sheetId="4" r:id="rId3"/>
    <sheet name="Sheet1 {TD}" sheetId="5" r:id="rId4"/>
    <sheet name="Sheet1 {1 min}" sheetId="6" r:id="rId5"/>
    <sheet name="Sheet1 {2 min}" sheetId="7" r:id="rId6"/>
    <sheet name="Sheet1 {3 min}" sheetId="8" r:id="rId7"/>
    <sheet name="Sheet1 {4 min}" sheetId="9" r:id="rId8"/>
    <sheet name="Sheet1 {5 min}" sheetId="10" r:id="rId9"/>
    <sheet name="Sheet1 {6 min}" sheetId="11" r:id="rId10"/>
    <sheet name="Sheet1 {7 min}" sheetId="12" r:id="rId11"/>
    <sheet name="Sheet1 {8 min}" sheetId="13" r:id="rId12"/>
    <sheet name="Sheet1 {9 min}" sheetId="14" r:id="rId13"/>
    <sheet name="Sheet1 {10 min}" sheetId="15" r:id="rId14"/>
    <sheet name="Sheet1 {11 min}" sheetId="16" r:id="rId15"/>
    <sheet name="Sheet1 {12 min}" sheetId="17" r:id="rId16"/>
    <sheet name="Sheet1 {13 min}" sheetId="18" r:id="rId17"/>
    <sheet name="Sheet1 {14 min}" sheetId="19" r:id="rId18"/>
    <sheet name="Sheet1 {15 min}" sheetId="20" r:id="rId19"/>
    <sheet name="Sheet1 {16 min}" sheetId="21" r:id="rId20"/>
    <sheet name="Sheet1 {17 min}" sheetId="22" r:id="rId21"/>
    <sheet name="Sheet1 {18 min}" sheetId="23" r:id="rId22"/>
    <sheet name="Sheet1 {19 min}" sheetId="24" r:id="rId23"/>
    <sheet name="Sheet1 {20 min}" sheetId="25" r:id="rId24"/>
    <sheet name="Sheet1 {21 min}" sheetId="26" r:id="rId25"/>
  </sheets>
  <definedNames>
    <definedName name="HXExpressCreated" hidden="1">TRUE</definedName>
    <definedName name="solver_adj" localSheetId="4" hidden="1">'Sheet1 {1 min}'!$I$7,'Sheet1 {1 min}'!$I$8,'Sheet1 {1 min}'!$I$10,'Sheet1 {1 min}'!$I$11,'Sheet1 {1 min}'!$I$13,'Sheet1 {1 min}'!$I$14,'Sheet1 {1 min}'!$I$3,'Sheet1 {1 min}'!$I$22,'Sheet1 {1 min}'!$I$23,'Sheet1 {1 min}'!$I$4</definedName>
    <definedName name="solver_adj" localSheetId="13" hidden="1">'Sheet1 {10 min}'!$I$7,'Sheet1 {10 min}'!$I$8,'Sheet1 {10 min}'!$I$10,'Sheet1 {10 min}'!$I$11,'Sheet1 {10 min}'!$I$13,'Sheet1 {10 min}'!$I$14,'Sheet1 {10 min}'!$I$3,'Sheet1 {10 min}'!$I$22,'Sheet1 {10 min}'!$I$23,'Sheet1 {10 min}'!$I$4</definedName>
    <definedName name="solver_adj" localSheetId="14" hidden="1">'Sheet1 {11 min}'!$I$7,'Sheet1 {11 min}'!$I$8,'Sheet1 {11 min}'!$I$10,'Sheet1 {11 min}'!$I$11,'Sheet1 {11 min}'!$I$13,'Sheet1 {11 min}'!$I$14,'Sheet1 {11 min}'!$I$3,'Sheet1 {11 min}'!$I$22,'Sheet1 {11 min}'!$I$23,'Sheet1 {11 min}'!$I$4</definedName>
    <definedName name="solver_adj" localSheetId="15" hidden="1">'Sheet1 {12 min}'!$I$7,'Sheet1 {12 min}'!$I$8,'Sheet1 {12 min}'!$I$10,'Sheet1 {12 min}'!$I$11,'Sheet1 {12 min}'!$I$13,'Sheet1 {12 min}'!$I$14,'Sheet1 {12 min}'!$I$3,'Sheet1 {12 min}'!$I$22,'Sheet1 {12 min}'!$I$23,'Sheet1 {12 min}'!$I$4</definedName>
    <definedName name="solver_adj" localSheetId="16" hidden="1">'Sheet1 {13 min}'!$I$7,'Sheet1 {13 min}'!$I$8,'Sheet1 {13 min}'!$I$10,'Sheet1 {13 min}'!$I$11,'Sheet1 {13 min}'!$I$13,'Sheet1 {13 min}'!$I$14,'Sheet1 {13 min}'!$I$3,'Sheet1 {13 min}'!$I$22,'Sheet1 {13 min}'!$I$23,'Sheet1 {13 min}'!$I$4</definedName>
    <definedName name="solver_adj" localSheetId="17" hidden="1">'Sheet1 {14 min}'!$I$7,'Sheet1 {14 min}'!$I$8,'Sheet1 {14 min}'!$I$10,'Sheet1 {14 min}'!$I$11,'Sheet1 {14 min}'!$I$13,'Sheet1 {14 min}'!$I$14,'Sheet1 {14 min}'!$I$3,'Sheet1 {14 min}'!$I$22,'Sheet1 {14 min}'!$I$23,'Sheet1 {14 min}'!$I$4</definedName>
    <definedName name="solver_adj" localSheetId="18" hidden="1">'Sheet1 {15 min}'!$I$7,'Sheet1 {15 min}'!$I$8,'Sheet1 {15 min}'!$I$10,'Sheet1 {15 min}'!$I$11,'Sheet1 {15 min}'!$I$13,'Sheet1 {15 min}'!$I$14,'Sheet1 {15 min}'!$I$3,'Sheet1 {15 min}'!$I$22,'Sheet1 {15 min}'!$I$23,'Sheet1 {15 min}'!$I$4</definedName>
    <definedName name="solver_adj" localSheetId="19" hidden="1">'Sheet1 {16 min}'!$I$7,'Sheet1 {16 min}'!$I$8,'Sheet1 {16 min}'!$I$10,'Sheet1 {16 min}'!$I$11,'Sheet1 {16 min}'!$I$13,'Sheet1 {16 min}'!$I$14,'Sheet1 {16 min}'!$I$3,'Sheet1 {16 min}'!$I$22,'Sheet1 {16 min}'!$I$23,'Sheet1 {16 min}'!$I$4</definedName>
    <definedName name="solver_adj" localSheetId="20" hidden="1">'Sheet1 {17 min}'!$I$7,'Sheet1 {17 min}'!$I$8,'Sheet1 {17 min}'!$I$10,'Sheet1 {17 min}'!$I$11,'Sheet1 {17 min}'!$I$13,'Sheet1 {17 min}'!$I$14,'Sheet1 {17 min}'!$I$3,'Sheet1 {17 min}'!$I$22,'Sheet1 {17 min}'!$I$23,'Sheet1 {17 min}'!$I$4</definedName>
    <definedName name="solver_adj" localSheetId="21" hidden="1">'Sheet1 {18 min}'!$I$7,'Sheet1 {18 min}'!$I$8,'Sheet1 {18 min}'!$I$10,'Sheet1 {18 min}'!$I$11,'Sheet1 {18 min}'!$I$13,'Sheet1 {18 min}'!$I$14,'Sheet1 {18 min}'!$I$3,'Sheet1 {18 min}'!$I$22,'Sheet1 {18 min}'!$I$23,'Sheet1 {18 min}'!$I$4</definedName>
    <definedName name="solver_adj" localSheetId="22" hidden="1">'Sheet1 {19 min}'!$I$7,'Sheet1 {19 min}'!$I$8,'Sheet1 {19 min}'!$I$10,'Sheet1 {19 min}'!$I$11,'Sheet1 {19 min}'!$I$13,'Sheet1 {19 min}'!$I$14,'Sheet1 {19 min}'!$I$3,'Sheet1 {19 min}'!$I$22,'Sheet1 {19 min}'!$I$23,'Sheet1 {19 min}'!$I$4</definedName>
    <definedName name="solver_adj" localSheetId="5" hidden="1">'Sheet1 {2 min}'!$I$7,'Sheet1 {2 min}'!$I$8,'Sheet1 {2 min}'!$I$10,'Sheet1 {2 min}'!$I$11,'Sheet1 {2 min}'!$I$13,'Sheet1 {2 min}'!$I$14,'Sheet1 {2 min}'!$I$3,'Sheet1 {2 min}'!$I$22,'Sheet1 {2 min}'!$I$23,'Sheet1 {2 min}'!$I$4</definedName>
    <definedName name="solver_adj" localSheetId="23" hidden="1">'Sheet1 {20 min}'!$I$7,'Sheet1 {20 min}'!$I$8,'Sheet1 {20 min}'!$I$10,'Sheet1 {20 min}'!$I$11,'Sheet1 {20 min}'!$I$13,'Sheet1 {20 min}'!$I$14,'Sheet1 {20 min}'!$I$3,'Sheet1 {20 min}'!$I$22,'Sheet1 {20 min}'!$I$23,'Sheet1 {20 min}'!$I$4</definedName>
    <definedName name="solver_adj" localSheetId="24" hidden="1">'Sheet1 {21 min}'!$I$7,'Sheet1 {21 min}'!$I$8,'Sheet1 {21 min}'!$I$10,'Sheet1 {21 min}'!$I$11,'Sheet1 {21 min}'!$I$13,'Sheet1 {21 min}'!$I$14,'Sheet1 {21 min}'!$I$3,'Sheet1 {21 min}'!$I$22,'Sheet1 {21 min}'!$I$23,'Sheet1 {21 min}'!$I$4</definedName>
    <definedName name="solver_adj" localSheetId="6" hidden="1">'Sheet1 {3 min}'!$I$7,'Sheet1 {3 min}'!$I$8,'Sheet1 {3 min}'!$I$10,'Sheet1 {3 min}'!$I$11,'Sheet1 {3 min}'!$I$13,'Sheet1 {3 min}'!$I$14,'Sheet1 {3 min}'!$I$3,'Sheet1 {3 min}'!$I$22,'Sheet1 {3 min}'!$I$23,'Sheet1 {3 min}'!$I$4</definedName>
    <definedName name="solver_adj" localSheetId="7" hidden="1">'Sheet1 {4 min}'!$I$7,'Sheet1 {4 min}'!$I$8,'Sheet1 {4 min}'!$I$10,'Sheet1 {4 min}'!$I$11,'Sheet1 {4 min}'!$I$13,'Sheet1 {4 min}'!$I$14,'Sheet1 {4 min}'!$I$3,'Sheet1 {4 min}'!$I$22,'Sheet1 {4 min}'!$I$23,'Sheet1 {4 min}'!$I$4</definedName>
    <definedName name="solver_adj" localSheetId="8" hidden="1">'Sheet1 {5 min}'!$I$7,'Sheet1 {5 min}'!$I$8,'Sheet1 {5 min}'!$I$10,'Sheet1 {5 min}'!$I$11,'Sheet1 {5 min}'!$I$13,'Sheet1 {5 min}'!$I$14,'Sheet1 {5 min}'!$I$3,'Sheet1 {5 min}'!$I$22,'Sheet1 {5 min}'!$I$23,'Sheet1 {5 min}'!$I$4</definedName>
    <definedName name="solver_adj" localSheetId="9" hidden="1">'Sheet1 {6 min}'!$I$7,'Sheet1 {6 min}'!$I$8,'Sheet1 {6 min}'!$I$10,'Sheet1 {6 min}'!$I$11,'Sheet1 {6 min}'!$I$13,'Sheet1 {6 min}'!$I$14,'Sheet1 {6 min}'!$I$3,'Sheet1 {6 min}'!$I$22,'Sheet1 {6 min}'!$I$23,'Sheet1 {6 min}'!$I$4</definedName>
    <definedName name="solver_adj" localSheetId="10" hidden="1">'Sheet1 {7 min}'!$I$7,'Sheet1 {7 min}'!$I$8,'Sheet1 {7 min}'!$I$10,'Sheet1 {7 min}'!$I$11,'Sheet1 {7 min}'!$I$13,'Sheet1 {7 min}'!$I$14,'Sheet1 {7 min}'!$I$3,'Sheet1 {7 min}'!$I$22,'Sheet1 {7 min}'!$I$23,'Sheet1 {7 min}'!$I$4</definedName>
    <definedName name="solver_adj" localSheetId="11" hidden="1">'Sheet1 {8 min}'!$I$7,'Sheet1 {8 min}'!$I$8,'Sheet1 {8 min}'!$I$10,'Sheet1 {8 min}'!$I$11,'Sheet1 {8 min}'!$I$13,'Sheet1 {8 min}'!$I$14,'Sheet1 {8 min}'!$I$3,'Sheet1 {8 min}'!$I$22,'Sheet1 {8 min}'!$I$23,'Sheet1 {8 min}'!$I$4</definedName>
    <definedName name="solver_adj" localSheetId="12" hidden="1">'Sheet1 {9 min}'!$I$7,'Sheet1 {9 min}'!$I$8,'Sheet1 {9 min}'!$I$10,'Sheet1 {9 min}'!$I$11,'Sheet1 {9 min}'!$I$13,'Sheet1 {9 min}'!$I$14,'Sheet1 {9 min}'!$I$3,'Sheet1 {9 min}'!$I$22,'Sheet1 {9 min}'!$I$23,'Sheet1 {9 min}'!$I$4</definedName>
    <definedName name="solver_adj" localSheetId="3" hidden="1">'Sheet1 {TD}'!$I$7,'Sheet1 {TD}'!$I$8,'Sheet1 {TD}'!$I$3,'Sheet1 {TD}'!$I$4</definedName>
    <definedName name="solver_adj" localSheetId="2" hidden="1">'Sheet1 {undeut}'!$I$7,'Sheet1 {undeut}'!$I$8,'Sheet1 {undeut}'!$I$3,'Sheet1 {undeut}'!$I$4</definedName>
    <definedName name="solver_cvg" localSheetId="4" hidden="1">0.00001</definedName>
    <definedName name="solver_cvg" localSheetId="13" hidden="1">0.00001</definedName>
    <definedName name="solver_cvg" localSheetId="14" hidden="1">0.00001</definedName>
    <definedName name="solver_cvg" localSheetId="15" hidden="1">0.00001</definedName>
    <definedName name="solver_cvg" localSheetId="16" hidden="1">0.00001</definedName>
    <definedName name="solver_cvg" localSheetId="17" hidden="1">0.00001</definedName>
    <definedName name="solver_cvg" localSheetId="18" hidden="1">0.00001</definedName>
    <definedName name="solver_cvg" localSheetId="19" hidden="1">0.00001</definedName>
    <definedName name="solver_cvg" localSheetId="20" hidden="1">0.00001</definedName>
    <definedName name="solver_cvg" localSheetId="21" hidden="1">0.00001</definedName>
    <definedName name="solver_cvg" localSheetId="22" hidden="1">0.00001</definedName>
    <definedName name="solver_cvg" localSheetId="5" hidden="1">0.00001</definedName>
    <definedName name="solver_cvg" localSheetId="23" hidden="1">0.00001</definedName>
    <definedName name="solver_cvg" localSheetId="24" hidden="1">0.00001</definedName>
    <definedName name="solver_cvg" localSheetId="6" hidden="1">0.00001</definedName>
    <definedName name="solver_cvg" localSheetId="7" hidden="1">0.00001</definedName>
    <definedName name="solver_cvg" localSheetId="8" hidden="1">0.00001</definedName>
    <definedName name="solver_cvg" localSheetId="9" hidden="1">0.00001</definedName>
    <definedName name="solver_cvg" localSheetId="10" hidden="1">0.00001</definedName>
    <definedName name="solver_cvg" localSheetId="11" hidden="1">0.00001</definedName>
    <definedName name="solver_cvg" localSheetId="12" hidden="1">0.00001</definedName>
    <definedName name="solver_cvg" localSheetId="3" hidden="1">0.00001</definedName>
    <definedName name="solver_cvg" localSheetId="2" hidden="1">0.00001</definedName>
    <definedName name="solver_drv" localSheetId="4" hidden="1">2</definedName>
    <definedName name="solver_drv" localSheetId="13" hidden="1">2</definedName>
    <definedName name="solver_drv" localSheetId="14" hidden="1">2</definedName>
    <definedName name="solver_drv" localSheetId="15" hidden="1">2</definedName>
    <definedName name="solver_drv" localSheetId="16" hidden="1">2</definedName>
    <definedName name="solver_drv" localSheetId="17" hidden="1">2</definedName>
    <definedName name="solver_drv" localSheetId="18" hidden="1">2</definedName>
    <definedName name="solver_drv" localSheetId="19" hidden="1">2</definedName>
    <definedName name="solver_drv" localSheetId="20" hidden="1">2</definedName>
    <definedName name="solver_drv" localSheetId="21" hidden="1">2</definedName>
    <definedName name="solver_drv" localSheetId="22" hidden="1">2</definedName>
    <definedName name="solver_drv" localSheetId="5" hidden="1">2</definedName>
    <definedName name="solver_drv" localSheetId="23" hidden="1">2</definedName>
    <definedName name="solver_drv" localSheetId="24" hidden="1">2</definedName>
    <definedName name="solver_drv" localSheetId="6" hidden="1">2</definedName>
    <definedName name="solver_drv" localSheetId="7" hidden="1">2</definedName>
    <definedName name="solver_drv" localSheetId="8" hidden="1">2</definedName>
    <definedName name="solver_drv" localSheetId="9" hidden="1">2</definedName>
    <definedName name="solver_drv" localSheetId="10" hidden="1">2</definedName>
    <definedName name="solver_drv" localSheetId="11" hidden="1">2</definedName>
    <definedName name="solver_drv" localSheetId="12" hidden="1">2</definedName>
    <definedName name="solver_drv" localSheetId="3" hidden="1">2</definedName>
    <definedName name="solver_drv" localSheetId="2" hidden="1">2</definedName>
    <definedName name="solver_eng" localSheetId="4" hidden="1">1</definedName>
    <definedName name="solver_eng" localSheetId="13" hidden="1">1</definedName>
    <definedName name="solver_eng" localSheetId="14" hidden="1">1</definedName>
    <definedName name="solver_eng" localSheetId="15" hidden="1">1</definedName>
    <definedName name="solver_eng" localSheetId="16" hidden="1">1</definedName>
    <definedName name="solver_eng" localSheetId="17" hidden="1">1</definedName>
    <definedName name="solver_eng" localSheetId="18" hidden="1">1</definedName>
    <definedName name="solver_eng" localSheetId="19" hidden="1">1</definedName>
    <definedName name="solver_eng" localSheetId="20" hidden="1">1</definedName>
    <definedName name="solver_eng" localSheetId="21" hidden="1">1</definedName>
    <definedName name="solver_eng" localSheetId="22" hidden="1">1</definedName>
    <definedName name="solver_eng" localSheetId="5" hidden="1">1</definedName>
    <definedName name="solver_eng" localSheetId="23" hidden="1">1</definedName>
    <definedName name="solver_eng" localSheetId="24" hidden="1">1</definedName>
    <definedName name="solver_eng" localSheetId="6" hidden="1">1</definedName>
    <definedName name="solver_eng" localSheetId="7" hidden="1">1</definedName>
    <definedName name="solver_eng" localSheetId="8" hidden="1">1</definedName>
    <definedName name="solver_eng" localSheetId="9" hidden="1">1</definedName>
    <definedName name="solver_eng" localSheetId="10" hidden="1">1</definedName>
    <definedName name="solver_eng" localSheetId="11" hidden="1">1</definedName>
    <definedName name="solver_eng" localSheetId="12" hidden="1">1</definedName>
    <definedName name="solver_eng" localSheetId="3" hidden="1">1</definedName>
    <definedName name="solver_eng" localSheetId="2" hidden="1">1</definedName>
    <definedName name="solver_est" localSheetId="4" hidden="1">1</definedName>
    <definedName name="solver_est" localSheetId="13" hidden="1">1</definedName>
    <definedName name="solver_est" localSheetId="14" hidden="1">1</definedName>
    <definedName name="solver_est" localSheetId="15" hidden="1">1</definedName>
    <definedName name="solver_est" localSheetId="16" hidden="1">1</definedName>
    <definedName name="solver_est" localSheetId="17" hidden="1">1</definedName>
    <definedName name="solver_est" localSheetId="18" hidden="1">1</definedName>
    <definedName name="solver_est" localSheetId="19" hidden="1">1</definedName>
    <definedName name="solver_est" localSheetId="20" hidden="1">1</definedName>
    <definedName name="solver_est" localSheetId="21" hidden="1">1</definedName>
    <definedName name="solver_est" localSheetId="22" hidden="1">1</definedName>
    <definedName name="solver_est" localSheetId="5" hidden="1">1</definedName>
    <definedName name="solver_est" localSheetId="23" hidden="1">1</definedName>
    <definedName name="solver_est" localSheetId="24" hidden="1">1</definedName>
    <definedName name="solver_est" localSheetId="6" hidden="1">1</definedName>
    <definedName name="solver_est" localSheetId="7" hidden="1">1</definedName>
    <definedName name="solver_est" localSheetId="8" hidden="1">1</definedName>
    <definedName name="solver_est" localSheetId="9" hidden="1">1</definedName>
    <definedName name="solver_est" localSheetId="10" hidden="1">1</definedName>
    <definedName name="solver_est" localSheetId="11" hidden="1">1</definedName>
    <definedName name="solver_est" localSheetId="12" hidden="1">1</definedName>
    <definedName name="solver_est" localSheetId="3" hidden="1">1</definedName>
    <definedName name="solver_est" localSheetId="2" hidden="1">1</definedName>
    <definedName name="solver_itr" localSheetId="4" hidden="1">2000</definedName>
    <definedName name="solver_itr" localSheetId="13" hidden="1">2000</definedName>
    <definedName name="solver_itr" localSheetId="14" hidden="1">2000</definedName>
    <definedName name="solver_itr" localSheetId="15" hidden="1">2000</definedName>
    <definedName name="solver_itr" localSheetId="16" hidden="1">2000</definedName>
    <definedName name="solver_itr" localSheetId="17" hidden="1">2000</definedName>
    <definedName name="solver_itr" localSheetId="18" hidden="1">2000</definedName>
    <definedName name="solver_itr" localSheetId="19" hidden="1">2000</definedName>
    <definedName name="solver_itr" localSheetId="20" hidden="1">2000</definedName>
    <definedName name="solver_itr" localSheetId="21" hidden="1">2000</definedName>
    <definedName name="solver_itr" localSheetId="22" hidden="1">2000</definedName>
    <definedName name="solver_itr" localSheetId="5" hidden="1">2000</definedName>
    <definedName name="solver_itr" localSheetId="23" hidden="1">2000</definedName>
    <definedName name="solver_itr" localSheetId="24" hidden="1">2000</definedName>
    <definedName name="solver_itr" localSheetId="6" hidden="1">2000</definedName>
    <definedName name="solver_itr" localSheetId="7" hidden="1">2000</definedName>
    <definedName name="solver_itr" localSheetId="8" hidden="1">2000</definedName>
    <definedName name="solver_itr" localSheetId="9" hidden="1">2000</definedName>
    <definedName name="solver_itr" localSheetId="10" hidden="1">2000</definedName>
    <definedName name="solver_itr" localSheetId="11" hidden="1">2000</definedName>
    <definedName name="solver_itr" localSheetId="12" hidden="1">2000</definedName>
    <definedName name="solver_itr" localSheetId="3" hidden="1">4000</definedName>
    <definedName name="solver_itr" localSheetId="2" hidden="1">4000</definedName>
    <definedName name="solver_lhs1" localSheetId="4" hidden="1">'Sheet1 {1 min}'!$I$8</definedName>
    <definedName name="solver_lhs1" localSheetId="13" hidden="1">'Sheet1 {10 min}'!$I$8</definedName>
    <definedName name="solver_lhs1" localSheetId="14" hidden="1">'Sheet1 {11 min}'!$I$8</definedName>
    <definedName name="solver_lhs1" localSheetId="15" hidden="1">'Sheet1 {12 min}'!$I$8</definedName>
    <definedName name="solver_lhs1" localSheetId="16" hidden="1">'Sheet1 {13 min}'!$I$8</definedName>
    <definedName name="solver_lhs1" localSheetId="17" hidden="1">'Sheet1 {14 min}'!$I$8</definedName>
    <definedName name="solver_lhs1" localSheetId="18" hidden="1">'Sheet1 {15 min}'!$I$8</definedName>
    <definedName name="solver_lhs1" localSheetId="19" hidden="1">'Sheet1 {16 min}'!$I$8</definedName>
    <definedName name="solver_lhs1" localSheetId="20" hidden="1">'Sheet1 {17 min}'!$I$8</definedName>
    <definedName name="solver_lhs1" localSheetId="21" hidden="1">'Sheet1 {18 min}'!$I$8</definedName>
    <definedName name="solver_lhs1" localSheetId="22" hidden="1">'Sheet1 {19 min}'!$I$8</definedName>
    <definedName name="solver_lhs1" localSheetId="5" hidden="1">'Sheet1 {2 min}'!$I$8</definedName>
    <definedName name="solver_lhs1" localSheetId="23" hidden="1">'Sheet1 {20 min}'!$I$8</definedName>
    <definedName name="solver_lhs1" localSheetId="24" hidden="1">'Sheet1 {21 min}'!$I$8</definedName>
    <definedName name="solver_lhs1" localSheetId="6" hidden="1">'Sheet1 {3 min}'!$I$8</definedName>
    <definedName name="solver_lhs1" localSheetId="7" hidden="1">'Sheet1 {4 min}'!$I$8</definedName>
    <definedName name="solver_lhs1" localSheetId="8" hidden="1">'Sheet1 {5 min}'!$I$8</definedName>
    <definedName name="solver_lhs1" localSheetId="9" hidden="1">'Sheet1 {6 min}'!$I$8</definedName>
    <definedName name="solver_lhs1" localSheetId="10" hidden="1">'Sheet1 {7 min}'!$I$8</definedName>
    <definedName name="solver_lhs1" localSheetId="11" hidden="1">'Sheet1 {8 min}'!$I$8</definedName>
    <definedName name="solver_lhs1" localSheetId="12" hidden="1">'Sheet1 {9 min}'!$I$8</definedName>
    <definedName name="solver_lhs1" localSheetId="3" hidden="1">'Sheet1 {TD}'!$I$8</definedName>
    <definedName name="solver_lhs1" localSheetId="2" hidden="1">'Sheet1 {undeut}'!$I$8</definedName>
    <definedName name="solver_lhs10" localSheetId="4" hidden="1">'Sheet1 {1 min}'!$I$22</definedName>
    <definedName name="solver_lhs10" localSheetId="13" hidden="1">'Sheet1 {10 min}'!$I$22</definedName>
    <definedName name="solver_lhs10" localSheetId="14" hidden="1">'Sheet1 {11 min}'!$I$22</definedName>
    <definedName name="solver_lhs10" localSheetId="15" hidden="1">'Sheet1 {12 min}'!$I$22</definedName>
    <definedName name="solver_lhs10" localSheetId="16" hidden="1">'Sheet1 {13 min}'!$I$22</definedName>
    <definedName name="solver_lhs10" localSheetId="17" hidden="1">'Sheet1 {14 min}'!$I$22</definedName>
    <definedName name="solver_lhs10" localSheetId="18" hidden="1">'Sheet1 {15 min}'!$I$22</definedName>
    <definedName name="solver_lhs10" localSheetId="19" hidden="1">'Sheet1 {16 min}'!$I$22</definedName>
    <definedName name="solver_lhs10" localSheetId="20" hidden="1">'Sheet1 {17 min}'!$I$22</definedName>
    <definedName name="solver_lhs10" localSheetId="21" hidden="1">'Sheet1 {18 min}'!$I$22</definedName>
    <definedName name="solver_lhs10" localSheetId="22" hidden="1">'Sheet1 {19 min}'!$I$22</definedName>
    <definedName name="solver_lhs10" localSheetId="5" hidden="1">'Sheet1 {2 min}'!$I$22</definedName>
    <definedName name="solver_lhs10" localSheetId="23" hidden="1">'Sheet1 {20 min}'!$I$22</definedName>
    <definedName name="solver_lhs10" localSheetId="24" hidden="1">'Sheet1 {21 min}'!$I$22</definedName>
    <definedName name="solver_lhs10" localSheetId="6" hidden="1">'Sheet1 {3 min}'!$I$22</definedName>
    <definedName name="solver_lhs10" localSheetId="7" hidden="1">'Sheet1 {4 min}'!$I$22</definedName>
    <definedName name="solver_lhs10" localSheetId="8" hidden="1">'Sheet1 {5 min}'!$I$22</definedName>
    <definedName name="solver_lhs10" localSheetId="9" hidden="1">'Sheet1 {6 min}'!$I$22</definedName>
    <definedName name="solver_lhs10" localSheetId="10" hidden="1">'Sheet1 {7 min}'!$I$22</definedName>
    <definedName name="solver_lhs10" localSheetId="11" hidden="1">'Sheet1 {8 min}'!$I$22</definedName>
    <definedName name="solver_lhs10" localSheetId="12" hidden="1">'Sheet1 {9 min}'!$I$22</definedName>
    <definedName name="solver_lhs10" localSheetId="3" hidden="1">'Sheet1 {TD}'!$I$3</definedName>
    <definedName name="solver_lhs10" localSheetId="2" hidden="1">'Sheet1 {undeut}'!$I$3</definedName>
    <definedName name="solver_lhs11" localSheetId="4" hidden="1">'Sheet1 {1 min}'!$I$23</definedName>
    <definedName name="solver_lhs11" localSheetId="13" hidden="1">'Sheet1 {10 min}'!$I$23</definedName>
    <definedName name="solver_lhs11" localSheetId="14" hidden="1">'Sheet1 {11 min}'!$I$23</definedName>
    <definedName name="solver_lhs11" localSheetId="15" hidden="1">'Sheet1 {12 min}'!$I$23</definedName>
    <definedName name="solver_lhs11" localSheetId="16" hidden="1">'Sheet1 {13 min}'!$I$23</definedName>
    <definedName name="solver_lhs11" localSheetId="17" hidden="1">'Sheet1 {14 min}'!$I$23</definedName>
    <definedName name="solver_lhs11" localSheetId="18" hidden="1">'Sheet1 {15 min}'!$I$23</definedName>
    <definedName name="solver_lhs11" localSheetId="19" hidden="1">'Sheet1 {16 min}'!$I$23</definedName>
    <definedName name="solver_lhs11" localSheetId="20" hidden="1">'Sheet1 {17 min}'!$I$23</definedName>
    <definedName name="solver_lhs11" localSheetId="21" hidden="1">'Sheet1 {18 min}'!$I$23</definedName>
    <definedName name="solver_lhs11" localSheetId="22" hidden="1">'Sheet1 {19 min}'!$I$23</definedName>
    <definedName name="solver_lhs11" localSheetId="5" hidden="1">'Sheet1 {2 min}'!$I$23</definedName>
    <definedName name="solver_lhs11" localSheetId="23" hidden="1">'Sheet1 {20 min}'!$I$23</definedName>
    <definedName name="solver_lhs11" localSheetId="24" hidden="1">'Sheet1 {21 min}'!$I$23</definedName>
    <definedName name="solver_lhs11" localSheetId="6" hidden="1">'Sheet1 {3 min}'!$I$23</definedName>
    <definedName name="solver_lhs11" localSheetId="7" hidden="1">'Sheet1 {4 min}'!$I$23</definedName>
    <definedName name="solver_lhs11" localSheetId="8" hidden="1">'Sheet1 {5 min}'!$I$23</definedName>
    <definedName name="solver_lhs11" localSheetId="9" hidden="1">'Sheet1 {6 min}'!$I$23</definedName>
    <definedName name="solver_lhs11" localSheetId="10" hidden="1">'Sheet1 {7 min}'!$I$23</definedName>
    <definedName name="solver_lhs11" localSheetId="11" hidden="1">'Sheet1 {8 min}'!$I$23</definedName>
    <definedName name="solver_lhs11" localSheetId="12" hidden="1">'Sheet1 {9 min}'!$I$23</definedName>
    <definedName name="solver_lhs11" localSheetId="3" hidden="1">'Sheet1 {TD}'!$I$4</definedName>
    <definedName name="solver_lhs11" localSheetId="2" hidden="1">'Sheet1 {undeut}'!$I$4</definedName>
    <definedName name="solver_lhs12" localSheetId="4" hidden="1">'Sheet1 {1 min}'!$I$4</definedName>
    <definedName name="solver_lhs12" localSheetId="13" hidden="1">'Sheet1 {10 min}'!$I$4</definedName>
    <definedName name="solver_lhs12" localSheetId="14" hidden="1">'Sheet1 {11 min}'!$I$4</definedName>
    <definedName name="solver_lhs12" localSheetId="15" hidden="1">'Sheet1 {12 min}'!$I$4</definedName>
    <definedName name="solver_lhs12" localSheetId="16" hidden="1">'Sheet1 {13 min}'!$I$4</definedName>
    <definedName name="solver_lhs12" localSheetId="17" hidden="1">'Sheet1 {14 min}'!$I$4</definedName>
    <definedName name="solver_lhs12" localSheetId="18" hidden="1">'Sheet1 {15 min}'!$I$4</definedName>
    <definedName name="solver_lhs12" localSheetId="19" hidden="1">'Sheet1 {16 min}'!$I$4</definedName>
    <definedName name="solver_lhs12" localSheetId="20" hidden="1">'Sheet1 {17 min}'!$I$4</definedName>
    <definedName name="solver_lhs12" localSheetId="21" hidden="1">'Sheet1 {18 min}'!$I$4</definedName>
    <definedName name="solver_lhs12" localSheetId="22" hidden="1">'Sheet1 {19 min}'!$I$4</definedName>
    <definedName name="solver_lhs12" localSheetId="5" hidden="1">'Sheet1 {2 min}'!$I$4</definedName>
    <definedName name="solver_lhs12" localSheetId="23" hidden="1">'Sheet1 {20 min}'!$I$4</definedName>
    <definedName name="solver_lhs12" localSheetId="24" hidden="1">'Sheet1 {21 min}'!$I$4</definedName>
    <definedName name="solver_lhs12" localSheetId="6" hidden="1">'Sheet1 {3 min}'!$I$4</definedName>
    <definedName name="solver_lhs12" localSheetId="7" hidden="1">'Sheet1 {4 min}'!$I$4</definedName>
    <definedName name="solver_lhs12" localSheetId="8" hidden="1">'Sheet1 {5 min}'!$I$4</definedName>
    <definedName name="solver_lhs12" localSheetId="9" hidden="1">'Sheet1 {6 min}'!$I$4</definedName>
    <definedName name="solver_lhs12" localSheetId="10" hidden="1">'Sheet1 {7 min}'!$I$4</definedName>
    <definedName name="solver_lhs12" localSheetId="11" hidden="1">'Sheet1 {8 min}'!$I$4</definedName>
    <definedName name="solver_lhs12" localSheetId="12" hidden="1">'Sheet1 {9 min}'!$I$4</definedName>
    <definedName name="solver_lhs12" localSheetId="3" hidden="1">'Sheet1 {TD}'!$I$4</definedName>
    <definedName name="solver_lhs12" localSheetId="2" hidden="1">'Sheet1 {undeut}'!$I$4</definedName>
    <definedName name="solver_lhs13" localSheetId="4" hidden="1">'Sheet1 {1 min}'!$I$4</definedName>
    <definedName name="solver_lhs13" localSheetId="13" hidden="1">'Sheet1 {10 min}'!$I$4</definedName>
    <definedName name="solver_lhs13" localSheetId="14" hidden="1">'Sheet1 {11 min}'!$I$4</definedName>
    <definedName name="solver_lhs13" localSheetId="15" hidden="1">'Sheet1 {12 min}'!$I$4</definedName>
    <definedName name="solver_lhs13" localSheetId="16" hidden="1">'Sheet1 {13 min}'!$I$4</definedName>
    <definedName name="solver_lhs13" localSheetId="17" hidden="1">'Sheet1 {14 min}'!$I$4</definedName>
    <definedName name="solver_lhs13" localSheetId="18" hidden="1">'Sheet1 {15 min}'!$I$4</definedName>
    <definedName name="solver_lhs13" localSheetId="19" hidden="1">'Sheet1 {16 min}'!$I$4</definedName>
    <definedName name="solver_lhs13" localSheetId="20" hidden="1">'Sheet1 {17 min}'!$I$4</definedName>
    <definedName name="solver_lhs13" localSheetId="21" hidden="1">'Sheet1 {18 min}'!$I$4</definedName>
    <definedName name="solver_lhs13" localSheetId="22" hidden="1">'Sheet1 {19 min}'!$I$4</definedName>
    <definedName name="solver_lhs13" localSheetId="5" hidden="1">'Sheet1 {2 min}'!$I$4</definedName>
    <definedName name="solver_lhs13" localSheetId="23" hidden="1">'Sheet1 {20 min}'!$I$4</definedName>
    <definedName name="solver_lhs13" localSheetId="24" hidden="1">'Sheet1 {21 min}'!$I$4</definedName>
    <definedName name="solver_lhs13" localSheetId="6" hidden="1">'Sheet1 {3 min}'!$I$4</definedName>
    <definedName name="solver_lhs13" localSheetId="7" hidden="1">'Sheet1 {4 min}'!$I$4</definedName>
    <definedName name="solver_lhs13" localSheetId="8" hidden="1">'Sheet1 {5 min}'!$I$4</definedName>
    <definedName name="solver_lhs13" localSheetId="9" hidden="1">'Sheet1 {6 min}'!$I$4</definedName>
    <definedName name="solver_lhs13" localSheetId="10" hidden="1">'Sheet1 {7 min}'!$I$4</definedName>
    <definedName name="solver_lhs13" localSheetId="11" hidden="1">'Sheet1 {8 min}'!$I$4</definedName>
    <definedName name="solver_lhs13" localSheetId="12" hidden="1">'Sheet1 {9 min}'!$I$4</definedName>
    <definedName name="solver_lhs2" localSheetId="4" hidden="1">'Sheet1 {1 min}'!$I$8</definedName>
    <definedName name="solver_lhs2" localSheetId="13" hidden="1">'Sheet1 {10 min}'!$I$8</definedName>
    <definedName name="solver_lhs2" localSheetId="14" hidden="1">'Sheet1 {11 min}'!$I$8</definedName>
    <definedName name="solver_lhs2" localSheetId="15" hidden="1">'Sheet1 {12 min}'!$I$8</definedName>
    <definedName name="solver_lhs2" localSheetId="16" hidden="1">'Sheet1 {13 min}'!$I$8</definedName>
    <definedName name="solver_lhs2" localSheetId="17" hidden="1">'Sheet1 {14 min}'!$I$8</definedName>
    <definedName name="solver_lhs2" localSheetId="18" hidden="1">'Sheet1 {15 min}'!$I$8</definedName>
    <definedName name="solver_lhs2" localSheetId="19" hidden="1">'Sheet1 {16 min}'!$I$8</definedName>
    <definedName name="solver_lhs2" localSheetId="20" hidden="1">'Sheet1 {17 min}'!$I$8</definedName>
    <definedName name="solver_lhs2" localSheetId="21" hidden="1">'Sheet1 {18 min}'!$I$8</definedName>
    <definedName name="solver_lhs2" localSheetId="22" hidden="1">'Sheet1 {19 min}'!$I$8</definedName>
    <definedName name="solver_lhs2" localSheetId="5" hidden="1">'Sheet1 {2 min}'!$I$8</definedName>
    <definedName name="solver_lhs2" localSheetId="23" hidden="1">'Sheet1 {20 min}'!$I$8</definedName>
    <definedName name="solver_lhs2" localSheetId="24" hidden="1">'Sheet1 {21 min}'!$I$8</definedName>
    <definedName name="solver_lhs2" localSheetId="6" hidden="1">'Sheet1 {3 min}'!$I$8</definedName>
    <definedName name="solver_lhs2" localSheetId="7" hidden="1">'Sheet1 {4 min}'!$I$8</definedName>
    <definedName name="solver_lhs2" localSheetId="8" hidden="1">'Sheet1 {5 min}'!$I$8</definedName>
    <definedName name="solver_lhs2" localSheetId="9" hidden="1">'Sheet1 {6 min}'!$I$8</definedName>
    <definedName name="solver_lhs2" localSheetId="10" hidden="1">'Sheet1 {7 min}'!$I$8</definedName>
    <definedName name="solver_lhs2" localSheetId="11" hidden="1">'Sheet1 {8 min}'!$I$8</definedName>
    <definedName name="solver_lhs2" localSheetId="12" hidden="1">'Sheet1 {9 min}'!$I$8</definedName>
    <definedName name="solver_lhs2" localSheetId="3" hidden="1">'Sheet1 {TD}'!$I$8</definedName>
    <definedName name="solver_lhs2" localSheetId="2" hidden="1">'Sheet1 {undeut}'!$I$8</definedName>
    <definedName name="solver_lhs3" localSheetId="4" hidden="1">'Sheet1 {1 min}'!$I$11</definedName>
    <definedName name="solver_lhs3" localSheetId="13" hidden="1">'Sheet1 {10 min}'!$I$11</definedName>
    <definedName name="solver_lhs3" localSheetId="14" hidden="1">'Sheet1 {11 min}'!$I$11</definedName>
    <definedName name="solver_lhs3" localSheetId="15" hidden="1">'Sheet1 {12 min}'!$I$11</definedName>
    <definedName name="solver_lhs3" localSheetId="16" hidden="1">'Sheet1 {13 min}'!$I$11</definedName>
    <definedName name="solver_lhs3" localSheetId="17" hidden="1">'Sheet1 {14 min}'!$I$11</definedName>
    <definedName name="solver_lhs3" localSheetId="18" hidden="1">'Sheet1 {15 min}'!$I$11</definedName>
    <definedName name="solver_lhs3" localSheetId="19" hidden="1">'Sheet1 {16 min}'!$I$11</definedName>
    <definedName name="solver_lhs3" localSheetId="20" hidden="1">'Sheet1 {17 min}'!$I$11</definedName>
    <definedName name="solver_lhs3" localSheetId="21" hidden="1">'Sheet1 {18 min}'!$I$11</definedName>
    <definedName name="solver_lhs3" localSheetId="22" hidden="1">'Sheet1 {19 min}'!$I$11</definedName>
    <definedName name="solver_lhs3" localSheetId="5" hidden="1">'Sheet1 {2 min}'!$I$11</definedName>
    <definedName name="solver_lhs3" localSheetId="23" hidden="1">'Sheet1 {20 min}'!$I$11</definedName>
    <definedName name="solver_lhs3" localSheetId="24" hidden="1">'Sheet1 {21 min}'!$I$11</definedName>
    <definedName name="solver_lhs3" localSheetId="6" hidden="1">'Sheet1 {3 min}'!$I$11</definedName>
    <definedName name="solver_lhs3" localSheetId="7" hidden="1">'Sheet1 {4 min}'!$I$11</definedName>
    <definedName name="solver_lhs3" localSheetId="8" hidden="1">'Sheet1 {5 min}'!$I$11</definedName>
    <definedName name="solver_lhs3" localSheetId="9" hidden="1">'Sheet1 {6 min}'!$I$11</definedName>
    <definedName name="solver_lhs3" localSheetId="10" hidden="1">'Sheet1 {7 min}'!$I$11</definedName>
    <definedName name="solver_lhs3" localSheetId="11" hidden="1">'Sheet1 {8 min}'!$I$11</definedName>
    <definedName name="solver_lhs3" localSheetId="12" hidden="1">'Sheet1 {9 min}'!$I$11</definedName>
    <definedName name="solver_lhs3" localSheetId="3" hidden="1">'Sheet1 {TD}'!$I$3</definedName>
    <definedName name="solver_lhs3" localSheetId="2" hidden="1">'Sheet1 {undeut}'!$I$3</definedName>
    <definedName name="solver_lhs4" localSheetId="4" hidden="1">'Sheet1 {1 min}'!$I$14</definedName>
    <definedName name="solver_lhs4" localSheetId="13" hidden="1">'Sheet1 {10 min}'!$I$14</definedName>
    <definedName name="solver_lhs4" localSheetId="14" hidden="1">'Sheet1 {11 min}'!$I$14</definedName>
    <definedName name="solver_lhs4" localSheetId="15" hidden="1">'Sheet1 {12 min}'!$I$14</definedName>
    <definedName name="solver_lhs4" localSheetId="16" hidden="1">'Sheet1 {13 min}'!$I$14</definedName>
    <definedName name="solver_lhs4" localSheetId="17" hidden="1">'Sheet1 {14 min}'!$I$14</definedName>
    <definedName name="solver_lhs4" localSheetId="18" hidden="1">'Sheet1 {15 min}'!$I$14</definedName>
    <definedName name="solver_lhs4" localSheetId="19" hidden="1">'Sheet1 {16 min}'!$I$14</definedName>
    <definedName name="solver_lhs4" localSheetId="20" hidden="1">'Sheet1 {17 min}'!$I$14</definedName>
    <definedName name="solver_lhs4" localSheetId="21" hidden="1">'Sheet1 {18 min}'!$I$14</definedName>
    <definedName name="solver_lhs4" localSheetId="22" hidden="1">'Sheet1 {19 min}'!$I$14</definedName>
    <definedName name="solver_lhs4" localSheetId="5" hidden="1">'Sheet1 {2 min}'!$I$14</definedName>
    <definedName name="solver_lhs4" localSheetId="23" hidden="1">'Sheet1 {20 min}'!$I$14</definedName>
    <definedName name="solver_lhs4" localSheetId="24" hidden="1">'Sheet1 {21 min}'!$I$14</definedName>
    <definedName name="solver_lhs4" localSheetId="6" hidden="1">'Sheet1 {3 min}'!$I$14</definedName>
    <definedName name="solver_lhs4" localSheetId="7" hidden="1">'Sheet1 {4 min}'!$I$14</definedName>
    <definedName name="solver_lhs4" localSheetId="8" hidden="1">'Sheet1 {5 min}'!$I$14</definedName>
    <definedName name="solver_lhs4" localSheetId="9" hidden="1">'Sheet1 {6 min}'!$I$14</definedName>
    <definedName name="solver_lhs4" localSheetId="10" hidden="1">'Sheet1 {7 min}'!$I$14</definedName>
    <definedName name="solver_lhs4" localSheetId="11" hidden="1">'Sheet1 {8 min}'!$I$14</definedName>
    <definedName name="solver_lhs4" localSheetId="12" hidden="1">'Sheet1 {9 min}'!$I$14</definedName>
    <definedName name="solver_lhs4" localSheetId="3" hidden="1">'Sheet1 {TD}'!$I$3</definedName>
    <definedName name="solver_lhs4" localSheetId="2" hidden="1">'Sheet1 {undeut}'!$I$3</definedName>
    <definedName name="solver_lhs5" localSheetId="4" hidden="1">'Sheet1 {1 min}'!$I$4</definedName>
    <definedName name="solver_lhs5" localSheetId="13" hidden="1">'Sheet1 {10 min}'!$I$4</definedName>
    <definedName name="solver_lhs5" localSheetId="14" hidden="1">'Sheet1 {11 min}'!$I$4</definedName>
    <definedName name="solver_lhs5" localSheetId="15" hidden="1">'Sheet1 {12 min}'!$I$4</definedName>
    <definedName name="solver_lhs5" localSheetId="16" hidden="1">'Sheet1 {13 min}'!$I$4</definedName>
    <definedName name="solver_lhs5" localSheetId="17" hidden="1">'Sheet1 {14 min}'!$I$4</definedName>
    <definedName name="solver_lhs5" localSheetId="18" hidden="1">'Sheet1 {15 min}'!$I$4</definedName>
    <definedName name="solver_lhs5" localSheetId="19" hidden="1">'Sheet1 {16 min}'!$I$4</definedName>
    <definedName name="solver_lhs5" localSheetId="20" hidden="1">'Sheet1 {17 min}'!$I$4</definedName>
    <definedName name="solver_lhs5" localSheetId="21" hidden="1">'Sheet1 {18 min}'!$I$4</definedName>
    <definedName name="solver_lhs5" localSheetId="22" hidden="1">'Sheet1 {19 min}'!$I$4</definedName>
    <definedName name="solver_lhs5" localSheetId="5" hidden="1">'Sheet1 {2 min}'!$I$4</definedName>
    <definedName name="solver_lhs5" localSheetId="23" hidden="1">'Sheet1 {20 min}'!$I$4</definedName>
    <definedName name="solver_lhs5" localSheetId="24" hidden="1">'Sheet1 {21 min}'!$I$4</definedName>
    <definedName name="solver_lhs5" localSheetId="6" hidden="1">'Sheet1 {3 min}'!$I$4</definedName>
    <definedName name="solver_lhs5" localSheetId="7" hidden="1">'Sheet1 {4 min}'!$I$4</definedName>
    <definedName name="solver_lhs5" localSheetId="8" hidden="1">'Sheet1 {5 min}'!$I$4</definedName>
    <definedName name="solver_lhs5" localSheetId="9" hidden="1">'Sheet1 {6 min}'!$I$4</definedName>
    <definedName name="solver_lhs5" localSheetId="10" hidden="1">'Sheet1 {7 min}'!$I$4</definedName>
    <definedName name="solver_lhs5" localSheetId="11" hidden="1">'Sheet1 {8 min}'!$I$4</definedName>
    <definedName name="solver_lhs5" localSheetId="12" hidden="1">'Sheet1 {9 min}'!$I$4</definedName>
    <definedName name="solver_lhs5" localSheetId="3" hidden="1">'Sheet1 {TD}'!$I$4</definedName>
    <definedName name="solver_lhs5" localSheetId="2" hidden="1">'Sheet1 {undeut}'!$I$4</definedName>
    <definedName name="solver_lhs6" localSheetId="4" hidden="1">'Sheet1 {1 min}'!$I$3</definedName>
    <definedName name="solver_lhs6" localSheetId="13" hidden="1">'Sheet1 {10 min}'!$I$3</definedName>
    <definedName name="solver_lhs6" localSheetId="14" hidden="1">'Sheet1 {11 min}'!$I$3</definedName>
    <definedName name="solver_lhs6" localSheetId="15" hidden="1">'Sheet1 {12 min}'!$I$3</definedName>
    <definedName name="solver_lhs6" localSheetId="16" hidden="1">'Sheet1 {13 min}'!$I$3</definedName>
    <definedName name="solver_lhs6" localSheetId="17" hidden="1">'Sheet1 {14 min}'!$I$3</definedName>
    <definedName name="solver_lhs6" localSheetId="18" hidden="1">'Sheet1 {15 min}'!$I$3</definedName>
    <definedName name="solver_lhs6" localSheetId="19" hidden="1">'Sheet1 {16 min}'!$I$3</definedName>
    <definedName name="solver_lhs6" localSheetId="20" hidden="1">'Sheet1 {17 min}'!$I$3</definedName>
    <definedName name="solver_lhs6" localSheetId="21" hidden="1">'Sheet1 {18 min}'!$I$3</definedName>
    <definedName name="solver_lhs6" localSheetId="22" hidden="1">'Sheet1 {19 min}'!$I$3</definedName>
    <definedName name="solver_lhs6" localSheetId="5" hidden="1">'Sheet1 {2 min}'!$I$3</definedName>
    <definedName name="solver_lhs6" localSheetId="23" hidden="1">'Sheet1 {20 min}'!$I$3</definedName>
    <definedName name="solver_lhs6" localSheetId="24" hidden="1">'Sheet1 {21 min}'!$I$3</definedName>
    <definedName name="solver_lhs6" localSheetId="6" hidden="1">'Sheet1 {3 min}'!$I$3</definedName>
    <definedName name="solver_lhs6" localSheetId="7" hidden="1">'Sheet1 {4 min}'!$I$3</definedName>
    <definedName name="solver_lhs6" localSheetId="8" hidden="1">'Sheet1 {5 min}'!$I$3</definedName>
    <definedName name="solver_lhs6" localSheetId="9" hidden="1">'Sheet1 {6 min}'!$I$3</definedName>
    <definedName name="solver_lhs6" localSheetId="10" hidden="1">'Sheet1 {7 min}'!$I$3</definedName>
    <definedName name="solver_lhs6" localSheetId="11" hidden="1">'Sheet1 {8 min}'!$I$3</definedName>
    <definedName name="solver_lhs6" localSheetId="12" hidden="1">'Sheet1 {9 min}'!$I$3</definedName>
    <definedName name="solver_lhs6" localSheetId="3" hidden="1">'Sheet1 {TD}'!$I$4</definedName>
    <definedName name="solver_lhs6" localSheetId="2" hidden="1">'Sheet1 {undeut}'!$I$4</definedName>
    <definedName name="solver_lhs7" localSheetId="4" hidden="1">'Sheet1 {1 min}'!$I$22</definedName>
    <definedName name="solver_lhs7" localSheetId="13" hidden="1">'Sheet1 {10 min}'!$I$22</definedName>
    <definedName name="solver_lhs7" localSheetId="14" hidden="1">'Sheet1 {11 min}'!$I$22</definedName>
    <definedName name="solver_lhs7" localSheetId="15" hidden="1">'Sheet1 {12 min}'!$I$22</definedName>
    <definedName name="solver_lhs7" localSheetId="16" hidden="1">'Sheet1 {13 min}'!$I$22</definedName>
    <definedName name="solver_lhs7" localSheetId="17" hidden="1">'Sheet1 {14 min}'!$I$22</definedName>
    <definedName name="solver_lhs7" localSheetId="18" hidden="1">'Sheet1 {15 min}'!$I$22</definedName>
    <definedName name="solver_lhs7" localSheetId="19" hidden="1">'Sheet1 {16 min}'!$I$22</definedName>
    <definedName name="solver_lhs7" localSheetId="20" hidden="1">'Sheet1 {17 min}'!$I$22</definedName>
    <definedName name="solver_lhs7" localSheetId="21" hidden="1">'Sheet1 {18 min}'!$I$22</definedName>
    <definedName name="solver_lhs7" localSheetId="22" hidden="1">'Sheet1 {19 min}'!$I$22</definedName>
    <definedName name="solver_lhs7" localSheetId="5" hidden="1">'Sheet1 {2 min}'!$I$22</definedName>
    <definedName name="solver_lhs7" localSheetId="23" hidden="1">'Sheet1 {20 min}'!$I$22</definedName>
    <definedName name="solver_lhs7" localSheetId="24" hidden="1">'Sheet1 {21 min}'!$I$22</definedName>
    <definedName name="solver_lhs7" localSheetId="6" hidden="1">'Sheet1 {3 min}'!$I$22</definedName>
    <definedName name="solver_lhs7" localSheetId="7" hidden="1">'Sheet1 {4 min}'!$I$22</definedName>
    <definedName name="solver_lhs7" localSheetId="8" hidden="1">'Sheet1 {5 min}'!$I$22</definedName>
    <definedName name="solver_lhs7" localSheetId="9" hidden="1">'Sheet1 {6 min}'!$I$22</definedName>
    <definedName name="solver_lhs7" localSheetId="10" hidden="1">'Sheet1 {7 min}'!$I$22</definedName>
    <definedName name="solver_lhs7" localSheetId="11" hidden="1">'Sheet1 {8 min}'!$I$22</definedName>
    <definedName name="solver_lhs7" localSheetId="12" hidden="1">'Sheet1 {9 min}'!$I$22</definedName>
    <definedName name="solver_lhs7" localSheetId="3" hidden="1">'Sheet1 {TD}'!$I$8</definedName>
    <definedName name="solver_lhs7" localSheetId="2" hidden="1">'Sheet1 {undeut}'!$I$8</definedName>
    <definedName name="solver_lhs8" localSheetId="4" hidden="1">'Sheet1 {1 min}'!$I$23</definedName>
    <definedName name="solver_lhs8" localSheetId="13" hidden="1">'Sheet1 {10 min}'!$I$23</definedName>
    <definedName name="solver_lhs8" localSheetId="14" hidden="1">'Sheet1 {11 min}'!$I$23</definedName>
    <definedName name="solver_lhs8" localSheetId="15" hidden="1">'Sheet1 {12 min}'!$I$23</definedName>
    <definedName name="solver_lhs8" localSheetId="16" hidden="1">'Sheet1 {13 min}'!$I$23</definedName>
    <definedName name="solver_lhs8" localSheetId="17" hidden="1">'Sheet1 {14 min}'!$I$23</definedName>
    <definedName name="solver_lhs8" localSheetId="18" hidden="1">'Sheet1 {15 min}'!$I$23</definedName>
    <definedName name="solver_lhs8" localSheetId="19" hidden="1">'Sheet1 {16 min}'!$I$23</definedName>
    <definedName name="solver_lhs8" localSheetId="20" hidden="1">'Sheet1 {17 min}'!$I$23</definedName>
    <definedName name="solver_lhs8" localSheetId="21" hidden="1">'Sheet1 {18 min}'!$I$23</definedName>
    <definedName name="solver_lhs8" localSheetId="22" hidden="1">'Sheet1 {19 min}'!$I$23</definedName>
    <definedName name="solver_lhs8" localSheetId="5" hidden="1">'Sheet1 {2 min}'!$I$23</definedName>
    <definedName name="solver_lhs8" localSheetId="23" hidden="1">'Sheet1 {20 min}'!$I$23</definedName>
    <definedName name="solver_lhs8" localSheetId="24" hidden="1">'Sheet1 {21 min}'!$I$23</definedName>
    <definedName name="solver_lhs8" localSheetId="6" hidden="1">'Sheet1 {3 min}'!$I$23</definedName>
    <definedName name="solver_lhs8" localSheetId="7" hidden="1">'Sheet1 {4 min}'!$I$23</definedName>
    <definedName name="solver_lhs8" localSheetId="8" hidden="1">'Sheet1 {5 min}'!$I$23</definedName>
    <definedName name="solver_lhs8" localSheetId="9" hidden="1">'Sheet1 {6 min}'!$I$23</definedName>
    <definedName name="solver_lhs8" localSheetId="10" hidden="1">'Sheet1 {7 min}'!$I$23</definedName>
    <definedName name="solver_lhs8" localSheetId="11" hidden="1">'Sheet1 {8 min}'!$I$23</definedName>
    <definedName name="solver_lhs8" localSheetId="12" hidden="1">'Sheet1 {9 min}'!$I$23</definedName>
    <definedName name="solver_lhs8" localSheetId="3" hidden="1">'Sheet1 {TD}'!$I$8</definedName>
    <definedName name="solver_lhs8" localSheetId="2" hidden="1">'Sheet1 {undeut}'!$I$8</definedName>
    <definedName name="solver_lhs9" localSheetId="4" hidden="1">'Sheet1 {1 min}'!$I$3</definedName>
    <definedName name="solver_lhs9" localSheetId="13" hidden="1">'Sheet1 {10 min}'!$I$3</definedName>
    <definedName name="solver_lhs9" localSheetId="14" hidden="1">'Sheet1 {11 min}'!$I$3</definedName>
    <definedName name="solver_lhs9" localSheetId="15" hidden="1">'Sheet1 {12 min}'!$I$3</definedName>
    <definedName name="solver_lhs9" localSheetId="16" hidden="1">'Sheet1 {13 min}'!$I$3</definedName>
    <definedName name="solver_lhs9" localSheetId="17" hidden="1">'Sheet1 {14 min}'!$I$3</definedName>
    <definedName name="solver_lhs9" localSheetId="18" hidden="1">'Sheet1 {15 min}'!$I$3</definedName>
    <definedName name="solver_lhs9" localSheetId="19" hidden="1">'Sheet1 {16 min}'!$I$3</definedName>
    <definedName name="solver_lhs9" localSheetId="20" hidden="1">'Sheet1 {17 min}'!$I$3</definedName>
    <definedName name="solver_lhs9" localSheetId="21" hidden="1">'Sheet1 {18 min}'!$I$3</definedName>
    <definedName name="solver_lhs9" localSheetId="22" hidden="1">'Sheet1 {19 min}'!$I$3</definedName>
    <definedName name="solver_lhs9" localSheetId="5" hidden="1">'Sheet1 {2 min}'!$I$3</definedName>
    <definedName name="solver_lhs9" localSheetId="23" hidden="1">'Sheet1 {20 min}'!$I$3</definedName>
    <definedName name="solver_lhs9" localSheetId="24" hidden="1">'Sheet1 {21 min}'!$I$3</definedName>
    <definedName name="solver_lhs9" localSheetId="6" hidden="1">'Sheet1 {3 min}'!$I$3</definedName>
    <definedName name="solver_lhs9" localSheetId="7" hidden="1">'Sheet1 {4 min}'!$I$3</definedName>
    <definedName name="solver_lhs9" localSheetId="8" hidden="1">'Sheet1 {5 min}'!$I$3</definedName>
    <definedName name="solver_lhs9" localSheetId="9" hidden="1">'Sheet1 {6 min}'!$I$3</definedName>
    <definedName name="solver_lhs9" localSheetId="10" hidden="1">'Sheet1 {7 min}'!$I$3</definedName>
    <definedName name="solver_lhs9" localSheetId="11" hidden="1">'Sheet1 {8 min}'!$I$3</definedName>
    <definedName name="solver_lhs9" localSheetId="12" hidden="1">'Sheet1 {9 min}'!$I$3</definedName>
    <definedName name="solver_lhs9" localSheetId="3" hidden="1">'Sheet1 {TD}'!$I$3</definedName>
    <definedName name="solver_lhs9" localSheetId="2" hidden="1">'Sheet1 {undeut}'!$I$3</definedName>
    <definedName name="solver_lin" localSheetId="4" hidden="1">2</definedName>
    <definedName name="solver_lin" localSheetId="13" hidden="1">2</definedName>
    <definedName name="solver_lin" localSheetId="14" hidden="1">2</definedName>
    <definedName name="solver_lin" localSheetId="15" hidden="1">2</definedName>
    <definedName name="solver_lin" localSheetId="16" hidden="1">2</definedName>
    <definedName name="solver_lin" localSheetId="17" hidden="1">2</definedName>
    <definedName name="solver_lin" localSheetId="18" hidden="1">2</definedName>
    <definedName name="solver_lin" localSheetId="19" hidden="1">2</definedName>
    <definedName name="solver_lin" localSheetId="20" hidden="1">2</definedName>
    <definedName name="solver_lin" localSheetId="21" hidden="1">2</definedName>
    <definedName name="solver_lin" localSheetId="22" hidden="1">2</definedName>
    <definedName name="solver_lin" localSheetId="5" hidden="1">2</definedName>
    <definedName name="solver_lin" localSheetId="23" hidden="1">2</definedName>
    <definedName name="solver_lin" localSheetId="24" hidden="1">2</definedName>
    <definedName name="solver_lin" localSheetId="6" hidden="1">2</definedName>
    <definedName name="solver_lin" localSheetId="7" hidden="1">2</definedName>
    <definedName name="solver_lin" localSheetId="8" hidden="1">2</definedName>
    <definedName name="solver_lin" localSheetId="9" hidden="1">2</definedName>
    <definedName name="solver_lin" localSheetId="10" hidden="1">2</definedName>
    <definedName name="solver_lin" localSheetId="11" hidden="1">2</definedName>
    <definedName name="solver_lin" localSheetId="12" hidden="1">2</definedName>
    <definedName name="solver_lin" localSheetId="3" hidden="1">2</definedName>
    <definedName name="solver_lin" localSheetId="2" hidden="1">2</definedName>
    <definedName name="solver_neg" localSheetId="4" hidden="1">1</definedName>
    <definedName name="solver_neg" localSheetId="13" hidden="1">1</definedName>
    <definedName name="solver_neg" localSheetId="14" hidden="1">1</definedName>
    <definedName name="solver_neg" localSheetId="15" hidden="1">1</definedName>
    <definedName name="solver_neg" localSheetId="16" hidden="1">1</definedName>
    <definedName name="solver_neg" localSheetId="17" hidden="1">1</definedName>
    <definedName name="solver_neg" localSheetId="18" hidden="1">1</definedName>
    <definedName name="solver_neg" localSheetId="19" hidden="1">1</definedName>
    <definedName name="solver_neg" localSheetId="20" hidden="1">1</definedName>
    <definedName name="solver_neg" localSheetId="21" hidden="1">1</definedName>
    <definedName name="solver_neg" localSheetId="22" hidden="1">1</definedName>
    <definedName name="solver_neg" localSheetId="5" hidden="1">1</definedName>
    <definedName name="solver_neg" localSheetId="23" hidden="1">1</definedName>
    <definedName name="solver_neg" localSheetId="24" hidden="1">1</definedName>
    <definedName name="solver_neg" localSheetId="6" hidden="1">1</definedName>
    <definedName name="solver_neg" localSheetId="7" hidden="1">1</definedName>
    <definedName name="solver_neg" localSheetId="8" hidden="1">1</definedName>
    <definedName name="solver_neg" localSheetId="9" hidden="1">1</definedName>
    <definedName name="solver_neg" localSheetId="10" hidden="1">1</definedName>
    <definedName name="solver_neg" localSheetId="11" hidden="1">1</definedName>
    <definedName name="solver_neg" localSheetId="12" hidden="1">1</definedName>
    <definedName name="solver_neg" localSheetId="3" hidden="1">1</definedName>
    <definedName name="solver_neg" localSheetId="2" hidden="1">1</definedName>
    <definedName name="solver_num" localSheetId="4" hidden="1">11</definedName>
    <definedName name="solver_num" localSheetId="13" hidden="1">11</definedName>
    <definedName name="solver_num" localSheetId="14" hidden="1">11</definedName>
    <definedName name="solver_num" localSheetId="15" hidden="1">11</definedName>
    <definedName name="solver_num" localSheetId="16" hidden="1">11</definedName>
    <definedName name="solver_num" localSheetId="17" hidden="1">11</definedName>
    <definedName name="solver_num" localSheetId="18" hidden="1">11</definedName>
    <definedName name="solver_num" localSheetId="19" hidden="1">11</definedName>
    <definedName name="solver_num" localSheetId="20" hidden="1">11</definedName>
    <definedName name="solver_num" localSheetId="21" hidden="1">11</definedName>
    <definedName name="solver_num" localSheetId="22" hidden="1">11</definedName>
    <definedName name="solver_num" localSheetId="5" hidden="1">11</definedName>
    <definedName name="solver_num" localSheetId="23" hidden="1">11</definedName>
    <definedName name="solver_num" localSheetId="24" hidden="1">11</definedName>
    <definedName name="solver_num" localSheetId="6" hidden="1">11</definedName>
    <definedName name="solver_num" localSheetId="7" hidden="1">11</definedName>
    <definedName name="solver_num" localSheetId="8" hidden="1">11</definedName>
    <definedName name="solver_num" localSheetId="9" hidden="1">11</definedName>
    <definedName name="solver_num" localSheetId="10" hidden="1">11</definedName>
    <definedName name="solver_num" localSheetId="11" hidden="1">11</definedName>
    <definedName name="solver_num" localSheetId="12" hidden="1">11</definedName>
    <definedName name="solver_num" localSheetId="3" hidden="1">12</definedName>
    <definedName name="solver_num" localSheetId="2" hidden="1">12</definedName>
    <definedName name="solver_nwt" localSheetId="4" hidden="1">1</definedName>
    <definedName name="solver_nwt" localSheetId="13" hidden="1">1</definedName>
    <definedName name="solver_nwt" localSheetId="14" hidden="1">1</definedName>
    <definedName name="solver_nwt" localSheetId="15" hidden="1">1</definedName>
    <definedName name="solver_nwt" localSheetId="16" hidden="1">1</definedName>
    <definedName name="solver_nwt" localSheetId="17" hidden="1">1</definedName>
    <definedName name="solver_nwt" localSheetId="18" hidden="1">1</definedName>
    <definedName name="solver_nwt" localSheetId="19" hidden="1">1</definedName>
    <definedName name="solver_nwt" localSheetId="20" hidden="1">1</definedName>
    <definedName name="solver_nwt" localSheetId="21" hidden="1">1</definedName>
    <definedName name="solver_nwt" localSheetId="22" hidden="1">1</definedName>
    <definedName name="solver_nwt" localSheetId="5" hidden="1">1</definedName>
    <definedName name="solver_nwt" localSheetId="23" hidden="1">1</definedName>
    <definedName name="solver_nwt" localSheetId="24" hidden="1">1</definedName>
    <definedName name="solver_nwt" localSheetId="6" hidden="1">1</definedName>
    <definedName name="solver_nwt" localSheetId="7" hidden="1">1</definedName>
    <definedName name="solver_nwt" localSheetId="8" hidden="1">1</definedName>
    <definedName name="solver_nwt" localSheetId="9" hidden="1">1</definedName>
    <definedName name="solver_nwt" localSheetId="10" hidden="1">1</definedName>
    <definedName name="solver_nwt" localSheetId="11" hidden="1">1</definedName>
    <definedName name="solver_nwt" localSheetId="12" hidden="1">1</definedName>
    <definedName name="solver_nwt" localSheetId="3" hidden="1">1</definedName>
    <definedName name="solver_nwt" localSheetId="2" hidden="1">1</definedName>
    <definedName name="solver_opt" localSheetId="4" hidden="1">'Sheet1 {1 min}'!$I$6</definedName>
    <definedName name="solver_opt" localSheetId="13" hidden="1">'Sheet1 {10 min}'!$I$6</definedName>
    <definedName name="solver_opt" localSheetId="14" hidden="1">'Sheet1 {11 min}'!$I$6</definedName>
    <definedName name="solver_opt" localSheetId="15" hidden="1">'Sheet1 {12 min}'!$I$6</definedName>
    <definedName name="solver_opt" localSheetId="16" hidden="1">'Sheet1 {13 min}'!$I$6</definedName>
    <definedName name="solver_opt" localSheetId="17" hidden="1">'Sheet1 {14 min}'!$I$6</definedName>
    <definedName name="solver_opt" localSheetId="18" hidden="1">'Sheet1 {15 min}'!$I$6</definedName>
    <definedName name="solver_opt" localSheetId="19" hidden="1">'Sheet1 {16 min}'!$I$6</definedName>
    <definedName name="solver_opt" localSheetId="20" hidden="1">'Sheet1 {17 min}'!$I$6</definedName>
    <definedName name="solver_opt" localSheetId="21" hidden="1">'Sheet1 {18 min}'!$I$6</definedName>
    <definedName name="solver_opt" localSheetId="22" hidden="1">'Sheet1 {19 min}'!$I$6</definedName>
    <definedName name="solver_opt" localSheetId="5" hidden="1">'Sheet1 {2 min}'!$I$6</definedName>
    <definedName name="solver_opt" localSheetId="23" hidden="1">'Sheet1 {20 min}'!$I$6</definedName>
    <definedName name="solver_opt" localSheetId="24" hidden="1">'Sheet1 {21 min}'!$I$6</definedName>
    <definedName name="solver_opt" localSheetId="6" hidden="1">'Sheet1 {3 min}'!$I$6</definedName>
    <definedName name="solver_opt" localSheetId="7" hidden="1">'Sheet1 {4 min}'!$I$6</definedName>
    <definedName name="solver_opt" localSheetId="8" hidden="1">'Sheet1 {5 min}'!$I$6</definedName>
    <definedName name="solver_opt" localSheetId="9" hidden="1">'Sheet1 {6 min}'!$I$6</definedName>
    <definedName name="solver_opt" localSheetId="10" hidden="1">'Sheet1 {7 min}'!$I$6</definedName>
    <definedName name="solver_opt" localSheetId="11" hidden="1">'Sheet1 {8 min}'!$I$6</definedName>
    <definedName name="solver_opt" localSheetId="12" hidden="1">'Sheet1 {9 min}'!$I$6</definedName>
    <definedName name="solver_opt" localSheetId="3" hidden="1">'Sheet1 {TD}'!$I$6</definedName>
    <definedName name="solver_opt" localSheetId="2" hidden="1">'Sheet1 {undeut}'!$I$6</definedName>
    <definedName name="solver_pre" localSheetId="4" hidden="1">0.000001</definedName>
    <definedName name="solver_pre" localSheetId="13" hidden="1">0.000001</definedName>
    <definedName name="solver_pre" localSheetId="14" hidden="1">0.000001</definedName>
    <definedName name="solver_pre" localSheetId="15" hidden="1">0.000001</definedName>
    <definedName name="solver_pre" localSheetId="16" hidden="1">0.000001</definedName>
    <definedName name="solver_pre" localSheetId="17" hidden="1">0.000001</definedName>
    <definedName name="solver_pre" localSheetId="18" hidden="1">0.000001</definedName>
    <definedName name="solver_pre" localSheetId="19" hidden="1">0.000001</definedName>
    <definedName name="solver_pre" localSheetId="20" hidden="1">0.000001</definedName>
    <definedName name="solver_pre" localSheetId="21" hidden="1">0.000001</definedName>
    <definedName name="solver_pre" localSheetId="22" hidden="1">0.000001</definedName>
    <definedName name="solver_pre" localSheetId="5" hidden="1">0.000001</definedName>
    <definedName name="solver_pre" localSheetId="23" hidden="1">0.000001</definedName>
    <definedName name="solver_pre" localSheetId="24" hidden="1">0.000001</definedName>
    <definedName name="solver_pre" localSheetId="6" hidden="1">0.000001</definedName>
    <definedName name="solver_pre" localSheetId="7" hidden="1">0.000001</definedName>
    <definedName name="solver_pre" localSheetId="8" hidden="1">0.000001</definedName>
    <definedName name="solver_pre" localSheetId="9" hidden="1">0.000001</definedName>
    <definedName name="solver_pre" localSheetId="10" hidden="1">0.000001</definedName>
    <definedName name="solver_pre" localSheetId="11" hidden="1">0.000001</definedName>
    <definedName name="solver_pre" localSheetId="12" hidden="1">0.000001</definedName>
    <definedName name="solver_pre" localSheetId="3" hidden="1">0.0000001</definedName>
    <definedName name="solver_pre" localSheetId="2" hidden="1">0.0000001</definedName>
    <definedName name="solver_rel1" localSheetId="4" hidden="1">1</definedName>
    <definedName name="solver_rel1" localSheetId="13" hidden="1">1</definedName>
    <definedName name="solver_rel1" localSheetId="14" hidden="1">1</definedName>
    <definedName name="solver_rel1" localSheetId="15" hidden="1">1</definedName>
    <definedName name="solver_rel1" localSheetId="16" hidden="1">1</definedName>
    <definedName name="solver_rel1" localSheetId="17" hidden="1">1</definedName>
    <definedName name="solver_rel1" localSheetId="18" hidden="1">1</definedName>
    <definedName name="solver_rel1" localSheetId="19" hidden="1">1</definedName>
    <definedName name="solver_rel1" localSheetId="20" hidden="1">1</definedName>
    <definedName name="solver_rel1" localSheetId="21" hidden="1">1</definedName>
    <definedName name="solver_rel1" localSheetId="22" hidden="1">1</definedName>
    <definedName name="solver_rel1" localSheetId="5" hidden="1">1</definedName>
    <definedName name="solver_rel1" localSheetId="23" hidden="1">1</definedName>
    <definedName name="solver_rel1" localSheetId="24" hidden="1">1</definedName>
    <definedName name="solver_rel1" localSheetId="6" hidden="1">1</definedName>
    <definedName name="solver_rel1" localSheetId="7" hidden="1">1</definedName>
    <definedName name="solver_rel1" localSheetId="8" hidden="1">1</definedName>
    <definedName name="solver_rel1" localSheetId="9" hidden="1">1</definedName>
    <definedName name="solver_rel1" localSheetId="10" hidden="1">1</definedName>
    <definedName name="solver_rel1" localSheetId="11" hidden="1">1</definedName>
    <definedName name="solver_rel1" localSheetId="12" hidden="1">1</definedName>
    <definedName name="solver_rel1" localSheetId="3" hidden="1">1</definedName>
    <definedName name="solver_rel1" localSheetId="2" hidden="1">1</definedName>
    <definedName name="solver_rel10" localSheetId="4" hidden="1">1</definedName>
    <definedName name="solver_rel10" localSheetId="13" hidden="1">1</definedName>
    <definedName name="solver_rel10" localSheetId="14" hidden="1">1</definedName>
    <definedName name="solver_rel10" localSheetId="15" hidden="1">1</definedName>
    <definedName name="solver_rel10" localSheetId="16" hidden="1">1</definedName>
    <definedName name="solver_rel10" localSheetId="17" hidden="1">1</definedName>
    <definedName name="solver_rel10" localSheetId="18" hidden="1">1</definedName>
    <definedName name="solver_rel10" localSheetId="19" hidden="1">1</definedName>
    <definedName name="solver_rel10" localSheetId="20" hidden="1">1</definedName>
    <definedName name="solver_rel10" localSheetId="21" hidden="1">1</definedName>
    <definedName name="solver_rel10" localSheetId="22" hidden="1">1</definedName>
    <definedName name="solver_rel10" localSheetId="5" hidden="1">1</definedName>
    <definedName name="solver_rel10" localSheetId="23" hidden="1">1</definedName>
    <definedName name="solver_rel10" localSheetId="24" hidden="1">1</definedName>
    <definedName name="solver_rel10" localSheetId="6" hidden="1">1</definedName>
    <definedName name="solver_rel10" localSheetId="7" hidden="1">1</definedName>
    <definedName name="solver_rel10" localSheetId="8" hidden="1">1</definedName>
    <definedName name="solver_rel10" localSheetId="9" hidden="1">1</definedName>
    <definedName name="solver_rel10" localSheetId="10" hidden="1">1</definedName>
    <definedName name="solver_rel10" localSheetId="11" hidden="1">1</definedName>
    <definedName name="solver_rel10" localSheetId="12" hidden="1">1</definedName>
    <definedName name="solver_rel10" localSheetId="3" hidden="1">1</definedName>
    <definedName name="solver_rel10" localSheetId="2" hidden="1">1</definedName>
    <definedName name="solver_rel11" localSheetId="4" hidden="1">1</definedName>
    <definedName name="solver_rel11" localSheetId="13" hidden="1">1</definedName>
    <definedName name="solver_rel11" localSheetId="14" hidden="1">1</definedName>
    <definedName name="solver_rel11" localSheetId="15" hidden="1">1</definedName>
    <definedName name="solver_rel11" localSheetId="16" hidden="1">1</definedName>
    <definedName name="solver_rel11" localSheetId="17" hidden="1">1</definedName>
    <definedName name="solver_rel11" localSheetId="18" hidden="1">1</definedName>
    <definedName name="solver_rel11" localSheetId="19" hidden="1">1</definedName>
    <definedName name="solver_rel11" localSheetId="20" hidden="1">1</definedName>
    <definedName name="solver_rel11" localSheetId="21" hidden="1">1</definedName>
    <definedName name="solver_rel11" localSheetId="22" hidden="1">1</definedName>
    <definedName name="solver_rel11" localSheetId="5" hidden="1">1</definedName>
    <definedName name="solver_rel11" localSheetId="23" hidden="1">1</definedName>
    <definedName name="solver_rel11" localSheetId="24" hidden="1">1</definedName>
    <definedName name="solver_rel11" localSheetId="6" hidden="1">1</definedName>
    <definedName name="solver_rel11" localSheetId="7" hidden="1">1</definedName>
    <definedName name="solver_rel11" localSheetId="8" hidden="1">1</definedName>
    <definedName name="solver_rel11" localSheetId="9" hidden="1">1</definedName>
    <definedName name="solver_rel11" localSheetId="10" hidden="1">1</definedName>
    <definedName name="solver_rel11" localSheetId="11" hidden="1">1</definedName>
    <definedName name="solver_rel11" localSheetId="12" hidden="1">1</definedName>
    <definedName name="solver_rel11" localSheetId="3" hidden="1">3</definedName>
    <definedName name="solver_rel11" localSheetId="2" hidden="1">3</definedName>
    <definedName name="solver_rel12" localSheetId="4" hidden="1">3</definedName>
    <definedName name="solver_rel12" localSheetId="13" hidden="1">3</definedName>
    <definedName name="solver_rel12" localSheetId="14" hidden="1">3</definedName>
    <definedName name="solver_rel12" localSheetId="15" hidden="1">3</definedName>
    <definedName name="solver_rel12" localSheetId="16" hidden="1">3</definedName>
    <definedName name="solver_rel12" localSheetId="17" hidden="1">3</definedName>
    <definedName name="solver_rel12" localSheetId="18" hidden="1">3</definedName>
    <definedName name="solver_rel12" localSheetId="19" hidden="1">3</definedName>
    <definedName name="solver_rel12" localSheetId="20" hidden="1">3</definedName>
    <definedName name="solver_rel12" localSheetId="21" hidden="1">3</definedName>
    <definedName name="solver_rel12" localSheetId="22" hidden="1">3</definedName>
    <definedName name="solver_rel12" localSheetId="5" hidden="1">3</definedName>
    <definedName name="solver_rel12" localSheetId="23" hidden="1">3</definedName>
    <definedName name="solver_rel12" localSheetId="24" hidden="1">3</definedName>
    <definedName name="solver_rel12" localSheetId="6" hidden="1">3</definedName>
    <definedName name="solver_rel12" localSheetId="7" hidden="1">3</definedName>
    <definedName name="solver_rel12" localSheetId="8" hidden="1">3</definedName>
    <definedName name="solver_rel12" localSheetId="9" hidden="1">3</definedName>
    <definedName name="solver_rel12" localSheetId="10" hidden="1">3</definedName>
    <definedName name="solver_rel12" localSheetId="11" hidden="1">3</definedName>
    <definedName name="solver_rel12" localSheetId="12" hidden="1">3</definedName>
    <definedName name="solver_rel12" localSheetId="3" hidden="1">1</definedName>
    <definedName name="solver_rel12" localSheetId="2" hidden="1">1</definedName>
    <definedName name="solver_rel13" localSheetId="4" hidden="1">1</definedName>
    <definedName name="solver_rel13" localSheetId="13" hidden="1">1</definedName>
    <definedName name="solver_rel13" localSheetId="14" hidden="1">1</definedName>
    <definedName name="solver_rel13" localSheetId="15" hidden="1">1</definedName>
    <definedName name="solver_rel13" localSheetId="16" hidden="1">1</definedName>
    <definedName name="solver_rel13" localSheetId="17" hidden="1">1</definedName>
    <definedName name="solver_rel13" localSheetId="18" hidden="1">1</definedName>
    <definedName name="solver_rel13" localSheetId="19" hidden="1">1</definedName>
    <definedName name="solver_rel13" localSheetId="20" hidden="1">1</definedName>
    <definedName name="solver_rel13" localSheetId="21" hidden="1">1</definedName>
    <definedName name="solver_rel13" localSheetId="22" hidden="1">1</definedName>
    <definedName name="solver_rel13" localSheetId="5" hidden="1">1</definedName>
    <definedName name="solver_rel13" localSheetId="23" hidden="1">1</definedName>
    <definedName name="solver_rel13" localSheetId="24" hidden="1">1</definedName>
    <definedName name="solver_rel13" localSheetId="6" hidden="1">1</definedName>
    <definedName name="solver_rel13" localSheetId="7" hidden="1">1</definedName>
    <definedName name="solver_rel13" localSheetId="8" hidden="1">1</definedName>
    <definedName name="solver_rel13" localSheetId="9" hidden="1">1</definedName>
    <definedName name="solver_rel13" localSheetId="10" hidden="1">1</definedName>
    <definedName name="solver_rel13" localSheetId="11" hidden="1">1</definedName>
    <definedName name="solver_rel13" localSheetId="12" hidden="1">1</definedName>
    <definedName name="solver_rel2" localSheetId="4" hidden="1">3</definedName>
    <definedName name="solver_rel2" localSheetId="13" hidden="1">3</definedName>
    <definedName name="solver_rel2" localSheetId="14" hidden="1">3</definedName>
    <definedName name="solver_rel2" localSheetId="15" hidden="1">3</definedName>
    <definedName name="solver_rel2" localSheetId="16" hidden="1">3</definedName>
    <definedName name="solver_rel2" localSheetId="17" hidden="1">3</definedName>
    <definedName name="solver_rel2" localSheetId="18" hidden="1">3</definedName>
    <definedName name="solver_rel2" localSheetId="19" hidden="1">3</definedName>
    <definedName name="solver_rel2" localSheetId="20" hidden="1">3</definedName>
    <definedName name="solver_rel2" localSheetId="21" hidden="1">3</definedName>
    <definedName name="solver_rel2" localSheetId="22" hidden="1">3</definedName>
    <definedName name="solver_rel2" localSheetId="5" hidden="1">3</definedName>
    <definedName name="solver_rel2" localSheetId="23" hidden="1">3</definedName>
    <definedName name="solver_rel2" localSheetId="24" hidden="1">3</definedName>
    <definedName name="solver_rel2" localSheetId="6" hidden="1">3</definedName>
    <definedName name="solver_rel2" localSheetId="7" hidden="1">3</definedName>
    <definedName name="solver_rel2" localSheetId="8" hidden="1">3</definedName>
    <definedName name="solver_rel2" localSheetId="9" hidden="1">3</definedName>
    <definedName name="solver_rel2" localSheetId="10" hidden="1">3</definedName>
    <definedName name="solver_rel2" localSheetId="11" hidden="1">3</definedName>
    <definedName name="solver_rel2" localSheetId="12" hidden="1">3</definedName>
    <definedName name="solver_rel2" localSheetId="3" hidden="1">3</definedName>
    <definedName name="solver_rel2" localSheetId="2" hidden="1">3</definedName>
    <definedName name="solver_rel3" localSheetId="4" hidden="1">1</definedName>
    <definedName name="solver_rel3" localSheetId="13" hidden="1">1</definedName>
    <definedName name="solver_rel3" localSheetId="14" hidden="1">1</definedName>
    <definedName name="solver_rel3" localSheetId="15" hidden="1">1</definedName>
    <definedName name="solver_rel3" localSheetId="16" hidden="1">1</definedName>
    <definedName name="solver_rel3" localSheetId="17" hidden="1">1</definedName>
    <definedName name="solver_rel3" localSheetId="18" hidden="1">1</definedName>
    <definedName name="solver_rel3" localSheetId="19" hidden="1">1</definedName>
    <definedName name="solver_rel3" localSheetId="20" hidden="1">1</definedName>
    <definedName name="solver_rel3" localSheetId="21" hidden="1">1</definedName>
    <definedName name="solver_rel3" localSheetId="22" hidden="1">1</definedName>
    <definedName name="solver_rel3" localSheetId="5" hidden="1">1</definedName>
    <definedName name="solver_rel3" localSheetId="23" hidden="1">1</definedName>
    <definedName name="solver_rel3" localSheetId="24" hidden="1">1</definedName>
    <definedName name="solver_rel3" localSheetId="6" hidden="1">1</definedName>
    <definedName name="solver_rel3" localSheetId="7" hidden="1">1</definedName>
    <definedName name="solver_rel3" localSheetId="8" hidden="1">1</definedName>
    <definedName name="solver_rel3" localSheetId="9" hidden="1">1</definedName>
    <definedName name="solver_rel3" localSheetId="10" hidden="1">1</definedName>
    <definedName name="solver_rel3" localSheetId="11" hidden="1">1</definedName>
    <definedName name="solver_rel3" localSheetId="12" hidden="1">1</definedName>
    <definedName name="solver_rel3" localSheetId="3" hidden="1">3</definedName>
    <definedName name="solver_rel3" localSheetId="2" hidden="1">3</definedName>
    <definedName name="solver_rel4" localSheetId="4" hidden="1">1</definedName>
    <definedName name="solver_rel4" localSheetId="13" hidden="1">1</definedName>
    <definedName name="solver_rel4" localSheetId="14" hidden="1">1</definedName>
    <definedName name="solver_rel4" localSheetId="15" hidden="1">1</definedName>
    <definedName name="solver_rel4" localSheetId="16" hidden="1">1</definedName>
    <definedName name="solver_rel4" localSheetId="17" hidden="1">1</definedName>
    <definedName name="solver_rel4" localSheetId="18" hidden="1">1</definedName>
    <definedName name="solver_rel4" localSheetId="19" hidden="1">1</definedName>
    <definedName name="solver_rel4" localSheetId="20" hidden="1">1</definedName>
    <definedName name="solver_rel4" localSheetId="21" hidden="1">1</definedName>
    <definedName name="solver_rel4" localSheetId="22" hidden="1">1</definedName>
    <definedName name="solver_rel4" localSheetId="5" hidden="1">1</definedName>
    <definedName name="solver_rel4" localSheetId="23" hidden="1">1</definedName>
    <definedName name="solver_rel4" localSheetId="24" hidden="1">1</definedName>
    <definedName name="solver_rel4" localSheetId="6" hidden="1">1</definedName>
    <definedName name="solver_rel4" localSheetId="7" hidden="1">1</definedName>
    <definedName name="solver_rel4" localSheetId="8" hidden="1">1</definedName>
    <definedName name="solver_rel4" localSheetId="9" hidden="1">1</definedName>
    <definedName name="solver_rel4" localSheetId="10" hidden="1">1</definedName>
    <definedName name="solver_rel4" localSheetId="11" hidden="1">1</definedName>
    <definedName name="solver_rel4" localSheetId="12" hidden="1">1</definedName>
    <definedName name="solver_rel4" localSheetId="3" hidden="1">1</definedName>
    <definedName name="solver_rel4" localSheetId="2" hidden="1">1</definedName>
    <definedName name="solver_rel5" localSheetId="4" hidden="1">1</definedName>
    <definedName name="solver_rel5" localSheetId="13" hidden="1">1</definedName>
    <definedName name="solver_rel5" localSheetId="14" hidden="1">1</definedName>
    <definedName name="solver_rel5" localSheetId="15" hidden="1">1</definedName>
    <definedName name="solver_rel5" localSheetId="16" hidden="1">1</definedName>
    <definedName name="solver_rel5" localSheetId="17" hidden="1">1</definedName>
    <definedName name="solver_rel5" localSheetId="18" hidden="1">1</definedName>
    <definedName name="solver_rel5" localSheetId="19" hidden="1">1</definedName>
    <definedName name="solver_rel5" localSheetId="20" hidden="1">1</definedName>
    <definedName name="solver_rel5" localSheetId="21" hidden="1">1</definedName>
    <definedName name="solver_rel5" localSheetId="22" hidden="1">1</definedName>
    <definedName name="solver_rel5" localSheetId="5" hidden="1">1</definedName>
    <definedName name="solver_rel5" localSheetId="23" hidden="1">1</definedName>
    <definedName name="solver_rel5" localSheetId="24" hidden="1">1</definedName>
    <definedName name="solver_rel5" localSheetId="6" hidden="1">1</definedName>
    <definedName name="solver_rel5" localSheetId="7" hidden="1">1</definedName>
    <definedName name="solver_rel5" localSheetId="8" hidden="1">1</definedName>
    <definedName name="solver_rel5" localSheetId="9" hidden="1">1</definedName>
    <definedName name="solver_rel5" localSheetId="10" hidden="1">1</definedName>
    <definedName name="solver_rel5" localSheetId="11" hidden="1">1</definedName>
    <definedName name="solver_rel5" localSheetId="12" hidden="1">1</definedName>
    <definedName name="solver_rel5" localSheetId="3" hidden="1">3</definedName>
    <definedName name="solver_rel5" localSheetId="2" hidden="1">3</definedName>
    <definedName name="solver_rel6" localSheetId="4" hidden="1">3</definedName>
    <definedName name="solver_rel6" localSheetId="13" hidden="1">3</definedName>
    <definedName name="solver_rel6" localSheetId="14" hidden="1">3</definedName>
    <definedName name="solver_rel6" localSheetId="15" hidden="1">3</definedName>
    <definedName name="solver_rel6" localSheetId="16" hidden="1">3</definedName>
    <definedName name="solver_rel6" localSheetId="17" hidden="1">3</definedName>
    <definedName name="solver_rel6" localSheetId="18" hidden="1">3</definedName>
    <definedName name="solver_rel6" localSheetId="19" hidden="1">3</definedName>
    <definedName name="solver_rel6" localSheetId="20" hidden="1">3</definedName>
    <definedName name="solver_rel6" localSheetId="21" hidden="1">3</definedName>
    <definedName name="solver_rel6" localSheetId="22" hidden="1">3</definedName>
    <definedName name="solver_rel6" localSheetId="5" hidden="1">3</definedName>
    <definedName name="solver_rel6" localSheetId="23" hidden="1">3</definedName>
    <definedName name="solver_rel6" localSheetId="24" hidden="1">3</definedName>
    <definedName name="solver_rel6" localSheetId="6" hidden="1">3</definedName>
    <definedName name="solver_rel6" localSheetId="7" hidden="1">3</definedName>
    <definedName name="solver_rel6" localSheetId="8" hidden="1">3</definedName>
    <definedName name="solver_rel6" localSheetId="9" hidden="1">3</definedName>
    <definedName name="solver_rel6" localSheetId="10" hidden="1">3</definedName>
    <definedName name="solver_rel6" localSheetId="11" hidden="1">3</definedName>
    <definedName name="solver_rel6" localSheetId="12" hidden="1">3</definedName>
    <definedName name="solver_rel6" localSheetId="3" hidden="1">1</definedName>
    <definedName name="solver_rel6" localSheetId="2" hidden="1">1</definedName>
    <definedName name="solver_rel7" localSheetId="4" hidden="1">3</definedName>
    <definedName name="solver_rel7" localSheetId="13" hidden="1">3</definedName>
    <definedName name="solver_rel7" localSheetId="14" hidden="1">3</definedName>
    <definedName name="solver_rel7" localSheetId="15" hidden="1">3</definedName>
    <definedName name="solver_rel7" localSheetId="16" hidden="1">3</definedName>
    <definedName name="solver_rel7" localSheetId="17" hidden="1">3</definedName>
    <definedName name="solver_rel7" localSheetId="18" hidden="1">3</definedName>
    <definedName name="solver_rel7" localSheetId="19" hidden="1">3</definedName>
    <definedName name="solver_rel7" localSheetId="20" hidden="1">3</definedName>
    <definedName name="solver_rel7" localSheetId="21" hidden="1">3</definedName>
    <definedName name="solver_rel7" localSheetId="22" hidden="1">3</definedName>
    <definedName name="solver_rel7" localSheetId="5" hidden="1">3</definedName>
    <definedName name="solver_rel7" localSheetId="23" hidden="1">3</definedName>
    <definedName name="solver_rel7" localSheetId="24" hidden="1">3</definedName>
    <definedName name="solver_rel7" localSheetId="6" hidden="1">3</definedName>
    <definedName name="solver_rel7" localSheetId="7" hidden="1">3</definedName>
    <definedName name="solver_rel7" localSheetId="8" hidden="1">3</definedName>
    <definedName name="solver_rel7" localSheetId="9" hidden="1">3</definedName>
    <definedName name="solver_rel7" localSheetId="10" hidden="1">3</definedName>
    <definedName name="solver_rel7" localSheetId="11" hidden="1">3</definedName>
    <definedName name="solver_rel7" localSheetId="12" hidden="1">3</definedName>
    <definedName name="solver_rel7" localSheetId="3" hidden="1">1</definedName>
    <definedName name="solver_rel7" localSheetId="2" hidden="1">1</definedName>
    <definedName name="solver_rel8" localSheetId="4" hidden="1">3</definedName>
    <definedName name="solver_rel8" localSheetId="13" hidden="1">3</definedName>
    <definedName name="solver_rel8" localSheetId="14" hidden="1">3</definedName>
    <definedName name="solver_rel8" localSheetId="15" hidden="1">3</definedName>
    <definedName name="solver_rel8" localSheetId="16" hidden="1">3</definedName>
    <definedName name="solver_rel8" localSheetId="17" hidden="1">3</definedName>
    <definedName name="solver_rel8" localSheetId="18" hidden="1">3</definedName>
    <definedName name="solver_rel8" localSheetId="19" hidden="1">3</definedName>
    <definedName name="solver_rel8" localSheetId="20" hidden="1">3</definedName>
    <definedName name="solver_rel8" localSheetId="21" hidden="1">3</definedName>
    <definedName name="solver_rel8" localSheetId="22" hidden="1">3</definedName>
    <definedName name="solver_rel8" localSheetId="5" hidden="1">3</definedName>
    <definedName name="solver_rel8" localSheetId="23" hidden="1">3</definedName>
    <definedName name="solver_rel8" localSheetId="24" hidden="1">3</definedName>
    <definedName name="solver_rel8" localSheetId="6" hidden="1">3</definedName>
    <definedName name="solver_rel8" localSheetId="7" hidden="1">3</definedName>
    <definedName name="solver_rel8" localSheetId="8" hidden="1">3</definedName>
    <definedName name="solver_rel8" localSheetId="9" hidden="1">3</definedName>
    <definedName name="solver_rel8" localSheetId="10" hidden="1">3</definedName>
    <definedName name="solver_rel8" localSheetId="11" hidden="1">3</definedName>
    <definedName name="solver_rel8" localSheetId="12" hidden="1">3</definedName>
    <definedName name="solver_rel8" localSheetId="3" hidden="1">3</definedName>
    <definedName name="solver_rel8" localSheetId="2" hidden="1">3</definedName>
    <definedName name="solver_rel9" localSheetId="4" hidden="1">1</definedName>
    <definedName name="solver_rel9" localSheetId="13" hidden="1">1</definedName>
    <definedName name="solver_rel9" localSheetId="14" hidden="1">1</definedName>
    <definedName name="solver_rel9" localSheetId="15" hidden="1">1</definedName>
    <definedName name="solver_rel9" localSheetId="16" hidden="1">1</definedName>
    <definedName name="solver_rel9" localSheetId="17" hidden="1">1</definedName>
    <definedName name="solver_rel9" localSheetId="18" hidden="1">1</definedName>
    <definedName name="solver_rel9" localSheetId="19" hidden="1">1</definedName>
    <definedName name="solver_rel9" localSheetId="20" hidden="1">1</definedName>
    <definedName name="solver_rel9" localSheetId="21" hidden="1">1</definedName>
    <definedName name="solver_rel9" localSheetId="22" hidden="1">1</definedName>
    <definedName name="solver_rel9" localSheetId="5" hidden="1">1</definedName>
    <definedName name="solver_rel9" localSheetId="23" hidden="1">1</definedName>
    <definedName name="solver_rel9" localSheetId="24" hidden="1">1</definedName>
    <definedName name="solver_rel9" localSheetId="6" hidden="1">1</definedName>
    <definedName name="solver_rel9" localSheetId="7" hidden="1">1</definedName>
    <definedName name="solver_rel9" localSheetId="8" hidden="1">1</definedName>
    <definedName name="solver_rel9" localSheetId="9" hidden="1">1</definedName>
    <definedName name="solver_rel9" localSheetId="10" hidden="1">1</definedName>
    <definedName name="solver_rel9" localSheetId="11" hidden="1">1</definedName>
    <definedName name="solver_rel9" localSheetId="12" hidden="1">1</definedName>
    <definedName name="solver_rel9" localSheetId="3" hidden="1">3</definedName>
    <definedName name="solver_rel9" localSheetId="2" hidden="1">3</definedName>
    <definedName name="solver_rhs1" localSheetId="4" hidden="1">0.999</definedName>
    <definedName name="solver_rhs1" localSheetId="13" hidden="1">0.999</definedName>
    <definedName name="solver_rhs1" localSheetId="14" hidden="1">0.999</definedName>
    <definedName name="solver_rhs1" localSheetId="15" hidden="1">0.999</definedName>
    <definedName name="solver_rhs1" localSheetId="16" hidden="1">0.999</definedName>
    <definedName name="solver_rhs1" localSheetId="17" hidden="1">0.999</definedName>
    <definedName name="solver_rhs1" localSheetId="18" hidden="1">0.999</definedName>
    <definedName name="solver_rhs1" localSheetId="19" hidden="1">0.999</definedName>
    <definedName name="solver_rhs1" localSheetId="20" hidden="1">0.999</definedName>
    <definedName name="solver_rhs1" localSheetId="21" hidden="1">0.999</definedName>
    <definedName name="solver_rhs1" localSheetId="22" hidden="1">0.999</definedName>
    <definedName name="solver_rhs1" localSheetId="5" hidden="1">0.999</definedName>
    <definedName name="solver_rhs1" localSheetId="23" hidden="1">0.999</definedName>
    <definedName name="solver_rhs1" localSheetId="24" hidden="1">0.999</definedName>
    <definedName name="solver_rhs1" localSheetId="6" hidden="1">0.999</definedName>
    <definedName name="solver_rhs1" localSheetId="7" hidden="1">0.999</definedName>
    <definedName name="solver_rhs1" localSheetId="8" hidden="1">0.999</definedName>
    <definedName name="solver_rhs1" localSheetId="9" hidden="1">0.999</definedName>
    <definedName name="solver_rhs1" localSheetId="10" hidden="1">0.999</definedName>
    <definedName name="solver_rhs1" localSheetId="11" hidden="1">0.999</definedName>
    <definedName name="solver_rhs1" localSheetId="12" hidden="1">0.999</definedName>
    <definedName name="solver_rhs1" localSheetId="3" hidden="1">0.99</definedName>
    <definedName name="solver_rhs1" localSheetId="2" hidden="1">0.99</definedName>
    <definedName name="solver_rhs10" localSheetId="4" hidden="1">'Sheet1 {1 min}'!$I$21</definedName>
    <definedName name="solver_rhs10" localSheetId="13" hidden="1">'Sheet1 {10 min}'!$I$21</definedName>
    <definedName name="solver_rhs10" localSheetId="14" hidden="1">'Sheet1 {11 min}'!$I$21</definedName>
    <definedName name="solver_rhs10" localSheetId="15" hidden="1">'Sheet1 {12 min}'!$I$21</definedName>
    <definedName name="solver_rhs10" localSheetId="16" hidden="1">'Sheet1 {13 min}'!$I$21</definedName>
    <definedName name="solver_rhs10" localSheetId="17" hidden="1">'Sheet1 {14 min}'!$I$21</definedName>
    <definedName name="solver_rhs10" localSheetId="18" hidden="1">'Sheet1 {15 min}'!$I$21</definedName>
    <definedName name="solver_rhs10" localSheetId="19" hidden="1">'Sheet1 {16 min}'!$I$21</definedName>
    <definedName name="solver_rhs10" localSheetId="20" hidden="1">'Sheet1 {17 min}'!$I$21</definedName>
    <definedName name="solver_rhs10" localSheetId="21" hidden="1">'Sheet1 {18 min}'!$I$21</definedName>
    <definedName name="solver_rhs10" localSheetId="22" hidden="1">'Sheet1 {19 min}'!$I$21</definedName>
    <definedName name="solver_rhs10" localSheetId="5" hidden="1">'Sheet1 {2 min}'!$I$21</definedName>
    <definedName name="solver_rhs10" localSheetId="23" hidden="1">'Sheet1 {20 min}'!$I$21</definedName>
    <definedName name="solver_rhs10" localSheetId="24" hidden="1">'Sheet1 {21 min}'!$I$21</definedName>
    <definedName name="solver_rhs10" localSheetId="6" hidden="1">'Sheet1 {3 min}'!$I$21</definedName>
    <definedName name="solver_rhs10" localSheetId="7" hidden="1">'Sheet1 {4 min}'!$I$21</definedName>
    <definedName name="solver_rhs10" localSheetId="8" hidden="1">'Sheet1 {5 min}'!$I$21</definedName>
    <definedName name="solver_rhs10" localSheetId="9" hidden="1">'Sheet1 {6 min}'!$I$21</definedName>
    <definedName name="solver_rhs10" localSheetId="10" hidden="1">'Sheet1 {7 min}'!$I$21</definedName>
    <definedName name="solver_rhs10" localSheetId="11" hidden="1">'Sheet1 {8 min}'!$I$21</definedName>
    <definedName name="solver_rhs10" localSheetId="12" hidden="1">'Sheet1 {9 min}'!$I$21</definedName>
    <definedName name="solver_rhs10" localSheetId="3" hidden="1">4*'Sheet1 {TD}'!$G$6*('Sheet1 {TD}'!$G$4-'Sheet1 {TD}'!$I$2)</definedName>
    <definedName name="solver_rhs10" localSheetId="2" hidden="1">4*'Sheet1 {undeut}'!$G$6*('Sheet1 {undeut}'!$G$4-'Sheet1 {undeut}'!$I$2)</definedName>
    <definedName name="solver_rhs11" localSheetId="4" hidden="1">'Sheet1 {1 min}'!$I$21</definedName>
    <definedName name="solver_rhs11" localSheetId="13" hidden="1">'Sheet1 {10 min}'!$I$21</definedName>
    <definedName name="solver_rhs11" localSheetId="14" hidden="1">'Sheet1 {11 min}'!$I$21</definedName>
    <definedName name="solver_rhs11" localSheetId="15" hidden="1">'Sheet1 {12 min}'!$I$21</definedName>
    <definedName name="solver_rhs11" localSheetId="16" hidden="1">'Sheet1 {13 min}'!$I$21</definedName>
    <definedName name="solver_rhs11" localSheetId="17" hidden="1">'Sheet1 {14 min}'!$I$21</definedName>
    <definedName name="solver_rhs11" localSheetId="18" hidden="1">'Sheet1 {15 min}'!$I$21</definedName>
    <definedName name="solver_rhs11" localSheetId="19" hidden="1">'Sheet1 {16 min}'!$I$21</definedName>
    <definedName name="solver_rhs11" localSheetId="20" hidden="1">'Sheet1 {17 min}'!$I$21</definedName>
    <definedName name="solver_rhs11" localSheetId="21" hidden="1">'Sheet1 {18 min}'!$I$21</definedName>
    <definedName name="solver_rhs11" localSheetId="22" hidden="1">'Sheet1 {19 min}'!$I$21</definedName>
    <definedName name="solver_rhs11" localSheetId="5" hidden="1">'Sheet1 {2 min}'!$I$21</definedName>
    <definedName name="solver_rhs11" localSheetId="23" hidden="1">'Sheet1 {20 min}'!$I$21</definedName>
    <definedName name="solver_rhs11" localSheetId="24" hidden="1">'Sheet1 {21 min}'!$I$21</definedName>
    <definedName name="solver_rhs11" localSheetId="6" hidden="1">'Sheet1 {3 min}'!$I$21</definedName>
    <definedName name="solver_rhs11" localSheetId="7" hidden="1">'Sheet1 {4 min}'!$I$21</definedName>
    <definedName name="solver_rhs11" localSheetId="8" hidden="1">'Sheet1 {5 min}'!$I$21</definedName>
    <definedName name="solver_rhs11" localSheetId="9" hidden="1">'Sheet1 {6 min}'!$I$21</definedName>
    <definedName name="solver_rhs11" localSheetId="10" hidden="1">'Sheet1 {7 min}'!$I$21</definedName>
    <definedName name="solver_rhs11" localSheetId="11" hidden="1">'Sheet1 {8 min}'!$I$21</definedName>
    <definedName name="solver_rhs11" localSheetId="12" hidden="1">'Sheet1 {9 min}'!$I$21</definedName>
    <definedName name="solver_rhs11" localSheetId="3" hidden="1">0</definedName>
    <definedName name="solver_rhs11" localSheetId="2" hidden="1">0</definedName>
    <definedName name="solver_rhs12" localSheetId="4" hidden="1">0</definedName>
    <definedName name="solver_rhs12" localSheetId="13" hidden="1">0</definedName>
    <definedName name="solver_rhs12" localSheetId="14" hidden="1">0</definedName>
    <definedName name="solver_rhs12" localSheetId="15" hidden="1">0</definedName>
    <definedName name="solver_rhs12" localSheetId="16" hidden="1">0</definedName>
    <definedName name="solver_rhs12" localSheetId="17" hidden="1">0</definedName>
    <definedName name="solver_rhs12" localSheetId="18" hidden="1">0</definedName>
    <definedName name="solver_rhs12" localSheetId="19" hidden="1">0</definedName>
    <definedName name="solver_rhs12" localSheetId="20" hidden="1">0</definedName>
    <definedName name="solver_rhs12" localSheetId="21" hidden="1">0</definedName>
    <definedName name="solver_rhs12" localSheetId="22" hidden="1">0</definedName>
    <definedName name="solver_rhs12" localSheetId="5" hidden="1">0</definedName>
    <definedName name="solver_rhs12" localSheetId="23" hidden="1">0</definedName>
    <definedName name="solver_rhs12" localSheetId="24" hidden="1">0</definedName>
    <definedName name="solver_rhs12" localSheetId="6" hidden="1">0</definedName>
    <definedName name="solver_rhs12" localSheetId="7" hidden="1">0</definedName>
    <definedName name="solver_rhs12" localSheetId="8" hidden="1">0</definedName>
    <definedName name="solver_rhs12" localSheetId="9" hidden="1">0</definedName>
    <definedName name="solver_rhs12" localSheetId="10" hidden="1">0</definedName>
    <definedName name="solver_rhs12" localSheetId="11" hidden="1">0</definedName>
    <definedName name="solver_rhs12" localSheetId="12" hidden="1">0</definedName>
    <definedName name="solver_rhs12" localSheetId="3" hidden="1">ABS(MIN('Sheet1 {TD}'!$F$40,'Sheet1 {TD}'!$F$41))</definedName>
    <definedName name="solver_rhs12" localSheetId="2" hidden="1">ABS(MIN('Sheet1 {undeut}'!$F$40,'Sheet1 {undeut}'!$F$41))</definedName>
    <definedName name="solver_rhs13" localSheetId="4" hidden="1">'Sheet1 {1 min}'!$F$33</definedName>
    <definedName name="solver_rhs13" localSheetId="13" hidden="1">'Sheet1 {10 min}'!$F$33</definedName>
    <definedName name="solver_rhs13" localSheetId="14" hidden="1">'Sheet1 {11 min}'!$F$33</definedName>
    <definedName name="solver_rhs13" localSheetId="15" hidden="1">'Sheet1 {12 min}'!$F$33</definedName>
    <definedName name="solver_rhs13" localSheetId="16" hidden="1">'Sheet1 {13 min}'!$F$33</definedName>
    <definedName name="solver_rhs13" localSheetId="17" hidden="1">'Sheet1 {14 min}'!$F$33</definedName>
    <definedName name="solver_rhs13" localSheetId="18" hidden="1">'Sheet1 {15 min}'!$F$33</definedName>
    <definedName name="solver_rhs13" localSheetId="19" hidden="1">'Sheet1 {16 min}'!$F$33</definedName>
    <definedName name="solver_rhs13" localSheetId="20" hidden="1">'Sheet1 {17 min}'!$F$33</definedName>
    <definedName name="solver_rhs13" localSheetId="21" hidden="1">'Sheet1 {18 min}'!$F$33</definedName>
    <definedName name="solver_rhs13" localSheetId="22" hidden="1">'Sheet1 {19 min}'!$F$33</definedName>
    <definedName name="solver_rhs13" localSheetId="5" hidden="1">'Sheet1 {2 min}'!$F$33</definedName>
    <definedName name="solver_rhs13" localSheetId="23" hidden="1">'Sheet1 {20 min}'!$F$33</definedName>
    <definedName name="solver_rhs13" localSheetId="24" hidden="1">'Sheet1 {21 min}'!$F$33</definedName>
    <definedName name="solver_rhs13" localSheetId="6" hidden="1">'Sheet1 {3 min}'!$F$33</definedName>
    <definedName name="solver_rhs13" localSheetId="7" hidden="1">'Sheet1 {4 min}'!$F$33</definedName>
    <definedName name="solver_rhs13" localSheetId="8" hidden="1">'Sheet1 {5 min}'!$F$33</definedName>
    <definedName name="solver_rhs13" localSheetId="9" hidden="1">'Sheet1 {6 min}'!$F$33</definedName>
    <definedName name="solver_rhs13" localSheetId="10" hidden="1">'Sheet1 {7 min}'!$F$33</definedName>
    <definedName name="solver_rhs13" localSheetId="11" hidden="1">'Sheet1 {8 min}'!$F$33</definedName>
    <definedName name="solver_rhs13" localSheetId="12" hidden="1">'Sheet1 {9 min}'!$F$33</definedName>
    <definedName name="solver_rhs2" localSheetId="4" hidden="1">0.0000001</definedName>
    <definedName name="solver_rhs2" localSheetId="13" hidden="1">0.0000001</definedName>
    <definedName name="solver_rhs2" localSheetId="14" hidden="1">0.0000001</definedName>
    <definedName name="solver_rhs2" localSheetId="15" hidden="1">0.0000001</definedName>
    <definedName name="solver_rhs2" localSheetId="16" hidden="1">0.0000001</definedName>
    <definedName name="solver_rhs2" localSheetId="17" hidden="1">0.0000001</definedName>
    <definedName name="solver_rhs2" localSheetId="18" hidden="1">0.0000001</definedName>
    <definedName name="solver_rhs2" localSheetId="19" hidden="1">0.0000001</definedName>
    <definedName name="solver_rhs2" localSheetId="20" hidden="1">0.0000001</definedName>
    <definedName name="solver_rhs2" localSheetId="21" hidden="1">0.0000001</definedName>
    <definedName name="solver_rhs2" localSheetId="22" hidden="1">0.0000001</definedName>
    <definedName name="solver_rhs2" localSheetId="5" hidden="1">0.0000001</definedName>
    <definedName name="solver_rhs2" localSheetId="23" hidden="1">0.0000001</definedName>
    <definedName name="solver_rhs2" localSheetId="24" hidden="1">0.0000001</definedName>
    <definedName name="solver_rhs2" localSheetId="6" hidden="1">0.0000001</definedName>
    <definedName name="solver_rhs2" localSheetId="7" hidden="1">0.0000001</definedName>
    <definedName name="solver_rhs2" localSheetId="8" hidden="1">0.0000001</definedName>
    <definedName name="solver_rhs2" localSheetId="9" hidden="1">0.0000001</definedName>
    <definedName name="solver_rhs2" localSheetId="10" hidden="1">0.0000001</definedName>
    <definedName name="solver_rhs2" localSheetId="11" hidden="1">0.0000001</definedName>
    <definedName name="solver_rhs2" localSheetId="12" hidden="1">0.0000001</definedName>
    <definedName name="solver_rhs2" localSheetId="3" hidden="1">0.0000001</definedName>
    <definedName name="solver_rhs2" localSheetId="2" hidden="1">0.0000001</definedName>
    <definedName name="solver_rhs3" localSheetId="4" hidden="1">0.999</definedName>
    <definedName name="solver_rhs3" localSheetId="13" hidden="1">0.999</definedName>
    <definedName name="solver_rhs3" localSheetId="14" hidden="1">0.999</definedName>
    <definedName name="solver_rhs3" localSheetId="15" hidden="1">0.999</definedName>
    <definedName name="solver_rhs3" localSheetId="16" hidden="1">0.999</definedName>
    <definedName name="solver_rhs3" localSheetId="17" hidden="1">0.999</definedName>
    <definedName name="solver_rhs3" localSheetId="18" hidden="1">0.999</definedName>
    <definedName name="solver_rhs3" localSheetId="19" hidden="1">0.999</definedName>
    <definedName name="solver_rhs3" localSheetId="20" hidden="1">0.999</definedName>
    <definedName name="solver_rhs3" localSheetId="21" hidden="1">0.999</definedName>
    <definedName name="solver_rhs3" localSheetId="22" hidden="1">0.999</definedName>
    <definedName name="solver_rhs3" localSheetId="5" hidden="1">0.999</definedName>
    <definedName name="solver_rhs3" localSheetId="23" hidden="1">0.999</definedName>
    <definedName name="solver_rhs3" localSheetId="24" hidden="1">0.999</definedName>
    <definedName name="solver_rhs3" localSheetId="6" hidden="1">0.999</definedName>
    <definedName name="solver_rhs3" localSheetId="7" hidden="1">0.999</definedName>
    <definedName name="solver_rhs3" localSheetId="8" hidden="1">0.999</definedName>
    <definedName name="solver_rhs3" localSheetId="9" hidden="1">0.999</definedName>
    <definedName name="solver_rhs3" localSheetId="10" hidden="1">0.999</definedName>
    <definedName name="solver_rhs3" localSheetId="11" hidden="1">0.999</definedName>
    <definedName name="solver_rhs3" localSheetId="12" hidden="1">0.999</definedName>
    <definedName name="solver_rhs3" localSheetId="3" hidden="1">1</definedName>
    <definedName name="solver_rhs3" localSheetId="2" hidden="1">1</definedName>
    <definedName name="solver_rhs4" localSheetId="4" hidden="1">0.999</definedName>
    <definedName name="solver_rhs4" localSheetId="13" hidden="1">0.999</definedName>
    <definedName name="solver_rhs4" localSheetId="14" hidden="1">0.999</definedName>
    <definedName name="solver_rhs4" localSheetId="15" hidden="1">0.999</definedName>
    <definedName name="solver_rhs4" localSheetId="16" hidden="1">0.999</definedName>
    <definedName name="solver_rhs4" localSheetId="17" hidden="1">0.999</definedName>
    <definedName name="solver_rhs4" localSheetId="18" hidden="1">0.999</definedName>
    <definedName name="solver_rhs4" localSheetId="19" hidden="1">0.999</definedName>
    <definedName name="solver_rhs4" localSheetId="20" hidden="1">0.999</definedName>
    <definedName name="solver_rhs4" localSheetId="21" hidden="1">0.999</definedName>
    <definedName name="solver_rhs4" localSheetId="22" hidden="1">0.999</definedName>
    <definedName name="solver_rhs4" localSheetId="5" hidden="1">0.999</definedName>
    <definedName name="solver_rhs4" localSheetId="23" hidden="1">0.999</definedName>
    <definedName name="solver_rhs4" localSheetId="24" hidden="1">0.999</definedName>
    <definedName name="solver_rhs4" localSheetId="6" hidden="1">0.999</definedName>
    <definedName name="solver_rhs4" localSheetId="7" hidden="1">0.999</definedName>
    <definedName name="solver_rhs4" localSheetId="8" hidden="1">0.999</definedName>
    <definedName name="solver_rhs4" localSheetId="9" hidden="1">0.999</definedName>
    <definedName name="solver_rhs4" localSheetId="10" hidden="1">0.999</definedName>
    <definedName name="solver_rhs4" localSheetId="11" hidden="1">0.999</definedName>
    <definedName name="solver_rhs4" localSheetId="12" hidden="1">0.999</definedName>
    <definedName name="solver_rhs4" localSheetId="3" hidden="1">4*'Sheet1 {TD}'!$G$6*('Sheet1 {TD}'!$G$4-'Sheet1 {TD}'!$I$2)</definedName>
    <definedName name="solver_rhs4" localSheetId="2" hidden="1">4*'Sheet1 {undeut}'!$G$6*('Sheet1 {undeut}'!$G$4-'Sheet1 {undeut}'!$I$2)</definedName>
    <definedName name="solver_rhs5" localSheetId="4" hidden="1">'Sheet1 {1 min}'!$F$33</definedName>
    <definedName name="solver_rhs5" localSheetId="13" hidden="1">'Sheet1 {10 min}'!$F$33</definedName>
    <definedName name="solver_rhs5" localSheetId="14" hidden="1">'Sheet1 {11 min}'!$F$33</definedName>
    <definedName name="solver_rhs5" localSheetId="15" hidden="1">'Sheet1 {12 min}'!$F$33</definedName>
    <definedName name="solver_rhs5" localSheetId="16" hidden="1">'Sheet1 {13 min}'!$F$33</definedName>
    <definedName name="solver_rhs5" localSheetId="17" hidden="1">'Sheet1 {14 min}'!$F$33</definedName>
    <definedName name="solver_rhs5" localSheetId="18" hidden="1">'Sheet1 {15 min}'!$F$33</definedName>
    <definedName name="solver_rhs5" localSheetId="19" hidden="1">'Sheet1 {16 min}'!$F$33</definedName>
    <definedName name="solver_rhs5" localSheetId="20" hidden="1">'Sheet1 {17 min}'!$F$33</definedName>
    <definedName name="solver_rhs5" localSheetId="21" hidden="1">'Sheet1 {18 min}'!$F$33</definedName>
    <definedName name="solver_rhs5" localSheetId="22" hidden="1">'Sheet1 {19 min}'!$F$33</definedName>
    <definedName name="solver_rhs5" localSheetId="5" hidden="1">'Sheet1 {2 min}'!$F$33</definedName>
    <definedName name="solver_rhs5" localSheetId="23" hidden="1">'Sheet1 {20 min}'!$F$33</definedName>
    <definedName name="solver_rhs5" localSheetId="24" hidden="1">'Sheet1 {21 min}'!$F$33</definedName>
    <definedName name="solver_rhs5" localSheetId="6" hidden="1">'Sheet1 {3 min}'!$F$33</definedName>
    <definedName name="solver_rhs5" localSheetId="7" hidden="1">'Sheet1 {4 min}'!$F$33</definedName>
    <definedName name="solver_rhs5" localSheetId="8" hidden="1">'Sheet1 {5 min}'!$F$33</definedName>
    <definedName name="solver_rhs5" localSheetId="9" hidden="1">'Sheet1 {6 min}'!$F$33</definedName>
    <definedName name="solver_rhs5" localSheetId="10" hidden="1">'Sheet1 {7 min}'!$F$33</definedName>
    <definedName name="solver_rhs5" localSheetId="11" hidden="1">'Sheet1 {8 min}'!$F$33</definedName>
    <definedName name="solver_rhs5" localSheetId="12" hidden="1">'Sheet1 {9 min}'!$F$33</definedName>
    <definedName name="solver_rhs5" localSheetId="3" hidden="1">0</definedName>
    <definedName name="solver_rhs5" localSheetId="2" hidden="1">0</definedName>
    <definedName name="solver_rhs6" localSheetId="4" hidden="1">1.01</definedName>
    <definedName name="solver_rhs6" localSheetId="13" hidden="1">1.01</definedName>
    <definedName name="solver_rhs6" localSheetId="14" hidden="1">1.01</definedName>
    <definedName name="solver_rhs6" localSheetId="15" hidden="1">1.01</definedName>
    <definedName name="solver_rhs6" localSheetId="16" hidden="1">1.01</definedName>
    <definedName name="solver_rhs6" localSheetId="17" hidden="1">1.01</definedName>
    <definedName name="solver_rhs6" localSheetId="18" hidden="1">1.01</definedName>
    <definedName name="solver_rhs6" localSheetId="19" hidden="1">1.01</definedName>
    <definedName name="solver_rhs6" localSheetId="20" hidden="1">1.01</definedName>
    <definedName name="solver_rhs6" localSheetId="21" hidden="1">1.01</definedName>
    <definedName name="solver_rhs6" localSheetId="22" hidden="1">1.01</definedName>
    <definedName name="solver_rhs6" localSheetId="5" hidden="1">1.01</definedName>
    <definedName name="solver_rhs6" localSheetId="23" hidden="1">1.01</definedName>
    <definedName name="solver_rhs6" localSheetId="24" hidden="1">1.01</definedName>
    <definedName name="solver_rhs6" localSheetId="6" hidden="1">1.01</definedName>
    <definedName name="solver_rhs6" localSheetId="7" hidden="1">1.01</definedName>
    <definedName name="solver_rhs6" localSheetId="8" hidden="1">1.01</definedName>
    <definedName name="solver_rhs6" localSheetId="9" hidden="1">1.01</definedName>
    <definedName name="solver_rhs6" localSheetId="10" hidden="1">1.01</definedName>
    <definedName name="solver_rhs6" localSheetId="11" hidden="1">1.01</definedName>
    <definedName name="solver_rhs6" localSheetId="12" hidden="1">1.01</definedName>
    <definedName name="solver_rhs6" localSheetId="3" hidden="1">ABS(MIN('Sheet1 {TD}'!$F$40,'Sheet1 {TD}'!$F$41))</definedName>
    <definedName name="solver_rhs6" localSheetId="2" hidden="1">ABS(MIN('Sheet1 {undeut}'!$F$40,'Sheet1 {undeut}'!$F$41))</definedName>
    <definedName name="solver_rhs7" localSheetId="4" hidden="1">1.01</definedName>
    <definedName name="solver_rhs7" localSheetId="13" hidden="1">1.01</definedName>
    <definedName name="solver_rhs7" localSheetId="14" hidden="1">1.01</definedName>
    <definedName name="solver_rhs7" localSheetId="15" hidden="1">1.01</definedName>
    <definedName name="solver_rhs7" localSheetId="16" hidden="1">1.01</definedName>
    <definedName name="solver_rhs7" localSheetId="17" hidden="1">1.01</definedName>
    <definedName name="solver_rhs7" localSheetId="18" hidden="1">1.01</definedName>
    <definedName name="solver_rhs7" localSheetId="19" hidden="1">1.01</definedName>
    <definedName name="solver_rhs7" localSheetId="20" hidden="1">1.01</definedName>
    <definedName name="solver_rhs7" localSheetId="21" hidden="1">1.01</definedName>
    <definedName name="solver_rhs7" localSheetId="22" hidden="1">1.01</definedName>
    <definedName name="solver_rhs7" localSheetId="5" hidden="1">1.01</definedName>
    <definedName name="solver_rhs7" localSheetId="23" hidden="1">1.01</definedName>
    <definedName name="solver_rhs7" localSheetId="24" hidden="1">1.01</definedName>
    <definedName name="solver_rhs7" localSheetId="6" hidden="1">1.01</definedName>
    <definedName name="solver_rhs7" localSheetId="7" hidden="1">1.01</definedName>
    <definedName name="solver_rhs7" localSheetId="8" hidden="1">1.01</definedName>
    <definedName name="solver_rhs7" localSheetId="9" hidden="1">1.01</definedName>
    <definedName name="solver_rhs7" localSheetId="10" hidden="1">1.01</definedName>
    <definedName name="solver_rhs7" localSheetId="11" hidden="1">1.01</definedName>
    <definedName name="solver_rhs7" localSheetId="12" hidden="1">1.01</definedName>
    <definedName name="solver_rhs7" localSheetId="3" hidden="1">0.99</definedName>
    <definedName name="solver_rhs7" localSheetId="2" hidden="1">0.99</definedName>
    <definedName name="solver_rhs8" localSheetId="4" hidden="1">1.01</definedName>
    <definedName name="solver_rhs8" localSheetId="13" hidden="1">1.01</definedName>
    <definedName name="solver_rhs8" localSheetId="14" hidden="1">1.01</definedName>
    <definedName name="solver_rhs8" localSheetId="15" hidden="1">1.01</definedName>
    <definedName name="solver_rhs8" localSheetId="16" hidden="1">1.01</definedName>
    <definedName name="solver_rhs8" localSheetId="17" hidden="1">1.01</definedName>
    <definedName name="solver_rhs8" localSheetId="18" hidden="1">1.01</definedName>
    <definedName name="solver_rhs8" localSheetId="19" hidden="1">1.01</definedName>
    <definedName name="solver_rhs8" localSheetId="20" hidden="1">1.01</definedName>
    <definedName name="solver_rhs8" localSheetId="21" hidden="1">1.01</definedName>
    <definedName name="solver_rhs8" localSheetId="22" hidden="1">1.01</definedName>
    <definedName name="solver_rhs8" localSheetId="5" hidden="1">1.01</definedName>
    <definedName name="solver_rhs8" localSheetId="23" hidden="1">1.01</definedName>
    <definedName name="solver_rhs8" localSheetId="24" hidden="1">1.01</definedName>
    <definedName name="solver_rhs8" localSheetId="6" hidden="1">1.01</definedName>
    <definedName name="solver_rhs8" localSheetId="7" hidden="1">1.01</definedName>
    <definedName name="solver_rhs8" localSheetId="8" hidden="1">1.01</definedName>
    <definedName name="solver_rhs8" localSheetId="9" hidden="1">1.01</definedName>
    <definedName name="solver_rhs8" localSheetId="10" hidden="1">1.01</definedName>
    <definedName name="solver_rhs8" localSheetId="11" hidden="1">1.01</definedName>
    <definedName name="solver_rhs8" localSheetId="12" hidden="1">1.01</definedName>
    <definedName name="solver_rhs8" localSheetId="3" hidden="1">0.0000001</definedName>
    <definedName name="solver_rhs8" localSheetId="2" hidden="1">0.0000001</definedName>
    <definedName name="solver_rhs9" localSheetId="4" hidden="1">'Sheet1 {1 min}'!$I$21</definedName>
    <definedName name="solver_rhs9" localSheetId="13" hidden="1">'Sheet1 {10 min}'!$I$21</definedName>
    <definedName name="solver_rhs9" localSheetId="14" hidden="1">'Sheet1 {11 min}'!$I$21</definedName>
    <definedName name="solver_rhs9" localSheetId="15" hidden="1">'Sheet1 {12 min}'!$I$21</definedName>
    <definedName name="solver_rhs9" localSheetId="16" hidden="1">'Sheet1 {13 min}'!$I$21</definedName>
    <definedName name="solver_rhs9" localSheetId="17" hidden="1">'Sheet1 {14 min}'!$I$21</definedName>
    <definedName name="solver_rhs9" localSheetId="18" hidden="1">'Sheet1 {15 min}'!$I$21</definedName>
    <definedName name="solver_rhs9" localSheetId="19" hidden="1">'Sheet1 {16 min}'!$I$21</definedName>
    <definedName name="solver_rhs9" localSheetId="20" hidden="1">'Sheet1 {17 min}'!$I$21</definedName>
    <definedName name="solver_rhs9" localSheetId="21" hidden="1">'Sheet1 {18 min}'!$I$21</definedName>
    <definedName name="solver_rhs9" localSheetId="22" hidden="1">'Sheet1 {19 min}'!$I$21</definedName>
    <definedName name="solver_rhs9" localSheetId="5" hidden="1">'Sheet1 {2 min}'!$I$21</definedName>
    <definedName name="solver_rhs9" localSheetId="23" hidden="1">'Sheet1 {20 min}'!$I$21</definedName>
    <definedName name="solver_rhs9" localSheetId="24" hidden="1">'Sheet1 {21 min}'!$I$21</definedName>
    <definedName name="solver_rhs9" localSheetId="6" hidden="1">'Sheet1 {3 min}'!$I$21</definedName>
    <definedName name="solver_rhs9" localSheetId="7" hidden="1">'Sheet1 {4 min}'!$I$21</definedName>
    <definedName name="solver_rhs9" localSheetId="8" hidden="1">'Sheet1 {5 min}'!$I$21</definedName>
    <definedName name="solver_rhs9" localSheetId="9" hidden="1">'Sheet1 {6 min}'!$I$21</definedName>
    <definedName name="solver_rhs9" localSheetId="10" hidden="1">'Sheet1 {7 min}'!$I$21</definedName>
    <definedName name="solver_rhs9" localSheetId="11" hidden="1">'Sheet1 {8 min}'!$I$21</definedName>
    <definedName name="solver_rhs9" localSheetId="12" hidden="1">'Sheet1 {9 min}'!$I$21</definedName>
    <definedName name="solver_rhs9" localSheetId="3" hidden="1">1</definedName>
    <definedName name="solver_rhs9" localSheetId="2" hidden="1">1</definedName>
    <definedName name="solver_scl" localSheetId="4" hidden="1">1</definedName>
    <definedName name="solver_scl" localSheetId="13" hidden="1">1</definedName>
    <definedName name="solver_scl" localSheetId="14" hidden="1">1</definedName>
    <definedName name="solver_scl" localSheetId="15" hidden="1">1</definedName>
    <definedName name="solver_scl" localSheetId="16" hidden="1">1</definedName>
    <definedName name="solver_scl" localSheetId="17" hidden="1">1</definedName>
    <definedName name="solver_scl" localSheetId="18" hidden="1">1</definedName>
    <definedName name="solver_scl" localSheetId="19" hidden="1">1</definedName>
    <definedName name="solver_scl" localSheetId="20" hidden="1">1</definedName>
    <definedName name="solver_scl" localSheetId="21" hidden="1">1</definedName>
    <definedName name="solver_scl" localSheetId="22" hidden="1">1</definedName>
    <definedName name="solver_scl" localSheetId="5" hidden="1">1</definedName>
    <definedName name="solver_scl" localSheetId="23" hidden="1">1</definedName>
    <definedName name="solver_scl" localSheetId="24" hidden="1">1</definedName>
    <definedName name="solver_scl" localSheetId="6" hidden="1">1</definedName>
    <definedName name="solver_scl" localSheetId="7" hidden="1">1</definedName>
    <definedName name="solver_scl" localSheetId="8" hidden="1">1</definedName>
    <definedName name="solver_scl" localSheetId="9" hidden="1">1</definedName>
    <definedName name="solver_scl" localSheetId="10" hidden="1">1</definedName>
    <definedName name="solver_scl" localSheetId="11" hidden="1">1</definedName>
    <definedName name="solver_scl" localSheetId="12" hidden="1">1</definedName>
    <definedName name="solver_scl" localSheetId="3" hidden="1">1</definedName>
    <definedName name="solver_scl" localSheetId="2" hidden="1">1</definedName>
    <definedName name="solver_sho" localSheetId="4" hidden="1">2</definedName>
    <definedName name="solver_sho" localSheetId="13" hidden="1">2</definedName>
    <definedName name="solver_sho" localSheetId="14" hidden="1">2</definedName>
    <definedName name="solver_sho" localSheetId="15" hidden="1">2</definedName>
    <definedName name="solver_sho" localSheetId="16" hidden="1">2</definedName>
    <definedName name="solver_sho" localSheetId="17" hidden="1">2</definedName>
    <definedName name="solver_sho" localSheetId="18" hidden="1">2</definedName>
    <definedName name="solver_sho" localSheetId="19" hidden="1">2</definedName>
    <definedName name="solver_sho" localSheetId="20" hidden="1">2</definedName>
    <definedName name="solver_sho" localSheetId="21" hidden="1">2</definedName>
    <definedName name="solver_sho" localSheetId="22" hidden="1">2</definedName>
    <definedName name="solver_sho" localSheetId="5" hidden="1">2</definedName>
    <definedName name="solver_sho" localSheetId="23" hidden="1">2</definedName>
    <definedName name="solver_sho" localSheetId="24" hidden="1">2</definedName>
    <definedName name="solver_sho" localSheetId="6" hidden="1">2</definedName>
    <definedName name="solver_sho" localSheetId="7" hidden="1">2</definedName>
    <definedName name="solver_sho" localSheetId="8" hidden="1">2</definedName>
    <definedName name="solver_sho" localSheetId="9" hidden="1">2</definedName>
    <definedName name="solver_sho" localSheetId="10" hidden="1">2</definedName>
    <definedName name="solver_sho" localSheetId="11" hidden="1">2</definedName>
    <definedName name="solver_sho" localSheetId="12" hidden="1">2</definedName>
    <definedName name="solver_sho" localSheetId="3" hidden="1">2</definedName>
    <definedName name="solver_sho" localSheetId="2" hidden="1">2</definedName>
    <definedName name="solver_tim" localSheetId="4" hidden="1">100</definedName>
    <definedName name="solver_tim" localSheetId="13" hidden="1">100</definedName>
    <definedName name="solver_tim" localSheetId="14" hidden="1">100</definedName>
    <definedName name="solver_tim" localSheetId="15" hidden="1">100</definedName>
    <definedName name="solver_tim" localSheetId="16" hidden="1">100</definedName>
    <definedName name="solver_tim" localSheetId="17" hidden="1">100</definedName>
    <definedName name="solver_tim" localSheetId="18" hidden="1">100</definedName>
    <definedName name="solver_tim" localSheetId="19" hidden="1">100</definedName>
    <definedName name="solver_tim" localSheetId="20" hidden="1">100</definedName>
    <definedName name="solver_tim" localSheetId="21" hidden="1">100</definedName>
    <definedName name="solver_tim" localSheetId="22" hidden="1">100</definedName>
    <definedName name="solver_tim" localSheetId="5" hidden="1">100</definedName>
    <definedName name="solver_tim" localSheetId="23" hidden="1">100</definedName>
    <definedName name="solver_tim" localSheetId="24" hidden="1">100</definedName>
    <definedName name="solver_tim" localSheetId="6" hidden="1">100</definedName>
    <definedName name="solver_tim" localSheetId="7" hidden="1">100</definedName>
    <definedName name="solver_tim" localSheetId="8" hidden="1">100</definedName>
    <definedName name="solver_tim" localSheetId="9" hidden="1">100</definedName>
    <definedName name="solver_tim" localSheetId="10" hidden="1">100</definedName>
    <definedName name="solver_tim" localSheetId="11" hidden="1">100</definedName>
    <definedName name="solver_tim" localSheetId="12" hidden="1">100</definedName>
    <definedName name="solver_tim" localSheetId="3" hidden="1">100</definedName>
    <definedName name="solver_tim" localSheetId="2" hidden="1">100</definedName>
    <definedName name="solver_tol" localSheetId="4" hidden="1">0.05</definedName>
    <definedName name="solver_tol" localSheetId="13" hidden="1">0.05</definedName>
    <definedName name="solver_tol" localSheetId="14" hidden="1">0.05</definedName>
    <definedName name="solver_tol" localSheetId="15" hidden="1">0.05</definedName>
    <definedName name="solver_tol" localSheetId="16" hidden="1">0.05</definedName>
    <definedName name="solver_tol" localSheetId="17" hidden="1">0.05</definedName>
    <definedName name="solver_tol" localSheetId="18" hidden="1">0.05</definedName>
    <definedName name="solver_tol" localSheetId="19" hidden="1">0.05</definedName>
    <definedName name="solver_tol" localSheetId="20" hidden="1">0.05</definedName>
    <definedName name="solver_tol" localSheetId="21" hidden="1">0.05</definedName>
    <definedName name="solver_tol" localSheetId="22" hidden="1">0.05</definedName>
    <definedName name="solver_tol" localSheetId="5" hidden="1">0.05</definedName>
    <definedName name="solver_tol" localSheetId="23" hidden="1">0.05</definedName>
    <definedName name="solver_tol" localSheetId="24" hidden="1">0.05</definedName>
    <definedName name="solver_tol" localSheetId="6" hidden="1">0.05</definedName>
    <definedName name="solver_tol" localSheetId="7" hidden="1">0.05</definedName>
    <definedName name="solver_tol" localSheetId="8" hidden="1">0.05</definedName>
    <definedName name="solver_tol" localSheetId="9" hidden="1">0.05</definedName>
    <definedName name="solver_tol" localSheetId="10" hidden="1">0.05</definedName>
    <definedName name="solver_tol" localSheetId="11" hidden="1">0.05</definedName>
    <definedName name="solver_tol" localSheetId="12" hidden="1">0.05</definedName>
    <definedName name="solver_tol" localSheetId="3" hidden="1">0.05</definedName>
    <definedName name="solver_tol" localSheetId="2" hidden="1">0.05</definedName>
    <definedName name="solver_typ" localSheetId="4" hidden="1">2</definedName>
    <definedName name="solver_typ" localSheetId="13" hidden="1">2</definedName>
    <definedName name="solver_typ" localSheetId="14" hidden="1">2</definedName>
    <definedName name="solver_typ" localSheetId="15" hidden="1">2</definedName>
    <definedName name="solver_typ" localSheetId="16" hidden="1">2</definedName>
    <definedName name="solver_typ" localSheetId="17" hidden="1">2</definedName>
    <definedName name="solver_typ" localSheetId="18" hidden="1">2</definedName>
    <definedName name="solver_typ" localSheetId="19" hidden="1">2</definedName>
    <definedName name="solver_typ" localSheetId="20" hidden="1">2</definedName>
    <definedName name="solver_typ" localSheetId="21" hidden="1">2</definedName>
    <definedName name="solver_typ" localSheetId="22" hidden="1">2</definedName>
    <definedName name="solver_typ" localSheetId="5" hidden="1">2</definedName>
    <definedName name="solver_typ" localSheetId="23" hidden="1">2</definedName>
    <definedName name="solver_typ" localSheetId="24" hidden="1">2</definedName>
    <definedName name="solver_typ" localSheetId="6" hidden="1">2</definedName>
    <definedName name="solver_typ" localSheetId="7" hidden="1">2</definedName>
    <definedName name="solver_typ" localSheetId="8" hidden="1">2</definedName>
    <definedName name="solver_typ" localSheetId="9" hidden="1">2</definedName>
    <definedName name="solver_typ" localSheetId="10" hidden="1">2</definedName>
    <definedName name="solver_typ" localSheetId="11" hidden="1">2</definedName>
    <definedName name="solver_typ" localSheetId="12" hidden="1">2</definedName>
    <definedName name="solver_typ" localSheetId="3" hidden="1">2</definedName>
    <definedName name="solver_typ" localSheetId="2" hidden="1">2</definedName>
    <definedName name="solver_val" localSheetId="4" hidden="1">0</definedName>
    <definedName name="solver_val" localSheetId="13" hidden="1">0</definedName>
    <definedName name="solver_val" localSheetId="14" hidden="1">0</definedName>
    <definedName name="solver_val" localSheetId="15" hidden="1">0</definedName>
    <definedName name="solver_val" localSheetId="16" hidden="1">0</definedName>
    <definedName name="solver_val" localSheetId="17" hidden="1">0</definedName>
    <definedName name="solver_val" localSheetId="18" hidden="1">0</definedName>
    <definedName name="solver_val" localSheetId="19" hidden="1">0</definedName>
    <definedName name="solver_val" localSheetId="20" hidden="1">0</definedName>
    <definedName name="solver_val" localSheetId="21" hidden="1">0</definedName>
    <definedName name="solver_val" localSheetId="22" hidden="1">0</definedName>
    <definedName name="solver_val" localSheetId="5" hidden="1">0</definedName>
    <definedName name="solver_val" localSheetId="23" hidden="1">0</definedName>
    <definedName name="solver_val" localSheetId="24" hidden="1">0</definedName>
    <definedName name="solver_val" localSheetId="6" hidden="1">0</definedName>
    <definedName name="solver_val" localSheetId="7" hidden="1">0</definedName>
    <definedName name="solver_val" localSheetId="8" hidden="1">0</definedName>
    <definedName name="solver_val" localSheetId="9" hidden="1">0</definedName>
    <definedName name="solver_val" localSheetId="10" hidden="1">0</definedName>
    <definedName name="solver_val" localSheetId="11" hidden="1">0</definedName>
    <definedName name="solver_val" localSheetId="12" hidden="1">0</definedName>
    <definedName name="solver_val" localSheetId="3" hidden="1">0</definedName>
    <definedName name="solver_val" localSheetId="2" hidden="1">0</definedName>
    <definedName name="solver_ver" localSheetId="4" hidden="1">3</definedName>
    <definedName name="solver_ver" localSheetId="13" hidden="1">3</definedName>
    <definedName name="solver_ver" localSheetId="14" hidden="1">3</definedName>
    <definedName name="solver_ver" localSheetId="15" hidden="1">3</definedName>
    <definedName name="solver_ver" localSheetId="16" hidden="1">3</definedName>
    <definedName name="solver_ver" localSheetId="17" hidden="1">3</definedName>
    <definedName name="solver_ver" localSheetId="18" hidden="1">3</definedName>
    <definedName name="solver_ver" localSheetId="19" hidden="1">3</definedName>
    <definedName name="solver_ver" localSheetId="20" hidden="1">3</definedName>
    <definedName name="solver_ver" localSheetId="21" hidden="1">3</definedName>
    <definedName name="solver_ver" localSheetId="22" hidden="1">3</definedName>
    <definedName name="solver_ver" localSheetId="5" hidden="1">3</definedName>
    <definedName name="solver_ver" localSheetId="23" hidden="1">3</definedName>
    <definedName name="solver_ver" localSheetId="24" hidden="1">3</definedName>
    <definedName name="solver_ver" localSheetId="6" hidden="1">3</definedName>
    <definedName name="solver_ver" localSheetId="7" hidden="1">3</definedName>
    <definedName name="solver_ver" localSheetId="8" hidden="1">3</definedName>
    <definedName name="solver_ver" localSheetId="9" hidden="1">3</definedName>
    <definedName name="solver_ver" localSheetId="10" hidden="1">3</definedName>
    <definedName name="solver_ver" localSheetId="11" hidden="1">3</definedName>
    <definedName name="solver_ver" localSheetId="12" hidden="1">3</definedName>
    <definedName name="solver_ver" localSheetId="3" hidden="1">3</definedName>
    <definedName name="solver_ver" localSheetId="2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2" i="26" l="1"/>
  <c r="I41" i="26"/>
  <c r="I40" i="26"/>
  <c r="I39" i="26"/>
  <c r="I38" i="26"/>
  <c r="I37" i="26"/>
  <c r="H42" i="26"/>
  <c r="H41" i="26"/>
  <c r="H40" i="26"/>
  <c r="H39" i="26"/>
  <c r="H38" i="26"/>
  <c r="H37" i="26"/>
  <c r="I92" i="26"/>
  <c r="I91" i="26"/>
  <c r="I90" i="26"/>
  <c r="I34" i="26"/>
  <c r="I33" i="26"/>
  <c r="I32" i="26"/>
  <c r="F44" i="26"/>
  <c r="F53" i="26"/>
  <c r="F52" i="26"/>
  <c r="F51" i="26"/>
  <c r="F50" i="26"/>
  <c r="F68" i="26"/>
  <c r="F54" i="26"/>
  <c r="I29" i="26"/>
  <c r="I28" i="26"/>
  <c r="I27" i="26"/>
  <c r="L99" i="26"/>
  <c r="L98" i="26" s="1"/>
  <c r="M99" i="26"/>
  <c r="N99" i="26"/>
  <c r="N98" i="26" s="1"/>
  <c r="O99" i="26"/>
  <c r="O98" i="26" s="1"/>
  <c r="P99" i="26"/>
  <c r="P98" i="26" s="1"/>
  <c r="M98" i="26"/>
  <c r="L97" i="26"/>
  <c r="M97" i="26"/>
  <c r="N97" i="26"/>
  <c r="O97" i="26"/>
  <c r="P97" i="26"/>
  <c r="Q102" i="26"/>
  <c r="R102" i="26"/>
  <c r="S102" i="26"/>
  <c r="Q103" i="26"/>
  <c r="R103" i="26"/>
  <c r="S103" i="26"/>
  <c r="Q104" i="26"/>
  <c r="R104" i="26"/>
  <c r="S104" i="26"/>
  <c r="Q105" i="26"/>
  <c r="R105" i="26"/>
  <c r="S105" i="26"/>
  <c r="Q106" i="26"/>
  <c r="R106" i="26"/>
  <c r="S106" i="26"/>
  <c r="Q107" i="26"/>
  <c r="R107" i="26"/>
  <c r="S107" i="26"/>
  <c r="Q108" i="26"/>
  <c r="R108" i="26"/>
  <c r="S108" i="26"/>
  <c r="Q109" i="26"/>
  <c r="R109" i="26"/>
  <c r="S109" i="26"/>
  <c r="Q110" i="26"/>
  <c r="R110" i="26"/>
  <c r="S110" i="26"/>
  <c r="S101" i="26"/>
  <c r="R101" i="26"/>
  <c r="Q101" i="26"/>
  <c r="K99" i="26"/>
  <c r="K98" i="26" s="1"/>
  <c r="K97" i="26"/>
  <c r="P15" i="26"/>
  <c r="P16" i="26"/>
  <c r="P17" i="26"/>
  <c r="P18" i="26"/>
  <c r="P19" i="26"/>
  <c r="P20" i="26"/>
  <c r="P21" i="26"/>
  <c r="P22" i="26"/>
  <c r="P23" i="26"/>
  <c r="P24" i="26"/>
  <c r="P25" i="26"/>
  <c r="P26" i="26"/>
  <c r="P27" i="26"/>
  <c r="P28" i="26"/>
  <c r="P29" i="26"/>
  <c r="P30" i="26"/>
  <c r="I15" i="26"/>
  <c r="I12" i="26"/>
  <c r="I9" i="26"/>
  <c r="I21" i="26"/>
  <c r="I20" i="26"/>
  <c r="I18" i="26"/>
  <c r="I17" i="26"/>
  <c r="I16" i="26"/>
  <c r="I42" i="25"/>
  <c r="I39" i="25"/>
  <c r="I38" i="25"/>
  <c r="I37" i="25"/>
  <c r="H42" i="25"/>
  <c r="H41" i="25"/>
  <c r="H40" i="25"/>
  <c r="H39" i="25"/>
  <c r="H38" i="25"/>
  <c r="H37" i="25"/>
  <c r="I95" i="25"/>
  <c r="I92" i="25"/>
  <c r="I91" i="25"/>
  <c r="I90" i="25"/>
  <c r="I34" i="25"/>
  <c r="I33" i="25"/>
  <c r="I32" i="25"/>
  <c r="F44" i="25"/>
  <c r="F53" i="25"/>
  <c r="F52" i="25"/>
  <c r="F51" i="25"/>
  <c r="F50" i="25"/>
  <c r="F67" i="25"/>
  <c r="F54" i="25"/>
  <c r="I29" i="25"/>
  <c r="I28" i="25"/>
  <c r="I27" i="25"/>
  <c r="L99" i="25"/>
  <c r="L98" i="25" s="1"/>
  <c r="M99" i="25"/>
  <c r="M98" i="25" s="1"/>
  <c r="N99" i="25"/>
  <c r="N98" i="25" s="1"/>
  <c r="O99" i="25"/>
  <c r="O98" i="25" s="1"/>
  <c r="P99" i="25"/>
  <c r="P98" i="25" s="1"/>
  <c r="L97" i="25"/>
  <c r="M97" i="25"/>
  <c r="N97" i="25"/>
  <c r="O97" i="25"/>
  <c r="P97" i="25"/>
  <c r="Q102" i="25"/>
  <c r="R102" i="25"/>
  <c r="S102" i="25"/>
  <c r="Q103" i="25"/>
  <c r="R103" i="25"/>
  <c r="S103" i="25"/>
  <c r="Q104" i="25"/>
  <c r="R104" i="25"/>
  <c r="S104" i="25"/>
  <c r="Q105" i="25"/>
  <c r="I40" i="25" s="1"/>
  <c r="R105" i="25"/>
  <c r="S105" i="25"/>
  <c r="Q106" i="25"/>
  <c r="R106" i="25"/>
  <c r="S106" i="25"/>
  <c r="Q107" i="25"/>
  <c r="R107" i="25"/>
  <c r="S107" i="25"/>
  <c r="Q108" i="25"/>
  <c r="R108" i="25"/>
  <c r="S108" i="25"/>
  <c r="Q109" i="25"/>
  <c r="R109" i="25"/>
  <c r="S109" i="25"/>
  <c r="Q110" i="25"/>
  <c r="R110" i="25"/>
  <c r="I41" i="25" s="1"/>
  <c r="S110" i="25"/>
  <c r="S101" i="25"/>
  <c r="R101" i="25"/>
  <c r="Q101" i="25"/>
  <c r="K99" i="25"/>
  <c r="K98" i="25" s="1"/>
  <c r="K97" i="25"/>
  <c r="P14" i="25"/>
  <c r="P15" i="25"/>
  <c r="P16" i="25"/>
  <c r="P17" i="25"/>
  <c r="P18" i="25"/>
  <c r="P19" i="25"/>
  <c r="P20" i="25"/>
  <c r="P21" i="25"/>
  <c r="P22" i="25"/>
  <c r="P23" i="25"/>
  <c r="P24" i="25"/>
  <c r="P25" i="25"/>
  <c r="P26" i="25"/>
  <c r="P27" i="25"/>
  <c r="P28" i="25"/>
  <c r="P29" i="25"/>
  <c r="P30" i="25"/>
  <c r="I15" i="25"/>
  <c r="I12" i="25"/>
  <c r="I9" i="25"/>
  <c r="I21" i="25"/>
  <c r="I20" i="25"/>
  <c r="I18" i="25"/>
  <c r="I17" i="25"/>
  <c r="I16" i="25"/>
  <c r="I42" i="24"/>
  <c r="I39" i="24"/>
  <c r="I38" i="24"/>
  <c r="I37" i="24"/>
  <c r="H42" i="24"/>
  <c r="H41" i="24"/>
  <c r="H39" i="24"/>
  <c r="H38" i="24"/>
  <c r="H37" i="24"/>
  <c r="I95" i="24"/>
  <c r="I92" i="24"/>
  <c r="I91" i="24"/>
  <c r="I90" i="24"/>
  <c r="I34" i="24"/>
  <c r="I33" i="24"/>
  <c r="I32" i="24"/>
  <c r="F44" i="24"/>
  <c r="F53" i="24"/>
  <c r="F52" i="24"/>
  <c r="F51" i="24"/>
  <c r="F50" i="24"/>
  <c r="F66" i="24"/>
  <c r="F54" i="24"/>
  <c r="I29" i="24"/>
  <c r="I28" i="24"/>
  <c r="I27" i="24"/>
  <c r="L99" i="24"/>
  <c r="L98" i="24" s="1"/>
  <c r="M99" i="24"/>
  <c r="M98" i="24" s="1"/>
  <c r="N99" i="24"/>
  <c r="N98" i="24" s="1"/>
  <c r="O99" i="24"/>
  <c r="O98" i="24" s="1"/>
  <c r="P99" i="24"/>
  <c r="P98" i="24" s="1"/>
  <c r="L97" i="24"/>
  <c r="M97" i="24"/>
  <c r="N97" i="24"/>
  <c r="O97" i="24"/>
  <c r="P97" i="24"/>
  <c r="Q102" i="24"/>
  <c r="R102" i="24"/>
  <c r="S102" i="24"/>
  <c r="Q103" i="24"/>
  <c r="R103" i="24"/>
  <c r="S103" i="24"/>
  <c r="Q104" i="24"/>
  <c r="R104" i="24"/>
  <c r="S104" i="24"/>
  <c r="Q105" i="24"/>
  <c r="R105" i="24"/>
  <c r="S105" i="24"/>
  <c r="Q106" i="24"/>
  <c r="H40" i="24" s="1"/>
  <c r="R106" i="24"/>
  <c r="S106" i="24"/>
  <c r="Q107" i="24"/>
  <c r="R107" i="24"/>
  <c r="S107" i="24"/>
  <c r="Q108" i="24"/>
  <c r="R108" i="24"/>
  <c r="S108" i="24"/>
  <c r="Q109" i="24"/>
  <c r="R109" i="24"/>
  <c r="S109" i="24"/>
  <c r="Q110" i="24"/>
  <c r="R110" i="24"/>
  <c r="S110" i="24"/>
  <c r="S101" i="24"/>
  <c r="R101" i="24"/>
  <c r="I41" i="24" s="1"/>
  <c r="Q101" i="24"/>
  <c r="K99" i="24"/>
  <c r="K98" i="24" s="1"/>
  <c r="K97" i="24"/>
  <c r="P13" i="24"/>
  <c r="P14" i="24"/>
  <c r="P15" i="24"/>
  <c r="P16" i="24"/>
  <c r="P17" i="24"/>
  <c r="P18" i="24"/>
  <c r="P19" i="24"/>
  <c r="P20" i="24"/>
  <c r="P21" i="24"/>
  <c r="P22" i="24"/>
  <c r="P23" i="24"/>
  <c r="P24" i="24"/>
  <c r="P25" i="24"/>
  <c r="P26" i="24"/>
  <c r="P27" i="24"/>
  <c r="P28" i="24"/>
  <c r="P29" i="24"/>
  <c r="P30" i="24"/>
  <c r="I15" i="24"/>
  <c r="I12" i="24"/>
  <c r="I9" i="24"/>
  <c r="I21" i="24"/>
  <c r="I20" i="24"/>
  <c r="I40" i="23"/>
  <c r="I39" i="23"/>
  <c r="I38" i="23"/>
  <c r="I37" i="23"/>
  <c r="H40" i="23"/>
  <c r="H39" i="23"/>
  <c r="H38" i="23"/>
  <c r="H37" i="23"/>
  <c r="I95" i="23"/>
  <c r="I91" i="23"/>
  <c r="I92" i="23" s="1"/>
  <c r="I90" i="23"/>
  <c r="I34" i="23"/>
  <c r="I33" i="23"/>
  <c r="I32" i="23"/>
  <c r="F52" i="23"/>
  <c r="F67" i="23"/>
  <c r="F51" i="23" s="1"/>
  <c r="F44" i="23" s="1"/>
  <c r="F54" i="23"/>
  <c r="I29" i="23"/>
  <c r="I28" i="23"/>
  <c r="I27" i="23"/>
  <c r="L99" i="23"/>
  <c r="L98" i="23" s="1"/>
  <c r="M99" i="23"/>
  <c r="M98" i="23" s="1"/>
  <c r="N99" i="23"/>
  <c r="N98" i="23" s="1"/>
  <c r="O99" i="23"/>
  <c r="O98" i="23" s="1"/>
  <c r="P99" i="23"/>
  <c r="P98" i="23" s="1"/>
  <c r="L97" i="23"/>
  <c r="M97" i="23"/>
  <c r="N97" i="23"/>
  <c r="O97" i="23"/>
  <c r="P97" i="23"/>
  <c r="Q102" i="23"/>
  <c r="R102" i="23"/>
  <c r="I41" i="23" s="1"/>
  <c r="S102" i="23"/>
  <c r="Q103" i="23"/>
  <c r="R103" i="23"/>
  <c r="S103" i="23"/>
  <c r="Q104" i="23"/>
  <c r="R104" i="23"/>
  <c r="S104" i="23"/>
  <c r="Q105" i="23"/>
  <c r="R105" i="23"/>
  <c r="S105" i="23"/>
  <c r="Q106" i="23"/>
  <c r="R106" i="23"/>
  <c r="S106" i="23"/>
  <c r="Q107" i="23"/>
  <c r="R107" i="23"/>
  <c r="S107" i="23"/>
  <c r="I42" i="23" s="1"/>
  <c r="Q108" i="23"/>
  <c r="R108" i="23"/>
  <c r="S108" i="23"/>
  <c r="Q109" i="23"/>
  <c r="R109" i="23"/>
  <c r="S109" i="23"/>
  <c r="Q110" i="23"/>
  <c r="R110" i="23"/>
  <c r="S110" i="23"/>
  <c r="S101" i="23"/>
  <c r="R101" i="23"/>
  <c r="Q101" i="23"/>
  <c r="K99" i="23"/>
  <c r="K98" i="23" s="1"/>
  <c r="K97" i="23"/>
  <c r="P14" i="23"/>
  <c r="P15" i="23"/>
  <c r="P16" i="23"/>
  <c r="P17" i="23"/>
  <c r="P18" i="23"/>
  <c r="P19" i="23"/>
  <c r="P20" i="23"/>
  <c r="P21" i="23"/>
  <c r="P22" i="23"/>
  <c r="P23" i="23"/>
  <c r="P24" i="23"/>
  <c r="P25" i="23"/>
  <c r="P26" i="23"/>
  <c r="P27" i="23"/>
  <c r="P28" i="23"/>
  <c r="P29" i="23"/>
  <c r="P30" i="23"/>
  <c r="I15" i="23"/>
  <c r="I12" i="23"/>
  <c r="I9" i="23"/>
  <c r="I21" i="23"/>
  <c r="I20" i="23"/>
  <c r="I18" i="23"/>
  <c r="I17" i="23"/>
  <c r="I16" i="23"/>
  <c r="I42" i="22"/>
  <c r="I39" i="22"/>
  <c r="I38" i="22"/>
  <c r="I37" i="22"/>
  <c r="H42" i="22"/>
  <c r="H39" i="22"/>
  <c r="H38" i="22"/>
  <c r="H37" i="22"/>
  <c r="I95" i="22"/>
  <c r="I92" i="22"/>
  <c r="I91" i="22"/>
  <c r="I90" i="22"/>
  <c r="I34" i="22"/>
  <c r="I33" i="22"/>
  <c r="I32" i="22"/>
  <c r="F44" i="22"/>
  <c r="F53" i="22"/>
  <c r="F52" i="22"/>
  <c r="F51" i="22"/>
  <c r="F50" i="22"/>
  <c r="F66" i="22"/>
  <c r="F54" i="22"/>
  <c r="I29" i="22"/>
  <c r="I28" i="22"/>
  <c r="I27" i="22"/>
  <c r="L99" i="22"/>
  <c r="L98" i="22" s="1"/>
  <c r="M99" i="22"/>
  <c r="M98" i="22" s="1"/>
  <c r="N99" i="22"/>
  <c r="N98" i="22" s="1"/>
  <c r="O99" i="22"/>
  <c r="O98" i="22" s="1"/>
  <c r="P99" i="22"/>
  <c r="P98" i="22" s="1"/>
  <c r="L97" i="22"/>
  <c r="M97" i="22"/>
  <c r="N97" i="22"/>
  <c r="O97" i="22"/>
  <c r="P97" i="22"/>
  <c r="Q102" i="22"/>
  <c r="R102" i="22"/>
  <c r="S102" i="22"/>
  <c r="Q103" i="22"/>
  <c r="I40" i="22" s="1"/>
  <c r="R103" i="22"/>
  <c r="S103" i="22"/>
  <c r="Q104" i="22"/>
  <c r="R104" i="22"/>
  <c r="S104" i="22"/>
  <c r="Q105" i="22"/>
  <c r="R105" i="22"/>
  <c r="S105" i="22"/>
  <c r="Q106" i="22"/>
  <c r="R106" i="22"/>
  <c r="S106" i="22"/>
  <c r="Q107" i="22"/>
  <c r="R107" i="22"/>
  <c r="S107" i="22"/>
  <c r="Q108" i="22"/>
  <c r="R108" i="22"/>
  <c r="I41" i="22" s="1"/>
  <c r="S108" i="22"/>
  <c r="Q109" i="22"/>
  <c r="R109" i="22"/>
  <c r="S109" i="22"/>
  <c r="Q110" i="22"/>
  <c r="R110" i="22"/>
  <c r="S110" i="22"/>
  <c r="S101" i="22"/>
  <c r="R101" i="22"/>
  <c r="Q101" i="22"/>
  <c r="K99" i="22"/>
  <c r="K98" i="22" s="1"/>
  <c r="K97" i="22"/>
  <c r="P13" i="22"/>
  <c r="P14" i="22"/>
  <c r="P15" i="22"/>
  <c r="P16" i="22"/>
  <c r="P17" i="22"/>
  <c r="P18" i="22"/>
  <c r="P19" i="22"/>
  <c r="P20" i="22"/>
  <c r="P21" i="22"/>
  <c r="P22" i="22"/>
  <c r="P23" i="22"/>
  <c r="P24" i="22"/>
  <c r="P25" i="22"/>
  <c r="P26" i="22"/>
  <c r="P27" i="22"/>
  <c r="P28" i="22"/>
  <c r="P29" i="22"/>
  <c r="P30" i="22"/>
  <c r="I15" i="22"/>
  <c r="I12" i="22"/>
  <c r="I9" i="22"/>
  <c r="I21" i="22"/>
  <c r="I20" i="22"/>
  <c r="I18" i="22"/>
  <c r="I17" i="22"/>
  <c r="I16" i="22"/>
  <c r="I42" i="21"/>
  <c r="I39" i="21"/>
  <c r="I38" i="21"/>
  <c r="I37" i="21"/>
  <c r="H42" i="21"/>
  <c r="H41" i="21"/>
  <c r="H39" i="21"/>
  <c r="H38" i="21"/>
  <c r="H37" i="21"/>
  <c r="I95" i="21"/>
  <c r="I92" i="21"/>
  <c r="I91" i="21"/>
  <c r="I90" i="21"/>
  <c r="I34" i="21"/>
  <c r="I33" i="21"/>
  <c r="I32" i="21"/>
  <c r="F53" i="21"/>
  <c r="F52" i="21"/>
  <c r="F51" i="21"/>
  <c r="F44" i="21" s="1"/>
  <c r="F50" i="21"/>
  <c r="F67" i="21"/>
  <c r="F54" i="21"/>
  <c r="I29" i="21"/>
  <c r="I28" i="21"/>
  <c r="I27" i="21"/>
  <c r="L99" i="21"/>
  <c r="L98" i="21" s="1"/>
  <c r="M99" i="21"/>
  <c r="M98" i="21" s="1"/>
  <c r="N99" i="21"/>
  <c r="N98" i="21" s="1"/>
  <c r="O99" i="21"/>
  <c r="O98" i="21" s="1"/>
  <c r="P99" i="21"/>
  <c r="P98" i="21" s="1"/>
  <c r="L97" i="21"/>
  <c r="M97" i="21"/>
  <c r="N97" i="21"/>
  <c r="O97" i="21"/>
  <c r="P97" i="21"/>
  <c r="Q102" i="21"/>
  <c r="R102" i="21"/>
  <c r="S102" i="21"/>
  <c r="Q103" i="21"/>
  <c r="R103" i="21"/>
  <c r="S103" i="21"/>
  <c r="Q104" i="21"/>
  <c r="R104" i="21"/>
  <c r="S104" i="21"/>
  <c r="Q105" i="21"/>
  <c r="R105" i="21"/>
  <c r="S105" i="21"/>
  <c r="Q106" i="21"/>
  <c r="H40" i="21" s="1"/>
  <c r="R106" i="21"/>
  <c r="S106" i="21"/>
  <c r="Q107" i="21"/>
  <c r="R107" i="21"/>
  <c r="S107" i="21"/>
  <c r="Q108" i="21"/>
  <c r="R108" i="21"/>
  <c r="S108" i="21"/>
  <c r="Q109" i="21"/>
  <c r="R109" i="21"/>
  <c r="S109" i="21"/>
  <c r="Q110" i="21"/>
  <c r="R110" i="21"/>
  <c r="S110" i="21"/>
  <c r="S101" i="21"/>
  <c r="R101" i="21"/>
  <c r="I41" i="21" s="1"/>
  <c r="Q101" i="21"/>
  <c r="K99" i="21"/>
  <c r="K98" i="21" s="1"/>
  <c r="K97" i="21"/>
  <c r="P14" i="21"/>
  <c r="P15" i="21"/>
  <c r="P16" i="21"/>
  <c r="P17" i="21"/>
  <c r="P18" i="21"/>
  <c r="P19" i="21"/>
  <c r="P20" i="21"/>
  <c r="P21" i="21"/>
  <c r="P22" i="21"/>
  <c r="P23" i="21"/>
  <c r="P24" i="21"/>
  <c r="P25" i="21"/>
  <c r="P26" i="21"/>
  <c r="P27" i="21"/>
  <c r="P28" i="21"/>
  <c r="P29" i="21"/>
  <c r="P30" i="21"/>
  <c r="I15" i="21"/>
  <c r="I12" i="21"/>
  <c r="I9" i="21"/>
  <c r="I21" i="21"/>
  <c r="I20" i="21"/>
  <c r="I17" i="21"/>
  <c r="I16" i="21"/>
  <c r="I42" i="20"/>
  <c r="I40" i="20"/>
  <c r="I39" i="20"/>
  <c r="I38" i="20"/>
  <c r="I37" i="20"/>
  <c r="H42" i="20"/>
  <c r="H39" i="20"/>
  <c r="H38" i="20"/>
  <c r="H37" i="20"/>
  <c r="I95" i="20"/>
  <c r="I92" i="20"/>
  <c r="I91" i="20"/>
  <c r="I90" i="20"/>
  <c r="I34" i="20"/>
  <c r="I33" i="20"/>
  <c r="I32" i="20"/>
  <c r="F52" i="20"/>
  <c r="F51" i="20"/>
  <c r="F44" i="20" s="1"/>
  <c r="F50" i="20"/>
  <c r="F53" i="20" s="1"/>
  <c r="F66" i="20"/>
  <c r="F54" i="20"/>
  <c r="I29" i="20"/>
  <c r="I28" i="20"/>
  <c r="I27" i="20"/>
  <c r="L99" i="20"/>
  <c r="L98" i="20" s="1"/>
  <c r="M99" i="20"/>
  <c r="M98" i="20" s="1"/>
  <c r="N99" i="20"/>
  <c r="N98" i="20" s="1"/>
  <c r="O99" i="20"/>
  <c r="O98" i="20" s="1"/>
  <c r="P99" i="20"/>
  <c r="P98" i="20" s="1"/>
  <c r="L97" i="20"/>
  <c r="M97" i="20"/>
  <c r="N97" i="20"/>
  <c r="O97" i="20"/>
  <c r="P97" i="20"/>
  <c r="Q102" i="20"/>
  <c r="H40" i="20" s="1"/>
  <c r="R102" i="20"/>
  <c r="S102" i="20"/>
  <c r="Q103" i="20"/>
  <c r="R103" i="20"/>
  <c r="S103" i="20"/>
  <c r="Q104" i="20"/>
  <c r="R104" i="20"/>
  <c r="S104" i="20"/>
  <c r="Q105" i="20"/>
  <c r="R105" i="20"/>
  <c r="S105" i="20"/>
  <c r="Q106" i="20"/>
  <c r="R106" i="20"/>
  <c r="S106" i="20"/>
  <c r="Q107" i="20"/>
  <c r="R107" i="20"/>
  <c r="I41" i="20" s="1"/>
  <c r="S107" i="20"/>
  <c r="Q108" i="20"/>
  <c r="R108" i="20"/>
  <c r="S108" i="20"/>
  <c r="Q109" i="20"/>
  <c r="R109" i="20"/>
  <c r="S109" i="20"/>
  <c r="Q110" i="20"/>
  <c r="R110" i="20"/>
  <c r="S110" i="20"/>
  <c r="S101" i="20"/>
  <c r="R101" i="20"/>
  <c r="Q101" i="20"/>
  <c r="K99" i="20"/>
  <c r="K98" i="20" s="1"/>
  <c r="K97" i="20"/>
  <c r="P13" i="20"/>
  <c r="P14" i="20"/>
  <c r="P15" i="20"/>
  <c r="P16" i="20"/>
  <c r="P17" i="20"/>
  <c r="P18" i="20"/>
  <c r="P19" i="20"/>
  <c r="P20" i="20"/>
  <c r="P21" i="20"/>
  <c r="P22" i="20"/>
  <c r="P23" i="20"/>
  <c r="P24" i="20"/>
  <c r="P25" i="20"/>
  <c r="P26" i="20"/>
  <c r="P27" i="20"/>
  <c r="P28" i="20"/>
  <c r="P29" i="20"/>
  <c r="P30" i="20"/>
  <c r="I15" i="20"/>
  <c r="I12" i="20"/>
  <c r="I9" i="20"/>
  <c r="I21" i="20"/>
  <c r="I20" i="20"/>
  <c r="I18" i="20"/>
  <c r="I17" i="20"/>
  <c r="I41" i="19"/>
  <c r="I39" i="19"/>
  <c r="I38" i="19"/>
  <c r="I37" i="19"/>
  <c r="H41" i="19"/>
  <c r="H40" i="19"/>
  <c r="H39" i="19"/>
  <c r="H38" i="19"/>
  <c r="H37" i="19"/>
  <c r="I92" i="19"/>
  <c r="I91" i="19"/>
  <c r="I90" i="19"/>
  <c r="I34" i="19"/>
  <c r="I33" i="19"/>
  <c r="I32" i="19"/>
  <c r="F52" i="19"/>
  <c r="F68" i="19"/>
  <c r="F54" i="19"/>
  <c r="F50" i="19" s="1"/>
  <c r="F53" i="19" s="1"/>
  <c r="I29" i="19"/>
  <c r="I28" i="19"/>
  <c r="I27" i="19"/>
  <c r="L99" i="19"/>
  <c r="L98" i="19" s="1"/>
  <c r="M99" i="19"/>
  <c r="M98" i="19" s="1"/>
  <c r="N99" i="19"/>
  <c r="N98" i="19" s="1"/>
  <c r="O99" i="19"/>
  <c r="O98" i="19" s="1"/>
  <c r="P99" i="19"/>
  <c r="P98" i="19" s="1"/>
  <c r="L97" i="19"/>
  <c r="M97" i="19"/>
  <c r="N97" i="19"/>
  <c r="O97" i="19"/>
  <c r="P97" i="19"/>
  <c r="Q102" i="19"/>
  <c r="R102" i="19"/>
  <c r="S102" i="19"/>
  <c r="I42" i="19" s="1"/>
  <c r="Q103" i="19"/>
  <c r="R103" i="19"/>
  <c r="S103" i="19"/>
  <c r="Q104" i="19"/>
  <c r="R104" i="19"/>
  <c r="S104" i="19"/>
  <c r="Q105" i="19"/>
  <c r="R105" i="19"/>
  <c r="S105" i="19"/>
  <c r="Q106" i="19"/>
  <c r="R106" i="19"/>
  <c r="S106" i="19"/>
  <c r="Q107" i="19"/>
  <c r="R107" i="19"/>
  <c r="S107" i="19"/>
  <c r="Q108" i="19"/>
  <c r="I40" i="19" s="1"/>
  <c r="R108" i="19"/>
  <c r="S108" i="19"/>
  <c r="Q109" i="19"/>
  <c r="R109" i="19"/>
  <c r="S109" i="19"/>
  <c r="Q110" i="19"/>
  <c r="R110" i="19"/>
  <c r="S110" i="19"/>
  <c r="S101" i="19"/>
  <c r="R101" i="19"/>
  <c r="Q101" i="19"/>
  <c r="K99" i="19"/>
  <c r="K98" i="19" s="1"/>
  <c r="K97" i="19"/>
  <c r="P15" i="19"/>
  <c r="P16" i="19"/>
  <c r="P17" i="19"/>
  <c r="P18" i="19"/>
  <c r="P19" i="19"/>
  <c r="P20" i="19"/>
  <c r="P21" i="19"/>
  <c r="P22" i="19"/>
  <c r="P23" i="19"/>
  <c r="P24" i="19"/>
  <c r="P25" i="19"/>
  <c r="P26" i="19"/>
  <c r="P27" i="19"/>
  <c r="P28" i="19"/>
  <c r="P29" i="19"/>
  <c r="P30" i="19"/>
  <c r="I15" i="19"/>
  <c r="I12" i="19"/>
  <c r="I9" i="19"/>
  <c r="I21" i="19"/>
  <c r="I20" i="19"/>
  <c r="I18" i="19"/>
  <c r="I17" i="19"/>
  <c r="I16" i="19"/>
  <c r="I42" i="18"/>
  <c r="I41" i="18"/>
  <c r="I40" i="18"/>
  <c r="I39" i="18"/>
  <c r="I38" i="18"/>
  <c r="I37" i="18"/>
  <c r="H42" i="18"/>
  <c r="H40" i="18"/>
  <c r="H39" i="18"/>
  <c r="H38" i="18"/>
  <c r="H37" i="18"/>
  <c r="I95" i="18"/>
  <c r="I92" i="18"/>
  <c r="I91" i="18"/>
  <c r="I90" i="18"/>
  <c r="I34" i="18"/>
  <c r="I33" i="18"/>
  <c r="I32" i="18"/>
  <c r="F44" i="18"/>
  <c r="F53" i="18"/>
  <c r="F50" i="18"/>
  <c r="F52" i="18"/>
  <c r="F51" i="18"/>
  <c r="F68" i="18"/>
  <c r="F54" i="18"/>
  <c r="I29" i="18"/>
  <c r="I28" i="18"/>
  <c r="I27" i="18"/>
  <c r="I9" i="18"/>
  <c r="L99" i="18"/>
  <c r="L98" i="18" s="1"/>
  <c r="M99" i="18"/>
  <c r="M98" i="18" s="1"/>
  <c r="N99" i="18"/>
  <c r="N98" i="18" s="1"/>
  <c r="O99" i="18"/>
  <c r="O98" i="18" s="1"/>
  <c r="P99" i="18"/>
  <c r="P98" i="18" s="1"/>
  <c r="L97" i="18"/>
  <c r="M97" i="18"/>
  <c r="N97" i="18"/>
  <c r="O97" i="18"/>
  <c r="P97" i="18"/>
  <c r="Q102" i="18"/>
  <c r="R102" i="18"/>
  <c r="S102" i="18"/>
  <c r="Q103" i="18"/>
  <c r="R103" i="18"/>
  <c r="H41" i="18" s="1"/>
  <c r="S103" i="18"/>
  <c r="Q104" i="18"/>
  <c r="R104" i="18"/>
  <c r="S104" i="18"/>
  <c r="Q105" i="18"/>
  <c r="R105" i="18"/>
  <c r="S105" i="18"/>
  <c r="Q106" i="18"/>
  <c r="R106" i="18"/>
  <c r="S106" i="18"/>
  <c r="Q107" i="18"/>
  <c r="R107" i="18"/>
  <c r="S107" i="18"/>
  <c r="Q108" i="18"/>
  <c r="R108" i="18"/>
  <c r="S108" i="18"/>
  <c r="Q109" i="18"/>
  <c r="R109" i="18"/>
  <c r="S109" i="18"/>
  <c r="Q110" i="18"/>
  <c r="R110" i="18"/>
  <c r="S110" i="18"/>
  <c r="S101" i="18"/>
  <c r="R101" i="18"/>
  <c r="Q101" i="18"/>
  <c r="K99" i="18"/>
  <c r="K98" i="18" s="1"/>
  <c r="K97" i="18"/>
  <c r="P15" i="18"/>
  <c r="P16" i="18"/>
  <c r="P17" i="18"/>
  <c r="P18" i="18"/>
  <c r="P19" i="18"/>
  <c r="P20" i="18"/>
  <c r="P21" i="18"/>
  <c r="P22" i="18"/>
  <c r="P23" i="18"/>
  <c r="P24" i="18"/>
  <c r="P25" i="18"/>
  <c r="P26" i="18"/>
  <c r="P27" i="18"/>
  <c r="P28" i="18"/>
  <c r="P29" i="18"/>
  <c r="P30" i="18"/>
  <c r="I15" i="18"/>
  <c r="I21" i="18"/>
  <c r="I20" i="18"/>
  <c r="I41" i="17"/>
  <c r="I40" i="17"/>
  <c r="I39" i="17"/>
  <c r="I38" i="17"/>
  <c r="I37" i="17"/>
  <c r="H41" i="17"/>
  <c r="H40" i="17"/>
  <c r="H39" i="17"/>
  <c r="H38" i="17"/>
  <c r="H37" i="17"/>
  <c r="I95" i="17"/>
  <c r="I91" i="17"/>
  <c r="I92" i="17" s="1"/>
  <c r="I90" i="17"/>
  <c r="I34" i="17"/>
  <c r="I33" i="17"/>
  <c r="I32" i="17"/>
  <c r="F44" i="17"/>
  <c r="F52" i="17"/>
  <c r="F51" i="17"/>
  <c r="F50" i="17"/>
  <c r="F53" i="17" s="1"/>
  <c r="F67" i="17"/>
  <c r="F54" i="17"/>
  <c r="I29" i="17"/>
  <c r="I28" i="17"/>
  <c r="I27" i="17"/>
  <c r="L99" i="17"/>
  <c r="L98" i="17" s="1"/>
  <c r="M99" i="17"/>
  <c r="M98" i="17" s="1"/>
  <c r="N99" i="17"/>
  <c r="N98" i="17" s="1"/>
  <c r="O99" i="17"/>
  <c r="O98" i="17" s="1"/>
  <c r="P99" i="17"/>
  <c r="P98" i="17" s="1"/>
  <c r="L97" i="17"/>
  <c r="M97" i="17"/>
  <c r="N97" i="17"/>
  <c r="O97" i="17"/>
  <c r="P97" i="17"/>
  <c r="Q102" i="17"/>
  <c r="R102" i="17"/>
  <c r="S102" i="17"/>
  <c r="Q103" i="17"/>
  <c r="R103" i="17"/>
  <c r="S103" i="17"/>
  <c r="Q104" i="17"/>
  <c r="R104" i="17"/>
  <c r="S104" i="17"/>
  <c r="Q105" i="17"/>
  <c r="R105" i="17"/>
  <c r="S105" i="17"/>
  <c r="Q106" i="17"/>
  <c r="R106" i="17"/>
  <c r="S106" i="17"/>
  <c r="Q107" i="17"/>
  <c r="R107" i="17"/>
  <c r="S107" i="17"/>
  <c r="Q108" i="17"/>
  <c r="R108" i="17"/>
  <c r="S108" i="17"/>
  <c r="Q109" i="17"/>
  <c r="R109" i="17"/>
  <c r="S109" i="17"/>
  <c r="H42" i="17" s="1"/>
  <c r="Q110" i="17"/>
  <c r="R110" i="17"/>
  <c r="S110" i="17"/>
  <c r="S101" i="17"/>
  <c r="R101" i="17"/>
  <c r="Q101" i="17"/>
  <c r="K99" i="17"/>
  <c r="K98" i="17" s="1"/>
  <c r="K97" i="17"/>
  <c r="P14" i="17"/>
  <c r="P15" i="17"/>
  <c r="P16" i="17"/>
  <c r="P17" i="17"/>
  <c r="P18" i="17"/>
  <c r="P19" i="17"/>
  <c r="P20" i="17"/>
  <c r="P21" i="17"/>
  <c r="P22" i="17"/>
  <c r="P23" i="17"/>
  <c r="P24" i="17"/>
  <c r="P25" i="17"/>
  <c r="P26" i="17"/>
  <c r="P27" i="17"/>
  <c r="P28" i="17"/>
  <c r="P29" i="17"/>
  <c r="P30" i="17"/>
  <c r="I15" i="17"/>
  <c r="I12" i="17"/>
  <c r="I9" i="17"/>
  <c r="I21" i="17"/>
  <c r="I20" i="17"/>
  <c r="I18" i="17"/>
  <c r="I17" i="17"/>
  <c r="I16" i="17"/>
  <c r="I41" i="16"/>
  <c r="I39" i="16"/>
  <c r="I38" i="16"/>
  <c r="I37" i="16"/>
  <c r="H41" i="16"/>
  <c r="H39" i="16"/>
  <c r="H38" i="16"/>
  <c r="H37" i="16"/>
  <c r="I95" i="16"/>
  <c r="I92" i="16"/>
  <c r="I91" i="16"/>
  <c r="I90" i="16"/>
  <c r="I34" i="16"/>
  <c r="I33" i="16"/>
  <c r="I32" i="16"/>
  <c r="F44" i="16"/>
  <c r="F53" i="16"/>
  <c r="F52" i="16"/>
  <c r="F51" i="16"/>
  <c r="F50" i="16"/>
  <c r="F68" i="16"/>
  <c r="F54" i="16"/>
  <c r="I29" i="16"/>
  <c r="I28" i="16"/>
  <c r="I27" i="16"/>
  <c r="L99" i="16"/>
  <c r="M99" i="16"/>
  <c r="M98" i="16" s="1"/>
  <c r="N99" i="16"/>
  <c r="N98" i="16" s="1"/>
  <c r="O99" i="16"/>
  <c r="O98" i="16" s="1"/>
  <c r="P99" i="16"/>
  <c r="P98" i="16" s="1"/>
  <c r="L98" i="16"/>
  <c r="L97" i="16"/>
  <c r="M97" i="16"/>
  <c r="N97" i="16"/>
  <c r="O97" i="16"/>
  <c r="P97" i="16"/>
  <c r="Q102" i="16"/>
  <c r="R102" i="16"/>
  <c r="S102" i="16"/>
  <c r="Q103" i="16"/>
  <c r="R103" i="16"/>
  <c r="S103" i="16"/>
  <c r="Q104" i="16"/>
  <c r="R104" i="16"/>
  <c r="S104" i="16"/>
  <c r="H42" i="16" s="1"/>
  <c r="Q105" i="16"/>
  <c r="R105" i="16"/>
  <c r="S105" i="16"/>
  <c r="Q106" i="16"/>
  <c r="R106" i="16"/>
  <c r="S106" i="16"/>
  <c r="Q107" i="16"/>
  <c r="R107" i="16"/>
  <c r="S107" i="16"/>
  <c r="Q108" i="16"/>
  <c r="R108" i="16"/>
  <c r="S108" i="16"/>
  <c r="Q109" i="16"/>
  <c r="R109" i="16"/>
  <c r="S109" i="16"/>
  <c r="Q110" i="16"/>
  <c r="H40" i="16" s="1"/>
  <c r="R110" i="16"/>
  <c r="S110" i="16"/>
  <c r="S101" i="16"/>
  <c r="R101" i="16"/>
  <c r="Q101" i="16"/>
  <c r="K99" i="16"/>
  <c r="K98" i="16" s="1"/>
  <c r="K97" i="16"/>
  <c r="P15" i="16"/>
  <c r="P16" i="16"/>
  <c r="P17" i="16"/>
  <c r="P18" i="16"/>
  <c r="P19" i="16"/>
  <c r="P20" i="16"/>
  <c r="P21" i="16"/>
  <c r="P22" i="16"/>
  <c r="P23" i="16"/>
  <c r="P24" i="16"/>
  <c r="P25" i="16"/>
  <c r="P26" i="16"/>
  <c r="P27" i="16"/>
  <c r="P28" i="16"/>
  <c r="P29" i="16"/>
  <c r="P30" i="16"/>
  <c r="I12" i="16"/>
  <c r="I9" i="16"/>
  <c r="I21" i="16"/>
  <c r="I20" i="16"/>
  <c r="I18" i="16"/>
  <c r="I17" i="16"/>
  <c r="I16" i="16"/>
  <c r="I42" i="15"/>
  <c r="I39" i="15"/>
  <c r="I38" i="15"/>
  <c r="I37" i="15"/>
  <c r="H42" i="15"/>
  <c r="H39" i="15"/>
  <c r="H38" i="15"/>
  <c r="H37" i="15"/>
  <c r="I95" i="15"/>
  <c r="I92" i="15"/>
  <c r="I91" i="15"/>
  <c r="I90" i="15"/>
  <c r="I34" i="15"/>
  <c r="I33" i="15"/>
  <c r="I32" i="15"/>
  <c r="F44" i="15"/>
  <c r="F53" i="15"/>
  <c r="F52" i="15"/>
  <c r="F51" i="15"/>
  <c r="F50" i="15"/>
  <c r="F67" i="15"/>
  <c r="F54" i="15"/>
  <c r="I29" i="15"/>
  <c r="I28" i="15"/>
  <c r="I27" i="15"/>
  <c r="L99" i="15"/>
  <c r="L98" i="15" s="1"/>
  <c r="M99" i="15"/>
  <c r="M98" i="15" s="1"/>
  <c r="N99" i="15"/>
  <c r="N98" i="15" s="1"/>
  <c r="O99" i="15"/>
  <c r="O98" i="15" s="1"/>
  <c r="P99" i="15"/>
  <c r="P98" i="15" s="1"/>
  <c r="L97" i="15"/>
  <c r="M97" i="15"/>
  <c r="N97" i="15"/>
  <c r="O97" i="15"/>
  <c r="P97" i="15"/>
  <c r="Q102" i="15"/>
  <c r="R102" i="15"/>
  <c r="S102" i="15"/>
  <c r="Q103" i="15"/>
  <c r="I40" i="15" s="1"/>
  <c r="R103" i="15"/>
  <c r="H41" i="15" s="1"/>
  <c r="S103" i="15"/>
  <c r="Q104" i="15"/>
  <c r="R104" i="15"/>
  <c r="S104" i="15"/>
  <c r="Q105" i="15"/>
  <c r="R105" i="15"/>
  <c r="S105" i="15"/>
  <c r="Q106" i="15"/>
  <c r="R106" i="15"/>
  <c r="S106" i="15"/>
  <c r="Q107" i="15"/>
  <c r="R107" i="15"/>
  <c r="S107" i="15"/>
  <c r="Q108" i="15"/>
  <c r="R108" i="15"/>
  <c r="I41" i="15" s="1"/>
  <c r="S108" i="15"/>
  <c r="Q109" i="15"/>
  <c r="R109" i="15"/>
  <c r="S109" i="15"/>
  <c r="Q110" i="15"/>
  <c r="R110" i="15"/>
  <c r="S110" i="15"/>
  <c r="S101" i="15"/>
  <c r="R101" i="15"/>
  <c r="Q101" i="15"/>
  <c r="K99" i="15"/>
  <c r="K98" i="15" s="1"/>
  <c r="K97" i="15"/>
  <c r="P14" i="15"/>
  <c r="P15" i="15"/>
  <c r="P16" i="15"/>
  <c r="P17" i="15"/>
  <c r="P18" i="15"/>
  <c r="P19" i="15"/>
  <c r="P20" i="15"/>
  <c r="P21" i="15"/>
  <c r="P22" i="15"/>
  <c r="P23" i="15"/>
  <c r="P24" i="15"/>
  <c r="P25" i="15"/>
  <c r="P26" i="15"/>
  <c r="P27" i="15"/>
  <c r="P28" i="15"/>
  <c r="P29" i="15"/>
  <c r="P30" i="15"/>
  <c r="I15" i="15"/>
  <c r="I12" i="15"/>
  <c r="I9" i="15"/>
  <c r="I21" i="15"/>
  <c r="I20" i="15"/>
  <c r="I41" i="14"/>
  <c r="I39" i="14"/>
  <c r="I38" i="14"/>
  <c r="I37" i="14"/>
  <c r="H41" i="14"/>
  <c r="H39" i="14"/>
  <c r="H38" i="14"/>
  <c r="H37" i="14"/>
  <c r="I95" i="14"/>
  <c r="I92" i="14"/>
  <c r="I91" i="14"/>
  <c r="I90" i="14"/>
  <c r="I34" i="14"/>
  <c r="I33" i="14"/>
  <c r="I32" i="14"/>
  <c r="F44" i="14"/>
  <c r="F53" i="14"/>
  <c r="F52" i="14"/>
  <c r="F51" i="14"/>
  <c r="F50" i="14"/>
  <c r="F65" i="14"/>
  <c r="F54" i="14"/>
  <c r="I29" i="14"/>
  <c r="I28" i="14"/>
  <c r="I27" i="14"/>
  <c r="L99" i="14"/>
  <c r="L98" i="14" s="1"/>
  <c r="M99" i="14"/>
  <c r="M98" i="14" s="1"/>
  <c r="N99" i="14"/>
  <c r="N98" i="14" s="1"/>
  <c r="O99" i="14"/>
  <c r="O98" i="14" s="1"/>
  <c r="P99" i="14"/>
  <c r="P98" i="14" s="1"/>
  <c r="L97" i="14"/>
  <c r="M97" i="14"/>
  <c r="N97" i="14"/>
  <c r="O97" i="14"/>
  <c r="P97" i="14"/>
  <c r="Q102" i="14"/>
  <c r="R102" i="14"/>
  <c r="S102" i="14"/>
  <c r="Q103" i="14"/>
  <c r="R103" i="14"/>
  <c r="S103" i="14"/>
  <c r="Q104" i="14"/>
  <c r="R104" i="14"/>
  <c r="S104" i="14"/>
  <c r="H42" i="14" s="1"/>
  <c r="Q105" i="14"/>
  <c r="I40" i="14" s="1"/>
  <c r="R105" i="14"/>
  <c r="S105" i="14"/>
  <c r="Q106" i="14"/>
  <c r="R106" i="14"/>
  <c r="S106" i="14"/>
  <c r="Q107" i="14"/>
  <c r="R107" i="14"/>
  <c r="S107" i="14"/>
  <c r="Q108" i="14"/>
  <c r="R108" i="14"/>
  <c r="S108" i="14"/>
  <c r="Q109" i="14"/>
  <c r="R109" i="14"/>
  <c r="S109" i="14"/>
  <c r="Q110" i="14"/>
  <c r="H40" i="14" s="1"/>
  <c r="R110" i="14"/>
  <c r="S110" i="14"/>
  <c r="S101" i="14"/>
  <c r="R101" i="14"/>
  <c r="Q101" i="14"/>
  <c r="K99" i="14"/>
  <c r="K98" i="14" s="1"/>
  <c r="K97" i="14"/>
  <c r="P12" i="14"/>
  <c r="P13" i="14"/>
  <c r="P14" i="14"/>
  <c r="P15" i="14"/>
  <c r="P16" i="14"/>
  <c r="P17" i="14"/>
  <c r="P18" i="14"/>
  <c r="P19" i="14"/>
  <c r="P20" i="14"/>
  <c r="P21" i="14"/>
  <c r="P22" i="14"/>
  <c r="P23" i="14"/>
  <c r="P24" i="14"/>
  <c r="P25" i="14"/>
  <c r="P26" i="14"/>
  <c r="P27" i="14"/>
  <c r="P28" i="14"/>
  <c r="P29" i="14"/>
  <c r="P30" i="14"/>
  <c r="I15" i="14"/>
  <c r="I12" i="14"/>
  <c r="I9" i="14"/>
  <c r="I21" i="14"/>
  <c r="I20" i="14"/>
  <c r="I42" i="13"/>
  <c r="I41" i="13"/>
  <c r="I39" i="13"/>
  <c r="I38" i="13"/>
  <c r="I37" i="13"/>
  <c r="H42" i="13"/>
  <c r="H41" i="13"/>
  <c r="H39" i="13"/>
  <c r="H38" i="13"/>
  <c r="H37" i="13"/>
  <c r="I92" i="13"/>
  <c r="I91" i="13"/>
  <c r="I90" i="13"/>
  <c r="I34" i="13"/>
  <c r="I33" i="13"/>
  <c r="I32" i="13"/>
  <c r="F52" i="13"/>
  <c r="F68" i="13"/>
  <c r="F54" i="13"/>
  <c r="F51" i="13" s="1"/>
  <c r="F44" i="13" s="1"/>
  <c r="I29" i="13"/>
  <c r="I28" i="13"/>
  <c r="I27" i="13"/>
  <c r="L99" i="13"/>
  <c r="L98" i="13" s="1"/>
  <c r="M99" i="13"/>
  <c r="M98" i="13" s="1"/>
  <c r="N99" i="13"/>
  <c r="N98" i="13" s="1"/>
  <c r="O99" i="13"/>
  <c r="O98" i="13" s="1"/>
  <c r="P99" i="13"/>
  <c r="P98" i="13" s="1"/>
  <c r="L97" i="13"/>
  <c r="M97" i="13"/>
  <c r="N97" i="13"/>
  <c r="O97" i="13"/>
  <c r="P97" i="13"/>
  <c r="Q102" i="13"/>
  <c r="R102" i="13"/>
  <c r="S102" i="13"/>
  <c r="Q103" i="13"/>
  <c r="R103" i="13"/>
  <c r="S103" i="13"/>
  <c r="Q104" i="13"/>
  <c r="R104" i="13"/>
  <c r="S104" i="13"/>
  <c r="Q105" i="13"/>
  <c r="R105" i="13"/>
  <c r="S105" i="13"/>
  <c r="Q106" i="13"/>
  <c r="R106" i="13"/>
  <c r="S106" i="13"/>
  <c r="Q107" i="13"/>
  <c r="I40" i="13" s="1"/>
  <c r="R107" i="13"/>
  <c r="S107" i="13"/>
  <c r="Q108" i="13"/>
  <c r="R108" i="13"/>
  <c r="S108" i="13"/>
  <c r="Q109" i="13"/>
  <c r="R109" i="13"/>
  <c r="S109" i="13"/>
  <c r="Q110" i="13"/>
  <c r="R110" i="13"/>
  <c r="S110" i="13"/>
  <c r="S101" i="13"/>
  <c r="R101" i="13"/>
  <c r="Q101" i="13"/>
  <c r="K99" i="13"/>
  <c r="K98" i="13" s="1"/>
  <c r="K97" i="13"/>
  <c r="P15" i="13"/>
  <c r="P16" i="13"/>
  <c r="P17" i="13"/>
  <c r="P18" i="13"/>
  <c r="P19" i="13"/>
  <c r="P20" i="13"/>
  <c r="P21" i="13"/>
  <c r="P22" i="13"/>
  <c r="P23" i="13"/>
  <c r="P24" i="13"/>
  <c r="P25" i="13"/>
  <c r="P26" i="13"/>
  <c r="P27" i="13"/>
  <c r="P28" i="13"/>
  <c r="P29" i="13"/>
  <c r="P30" i="13"/>
  <c r="I12" i="13"/>
  <c r="I9" i="13"/>
  <c r="I21" i="13"/>
  <c r="I20" i="13"/>
  <c r="I39" i="12"/>
  <c r="I38" i="12"/>
  <c r="I37" i="12"/>
  <c r="H42" i="12"/>
  <c r="H39" i="12"/>
  <c r="H38" i="12"/>
  <c r="H37" i="12"/>
  <c r="I95" i="12"/>
  <c r="I92" i="12"/>
  <c r="I91" i="12"/>
  <c r="I90" i="12"/>
  <c r="I34" i="12"/>
  <c r="I33" i="12"/>
  <c r="I32" i="12"/>
  <c r="F44" i="12"/>
  <c r="F53" i="12"/>
  <c r="F52" i="12"/>
  <c r="F51" i="12"/>
  <c r="F50" i="12"/>
  <c r="F66" i="12"/>
  <c r="F54" i="12"/>
  <c r="I29" i="12"/>
  <c r="I28" i="12"/>
  <c r="I27" i="12"/>
  <c r="I9" i="12"/>
  <c r="L99" i="12"/>
  <c r="L98" i="12" s="1"/>
  <c r="M99" i="12"/>
  <c r="M98" i="12" s="1"/>
  <c r="N99" i="12"/>
  <c r="N98" i="12" s="1"/>
  <c r="O99" i="12"/>
  <c r="O98" i="12" s="1"/>
  <c r="P99" i="12"/>
  <c r="P98" i="12" s="1"/>
  <c r="L97" i="12"/>
  <c r="M97" i="12"/>
  <c r="N97" i="12"/>
  <c r="O97" i="12"/>
  <c r="P97" i="12"/>
  <c r="Q102" i="12"/>
  <c r="R102" i="12"/>
  <c r="S102" i="12"/>
  <c r="Q103" i="12"/>
  <c r="R103" i="12"/>
  <c r="I41" i="12" s="1"/>
  <c r="S103" i="12"/>
  <c r="Q104" i="12"/>
  <c r="R104" i="12"/>
  <c r="S104" i="12"/>
  <c r="Q105" i="12"/>
  <c r="R105" i="12"/>
  <c r="S105" i="12"/>
  <c r="Q106" i="12"/>
  <c r="R106" i="12"/>
  <c r="S106" i="12"/>
  <c r="Q107" i="12"/>
  <c r="R107" i="12"/>
  <c r="S107" i="12"/>
  <c r="Q108" i="12"/>
  <c r="R108" i="12"/>
  <c r="S108" i="12"/>
  <c r="I42" i="12" s="1"/>
  <c r="Q109" i="12"/>
  <c r="R109" i="12"/>
  <c r="S109" i="12"/>
  <c r="Q110" i="12"/>
  <c r="R110" i="12"/>
  <c r="S110" i="12"/>
  <c r="S101" i="12"/>
  <c r="R101" i="12"/>
  <c r="Q101" i="12"/>
  <c r="K99" i="12"/>
  <c r="K98" i="12" s="1"/>
  <c r="K97" i="12"/>
  <c r="P13" i="12"/>
  <c r="P14" i="12"/>
  <c r="P15" i="12"/>
  <c r="P16" i="12"/>
  <c r="P17" i="12"/>
  <c r="P18" i="12"/>
  <c r="P19" i="12"/>
  <c r="P20" i="12"/>
  <c r="P21" i="12"/>
  <c r="P22" i="12"/>
  <c r="P23" i="12"/>
  <c r="P24" i="12"/>
  <c r="P25" i="12"/>
  <c r="P26" i="12"/>
  <c r="P27" i="12"/>
  <c r="P28" i="12"/>
  <c r="P29" i="12"/>
  <c r="P30" i="12"/>
  <c r="I15" i="12"/>
  <c r="I12" i="12"/>
  <c r="I21" i="12"/>
  <c r="I20" i="12"/>
  <c r="I18" i="12"/>
  <c r="I17" i="12"/>
  <c r="I16" i="12"/>
  <c r="I42" i="11"/>
  <c r="I41" i="11"/>
  <c r="I39" i="11"/>
  <c r="I38" i="11"/>
  <c r="I37" i="11"/>
  <c r="H42" i="11"/>
  <c r="H40" i="11"/>
  <c r="H39" i="11"/>
  <c r="H38" i="11"/>
  <c r="H37" i="11"/>
  <c r="I95" i="11"/>
  <c r="I91" i="11"/>
  <c r="I92" i="11" s="1"/>
  <c r="I90" i="11"/>
  <c r="I34" i="11"/>
  <c r="I33" i="11"/>
  <c r="I32" i="11"/>
  <c r="F52" i="11"/>
  <c r="F51" i="11"/>
  <c r="F44" i="11" s="1"/>
  <c r="F50" i="11"/>
  <c r="F53" i="11" s="1"/>
  <c r="F65" i="11"/>
  <c r="F54" i="11"/>
  <c r="I29" i="11"/>
  <c r="I28" i="11"/>
  <c r="I27" i="11"/>
  <c r="L99" i="11"/>
  <c r="L98" i="11" s="1"/>
  <c r="M99" i="11"/>
  <c r="M98" i="11" s="1"/>
  <c r="N99" i="11"/>
  <c r="N98" i="11" s="1"/>
  <c r="O99" i="11"/>
  <c r="O98" i="11" s="1"/>
  <c r="P99" i="11"/>
  <c r="P98" i="11" s="1"/>
  <c r="L97" i="11"/>
  <c r="M97" i="11"/>
  <c r="N97" i="11"/>
  <c r="O97" i="11"/>
  <c r="P97" i="11"/>
  <c r="Q102" i="11"/>
  <c r="R102" i="11"/>
  <c r="S102" i="11"/>
  <c r="Q103" i="11"/>
  <c r="R103" i="11"/>
  <c r="S103" i="11"/>
  <c r="Q104" i="11"/>
  <c r="I40" i="11" s="1"/>
  <c r="R104" i="11"/>
  <c r="S104" i="11"/>
  <c r="Q105" i="11"/>
  <c r="R105" i="11"/>
  <c r="S105" i="11"/>
  <c r="Q106" i="11"/>
  <c r="R106" i="11"/>
  <c r="S106" i="11"/>
  <c r="Q107" i="11"/>
  <c r="R107" i="11"/>
  <c r="S107" i="11"/>
  <c r="Q108" i="11"/>
  <c r="R108" i="11"/>
  <c r="S108" i="11"/>
  <c r="Q109" i="11"/>
  <c r="R109" i="11"/>
  <c r="H41" i="11" s="1"/>
  <c r="S109" i="11"/>
  <c r="Q110" i="11"/>
  <c r="R110" i="11"/>
  <c r="S110" i="11"/>
  <c r="S101" i="11"/>
  <c r="R101" i="11"/>
  <c r="Q101" i="11"/>
  <c r="K99" i="11"/>
  <c r="K98" i="11" s="1"/>
  <c r="K97" i="11"/>
  <c r="P12" i="11"/>
  <c r="P13" i="11"/>
  <c r="P14" i="11"/>
  <c r="P15" i="11"/>
  <c r="P16" i="11"/>
  <c r="P17" i="11"/>
  <c r="P18" i="11"/>
  <c r="P19" i="11"/>
  <c r="P20" i="11"/>
  <c r="P21" i="11"/>
  <c r="P22" i="11"/>
  <c r="P23" i="11"/>
  <c r="P24" i="11"/>
  <c r="P25" i="11"/>
  <c r="P26" i="11"/>
  <c r="P27" i="11"/>
  <c r="P28" i="11"/>
  <c r="P29" i="11"/>
  <c r="P30" i="11"/>
  <c r="I15" i="11"/>
  <c r="I12" i="11"/>
  <c r="I9" i="11"/>
  <c r="I21" i="11"/>
  <c r="I20" i="11"/>
  <c r="I18" i="11"/>
  <c r="I17" i="11"/>
  <c r="I16" i="11"/>
  <c r="I34" i="10"/>
  <c r="I33" i="10"/>
  <c r="I32" i="10"/>
  <c r="O65" i="10"/>
  <c r="O64" i="10"/>
  <c r="O75" i="10"/>
  <c r="P75" i="10" s="1"/>
  <c r="O74" i="10"/>
  <c r="P74" i="10" s="1"/>
  <c r="O73" i="10"/>
  <c r="L73" i="10" s="1"/>
  <c r="O72" i="10"/>
  <c r="P72" i="10" s="1"/>
  <c r="O71" i="10"/>
  <c r="P71" i="10" s="1"/>
  <c r="O70" i="10"/>
  <c r="P70" i="10" s="1"/>
  <c r="O69" i="10"/>
  <c r="P69" i="10" s="1"/>
  <c r="O68" i="10"/>
  <c r="L68" i="10" s="1"/>
  <c r="O67" i="10"/>
  <c r="P67" i="10" s="1"/>
  <c r="O66" i="10"/>
  <c r="P66" i="10" s="1"/>
  <c r="F53" i="10"/>
  <c r="F52" i="10"/>
  <c r="F51" i="10"/>
  <c r="F44" i="10" s="1"/>
  <c r="F50" i="10"/>
  <c r="F63" i="10"/>
  <c r="F54" i="10"/>
  <c r="I29" i="10"/>
  <c r="I28" i="10"/>
  <c r="I27" i="10"/>
  <c r="L99" i="10"/>
  <c r="L98" i="10" s="1"/>
  <c r="M99" i="10"/>
  <c r="M98" i="10" s="1"/>
  <c r="N99" i="10"/>
  <c r="N98" i="10" s="1"/>
  <c r="O99" i="10"/>
  <c r="O98" i="10" s="1"/>
  <c r="P99" i="10"/>
  <c r="P98" i="10" s="1"/>
  <c r="L97" i="10"/>
  <c r="M97" i="10"/>
  <c r="N97" i="10"/>
  <c r="O97" i="10"/>
  <c r="P97" i="10"/>
  <c r="Q102" i="10"/>
  <c r="R102" i="10"/>
  <c r="S102" i="10"/>
  <c r="Q103" i="10"/>
  <c r="R103" i="10"/>
  <c r="S103" i="10"/>
  <c r="Q104" i="10"/>
  <c r="R104" i="10"/>
  <c r="S104" i="10"/>
  <c r="Q105" i="10"/>
  <c r="R105" i="10"/>
  <c r="S105" i="10"/>
  <c r="Q106" i="10"/>
  <c r="R106" i="10"/>
  <c r="S106" i="10"/>
  <c r="Q107" i="10"/>
  <c r="R107" i="10"/>
  <c r="S107" i="10"/>
  <c r="Q108" i="10"/>
  <c r="R108" i="10"/>
  <c r="S108" i="10"/>
  <c r="Q109" i="10"/>
  <c r="R109" i="10"/>
  <c r="S109" i="10"/>
  <c r="Q110" i="10"/>
  <c r="R110" i="10"/>
  <c r="S110" i="10"/>
  <c r="S101" i="10"/>
  <c r="R101" i="10"/>
  <c r="Q101" i="10"/>
  <c r="K99" i="10"/>
  <c r="K98" i="10" s="1"/>
  <c r="K97" i="10"/>
  <c r="P10" i="10"/>
  <c r="P11" i="10"/>
  <c r="P12" i="10"/>
  <c r="P13" i="10"/>
  <c r="P14" i="10"/>
  <c r="P15" i="10"/>
  <c r="P16" i="10"/>
  <c r="P17" i="10"/>
  <c r="P18" i="10"/>
  <c r="P19" i="10"/>
  <c r="P20" i="10"/>
  <c r="P21" i="10"/>
  <c r="P22" i="10"/>
  <c r="P23" i="10"/>
  <c r="P24" i="10"/>
  <c r="P25" i="10"/>
  <c r="P26" i="10"/>
  <c r="P27" i="10"/>
  <c r="P28" i="10"/>
  <c r="P29" i="10"/>
  <c r="P30" i="10"/>
  <c r="I15" i="10"/>
  <c r="I12" i="10"/>
  <c r="I9" i="10"/>
  <c r="I21" i="10"/>
  <c r="I20" i="10"/>
  <c r="I18" i="10"/>
  <c r="I40" i="9"/>
  <c r="I39" i="9"/>
  <c r="I38" i="9"/>
  <c r="I37" i="9"/>
  <c r="H41" i="9"/>
  <c r="H40" i="9"/>
  <c r="H39" i="9"/>
  <c r="H38" i="9"/>
  <c r="H37" i="9"/>
  <c r="I95" i="9"/>
  <c r="I92" i="9"/>
  <c r="I91" i="9"/>
  <c r="I90" i="9"/>
  <c r="I34" i="9"/>
  <c r="I33" i="9"/>
  <c r="I32" i="9"/>
  <c r="F52" i="9"/>
  <c r="F51" i="9"/>
  <c r="F44" i="9" s="1"/>
  <c r="F50" i="9"/>
  <c r="F53" i="9" s="1"/>
  <c r="F67" i="9"/>
  <c r="F54" i="9"/>
  <c r="I29" i="9"/>
  <c r="I28" i="9"/>
  <c r="I27" i="9"/>
  <c r="L99" i="9"/>
  <c r="L98" i="9" s="1"/>
  <c r="M99" i="9"/>
  <c r="M98" i="9" s="1"/>
  <c r="N99" i="9"/>
  <c r="O99" i="9"/>
  <c r="O98" i="9" s="1"/>
  <c r="P99" i="9"/>
  <c r="P98" i="9" s="1"/>
  <c r="N98" i="9"/>
  <c r="L97" i="9"/>
  <c r="M97" i="9"/>
  <c r="N97" i="9"/>
  <c r="O97" i="9"/>
  <c r="P97" i="9"/>
  <c r="Q102" i="9"/>
  <c r="R102" i="9"/>
  <c r="S102" i="9"/>
  <c r="Q103" i="9"/>
  <c r="R103" i="9"/>
  <c r="S103" i="9"/>
  <c r="Q104" i="9"/>
  <c r="R104" i="9"/>
  <c r="S104" i="9"/>
  <c r="Q105" i="9"/>
  <c r="R105" i="9"/>
  <c r="S105" i="9"/>
  <c r="Q106" i="9"/>
  <c r="R106" i="9"/>
  <c r="S106" i="9"/>
  <c r="Q107" i="9"/>
  <c r="R107" i="9"/>
  <c r="S107" i="9"/>
  <c r="Q108" i="9"/>
  <c r="R108" i="9"/>
  <c r="S108" i="9"/>
  <c r="Q109" i="9"/>
  <c r="R109" i="9"/>
  <c r="S109" i="9"/>
  <c r="Q110" i="9"/>
  <c r="R110" i="9"/>
  <c r="S110" i="9"/>
  <c r="S101" i="9"/>
  <c r="R101" i="9"/>
  <c r="I41" i="9" s="1"/>
  <c r="Q101" i="9"/>
  <c r="K99" i="9"/>
  <c r="K98" i="9" s="1"/>
  <c r="K97" i="9"/>
  <c r="P14" i="9"/>
  <c r="P15" i="9"/>
  <c r="P16" i="9"/>
  <c r="P17" i="9"/>
  <c r="P18" i="9"/>
  <c r="P19" i="9"/>
  <c r="P20" i="9"/>
  <c r="P21" i="9"/>
  <c r="P22" i="9"/>
  <c r="P23" i="9"/>
  <c r="P24" i="9"/>
  <c r="P25" i="9"/>
  <c r="P26" i="9"/>
  <c r="P27" i="9"/>
  <c r="P28" i="9"/>
  <c r="P29" i="9"/>
  <c r="P30" i="9"/>
  <c r="I12" i="9"/>
  <c r="I9" i="9"/>
  <c r="I21" i="9"/>
  <c r="I20" i="9"/>
  <c r="I18" i="9"/>
  <c r="I17" i="9"/>
  <c r="I16" i="9"/>
  <c r="I41" i="8"/>
  <c r="I39" i="8"/>
  <c r="I38" i="8"/>
  <c r="I37" i="8"/>
  <c r="H39" i="8"/>
  <c r="H38" i="8"/>
  <c r="H37" i="8"/>
  <c r="I95" i="8"/>
  <c r="I92" i="8"/>
  <c r="I91" i="8"/>
  <c r="I90" i="8"/>
  <c r="I34" i="8"/>
  <c r="I33" i="8"/>
  <c r="I32" i="8"/>
  <c r="F44" i="8"/>
  <c r="F52" i="8"/>
  <c r="F53" i="8" s="1"/>
  <c r="F51" i="8"/>
  <c r="F50" i="8"/>
  <c r="F67" i="8"/>
  <c r="F54" i="8"/>
  <c r="I29" i="8"/>
  <c r="I28" i="8"/>
  <c r="I27" i="8"/>
  <c r="I18" i="8"/>
  <c r="L99" i="8"/>
  <c r="L98" i="8" s="1"/>
  <c r="M99" i="8"/>
  <c r="M98" i="8" s="1"/>
  <c r="N99" i="8"/>
  <c r="N98" i="8" s="1"/>
  <c r="O99" i="8"/>
  <c r="O98" i="8" s="1"/>
  <c r="P99" i="8"/>
  <c r="P98" i="8" s="1"/>
  <c r="L97" i="8"/>
  <c r="M97" i="8"/>
  <c r="N97" i="8"/>
  <c r="O97" i="8"/>
  <c r="P97" i="8"/>
  <c r="Q102" i="8"/>
  <c r="R102" i="8"/>
  <c r="S102" i="8"/>
  <c r="Q103" i="8"/>
  <c r="R103" i="8"/>
  <c r="S103" i="8"/>
  <c r="Q104" i="8"/>
  <c r="R104" i="8"/>
  <c r="S104" i="8"/>
  <c r="Q105" i="8"/>
  <c r="I40" i="8" s="1"/>
  <c r="R105" i="8"/>
  <c r="S105" i="8"/>
  <c r="Q106" i="8"/>
  <c r="R106" i="8"/>
  <c r="H41" i="8" s="1"/>
  <c r="S106" i="8"/>
  <c r="Q107" i="8"/>
  <c r="R107" i="8"/>
  <c r="S107" i="8"/>
  <c r="Q108" i="8"/>
  <c r="R108" i="8"/>
  <c r="S108" i="8"/>
  <c r="Q109" i="8"/>
  <c r="R109" i="8"/>
  <c r="S109" i="8"/>
  <c r="Q110" i="8"/>
  <c r="R110" i="8"/>
  <c r="S110" i="8"/>
  <c r="S101" i="8"/>
  <c r="R101" i="8"/>
  <c r="Q101" i="8"/>
  <c r="H40" i="8" s="1"/>
  <c r="K99" i="8"/>
  <c r="K98" i="8" s="1"/>
  <c r="K97" i="8"/>
  <c r="P14" i="8"/>
  <c r="P15" i="8"/>
  <c r="P16" i="8"/>
  <c r="P17" i="8"/>
  <c r="P18" i="8"/>
  <c r="P19" i="8"/>
  <c r="P20" i="8"/>
  <c r="P21" i="8"/>
  <c r="P22" i="8"/>
  <c r="P23" i="8"/>
  <c r="P24" i="8"/>
  <c r="P25" i="8"/>
  <c r="P26" i="8"/>
  <c r="P27" i="8"/>
  <c r="P28" i="8"/>
  <c r="P29" i="8"/>
  <c r="P30" i="8"/>
  <c r="I15" i="8"/>
  <c r="I12" i="8"/>
  <c r="I9" i="8"/>
  <c r="I21" i="8"/>
  <c r="I20" i="8"/>
  <c r="I17" i="8"/>
  <c r="I42" i="7"/>
  <c r="I39" i="7"/>
  <c r="I38" i="7"/>
  <c r="I37" i="7"/>
  <c r="H39" i="7"/>
  <c r="H38" i="7"/>
  <c r="H37" i="7"/>
  <c r="I95" i="7"/>
  <c r="I90" i="7"/>
  <c r="I91" i="7" s="1"/>
  <c r="I92" i="7" s="1"/>
  <c r="I34" i="7"/>
  <c r="I33" i="7"/>
  <c r="I32" i="7"/>
  <c r="F53" i="7"/>
  <c r="F52" i="7"/>
  <c r="F51" i="7"/>
  <c r="F44" i="7" s="1"/>
  <c r="F50" i="7"/>
  <c r="F66" i="7"/>
  <c r="F54" i="7"/>
  <c r="I29" i="7"/>
  <c r="I28" i="7"/>
  <c r="I27" i="7"/>
  <c r="L99" i="7"/>
  <c r="L98" i="7" s="1"/>
  <c r="M99" i="7"/>
  <c r="M98" i="7" s="1"/>
  <c r="N99" i="7"/>
  <c r="N98" i="7" s="1"/>
  <c r="O99" i="7"/>
  <c r="O98" i="7" s="1"/>
  <c r="P99" i="7"/>
  <c r="P98" i="7" s="1"/>
  <c r="L97" i="7"/>
  <c r="M97" i="7"/>
  <c r="N97" i="7"/>
  <c r="O97" i="7"/>
  <c r="P97" i="7"/>
  <c r="Q102" i="7"/>
  <c r="R102" i="7"/>
  <c r="S102" i="7"/>
  <c r="Q103" i="7"/>
  <c r="R103" i="7"/>
  <c r="S103" i="7"/>
  <c r="Q104" i="7"/>
  <c r="R104" i="7"/>
  <c r="S104" i="7"/>
  <c r="H42" i="7" s="1"/>
  <c r="Q105" i="7"/>
  <c r="R105" i="7"/>
  <c r="S105" i="7"/>
  <c r="Q106" i="7"/>
  <c r="R106" i="7"/>
  <c r="I41" i="7" s="1"/>
  <c r="S106" i="7"/>
  <c r="Q107" i="7"/>
  <c r="R107" i="7"/>
  <c r="S107" i="7"/>
  <c r="Q108" i="7"/>
  <c r="R108" i="7"/>
  <c r="S108" i="7"/>
  <c r="Q109" i="7"/>
  <c r="R109" i="7"/>
  <c r="S109" i="7"/>
  <c r="Q110" i="7"/>
  <c r="R110" i="7"/>
  <c r="S110" i="7"/>
  <c r="S101" i="7"/>
  <c r="R101" i="7"/>
  <c r="Q101" i="7"/>
  <c r="I40" i="7" s="1"/>
  <c r="K99" i="7"/>
  <c r="K98" i="7" s="1"/>
  <c r="K97" i="7"/>
  <c r="P13" i="7"/>
  <c r="P14" i="7"/>
  <c r="P15" i="7"/>
  <c r="P16" i="7"/>
  <c r="P17" i="7"/>
  <c r="P18" i="7"/>
  <c r="P19" i="7"/>
  <c r="P20" i="7"/>
  <c r="P21" i="7"/>
  <c r="P22" i="7"/>
  <c r="P23" i="7"/>
  <c r="P24" i="7"/>
  <c r="P25" i="7"/>
  <c r="P26" i="7"/>
  <c r="P27" i="7"/>
  <c r="P28" i="7"/>
  <c r="P29" i="7"/>
  <c r="P30" i="7"/>
  <c r="I15" i="7"/>
  <c r="I12" i="7"/>
  <c r="I9" i="7"/>
  <c r="I21" i="7"/>
  <c r="I20" i="7"/>
  <c r="I18" i="7"/>
  <c r="I17" i="7"/>
  <c r="I16" i="7"/>
  <c r="I39" i="6"/>
  <c r="I38" i="6"/>
  <c r="I37" i="6"/>
  <c r="H39" i="6"/>
  <c r="H38" i="6"/>
  <c r="H37" i="6"/>
  <c r="I95" i="6"/>
  <c r="I92" i="6"/>
  <c r="I90" i="6"/>
  <c r="I34" i="6"/>
  <c r="I33" i="6"/>
  <c r="I32" i="6"/>
  <c r="F52" i="6"/>
  <c r="F50" i="6"/>
  <c r="F53" i="6" s="1"/>
  <c r="F64" i="6"/>
  <c r="F51" i="6" s="1"/>
  <c r="F44" i="6" s="1"/>
  <c r="F54" i="6"/>
  <c r="I29" i="6"/>
  <c r="I28" i="6"/>
  <c r="I27" i="6"/>
  <c r="I9" i="6"/>
  <c r="L99" i="6"/>
  <c r="L98" i="6" s="1"/>
  <c r="M99" i="6"/>
  <c r="M98" i="6" s="1"/>
  <c r="N99" i="6"/>
  <c r="N98" i="6" s="1"/>
  <c r="O99" i="6"/>
  <c r="O98" i="6" s="1"/>
  <c r="P99" i="6"/>
  <c r="P98" i="6" s="1"/>
  <c r="L97" i="6"/>
  <c r="M97" i="6"/>
  <c r="N97" i="6"/>
  <c r="O97" i="6"/>
  <c r="P97" i="6"/>
  <c r="Q102" i="6"/>
  <c r="R102" i="6"/>
  <c r="S102" i="6"/>
  <c r="Q103" i="6"/>
  <c r="R103" i="6"/>
  <c r="S103" i="6"/>
  <c r="Q104" i="6"/>
  <c r="R104" i="6"/>
  <c r="S104" i="6"/>
  <c r="I42" i="6" s="1"/>
  <c r="Q105" i="6"/>
  <c r="H40" i="6" s="1"/>
  <c r="R105" i="6"/>
  <c r="H41" i="6" s="1"/>
  <c r="S105" i="6"/>
  <c r="Q106" i="6"/>
  <c r="R106" i="6"/>
  <c r="S106" i="6"/>
  <c r="Q107" i="6"/>
  <c r="R107" i="6"/>
  <c r="S107" i="6"/>
  <c r="Q108" i="6"/>
  <c r="R108" i="6"/>
  <c r="S108" i="6"/>
  <c r="Q109" i="6"/>
  <c r="R109" i="6"/>
  <c r="S109" i="6"/>
  <c r="Q110" i="6"/>
  <c r="R110" i="6"/>
  <c r="S110" i="6"/>
  <c r="S101" i="6"/>
  <c r="R101" i="6"/>
  <c r="I41" i="6" s="1"/>
  <c r="Q101" i="6"/>
  <c r="K99" i="6"/>
  <c r="K98" i="6" s="1"/>
  <c r="K97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27" i="6"/>
  <c r="P28" i="6"/>
  <c r="P29" i="6"/>
  <c r="P30" i="6"/>
  <c r="I15" i="6"/>
  <c r="I12" i="6"/>
  <c r="I21" i="6"/>
  <c r="I20" i="6"/>
  <c r="I42" i="9" l="1"/>
  <c r="H42" i="9"/>
  <c r="I40" i="6"/>
  <c r="H40" i="7"/>
  <c r="H41" i="7"/>
  <c r="I40" i="12"/>
  <c r="H40" i="12"/>
  <c r="H42" i="8"/>
  <c r="I42" i="8"/>
  <c r="H40" i="13"/>
  <c r="I42" i="17"/>
  <c r="I40" i="16"/>
  <c r="H42" i="6"/>
  <c r="F50" i="13"/>
  <c r="F53" i="13" s="1"/>
  <c r="I42" i="14"/>
  <c r="H41" i="20"/>
  <c r="F50" i="23"/>
  <c r="F53" i="23" s="1"/>
  <c r="I42" i="16"/>
  <c r="F51" i="19"/>
  <c r="F44" i="19" s="1"/>
  <c r="I40" i="21"/>
  <c r="H41" i="23"/>
  <c r="I40" i="24"/>
  <c r="H40" i="15"/>
  <c r="H42" i="23"/>
  <c r="H40" i="22"/>
  <c r="H41" i="12"/>
  <c r="H42" i="19"/>
  <c r="H41" i="22"/>
  <c r="I18" i="24"/>
  <c r="I16" i="24"/>
  <c r="I17" i="24"/>
  <c r="I31" i="24" s="1"/>
  <c r="J80" i="24" s="1"/>
  <c r="I18" i="21"/>
  <c r="I16" i="20"/>
  <c r="I12" i="18"/>
  <c r="I18" i="18"/>
  <c r="I16" i="18"/>
  <c r="I17" i="18"/>
  <c r="I15" i="16"/>
  <c r="I18" i="15"/>
  <c r="I16" i="15"/>
  <c r="I17" i="15"/>
  <c r="I16" i="14"/>
  <c r="I18" i="14"/>
  <c r="I17" i="14"/>
  <c r="I15" i="13"/>
  <c r="I18" i="13"/>
  <c r="I16" i="13"/>
  <c r="I17" i="13"/>
  <c r="P68" i="10"/>
  <c r="L69" i="10"/>
  <c r="L70" i="10"/>
  <c r="L74" i="10"/>
  <c r="L66" i="10"/>
  <c r="L71" i="10"/>
  <c r="P73" i="10"/>
  <c r="L72" i="10"/>
  <c r="L67" i="10"/>
  <c r="L75" i="10"/>
  <c r="I17" i="10"/>
  <c r="I31" i="10" s="1"/>
  <c r="J80" i="10" s="1"/>
  <c r="I16" i="10"/>
  <c r="I15" i="9"/>
  <c r="I16" i="8"/>
  <c r="I16" i="6"/>
  <c r="I18" i="6"/>
  <c r="I17" i="6"/>
  <c r="I81" i="26"/>
  <c r="I80" i="26"/>
  <c r="I79" i="26"/>
  <c r="I78" i="26"/>
  <c r="K78" i="26"/>
  <c r="T15" i="26"/>
  <c r="Q16" i="26"/>
  <c r="S17" i="26"/>
  <c r="T18" i="26"/>
  <c r="T19" i="26"/>
  <c r="S20" i="26"/>
  <c r="S21" i="26"/>
  <c r="R22" i="26"/>
  <c r="T23" i="26"/>
  <c r="Q24" i="26"/>
  <c r="S25" i="26"/>
  <c r="T26" i="26"/>
  <c r="T27" i="26"/>
  <c r="S28" i="26"/>
  <c r="S29" i="26"/>
  <c r="R30" i="26"/>
  <c r="I81" i="25"/>
  <c r="I80" i="25"/>
  <c r="I79" i="25"/>
  <c r="I78" i="25"/>
  <c r="K78" i="25"/>
  <c r="R14" i="25"/>
  <c r="R15" i="25"/>
  <c r="Q16" i="25"/>
  <c r="R17" i="25"/>
  <c r="T18" i="25"/>
  <c r="T19" i="25"/>
  <c r="S20" i="25"/>
  <c r="T21" i="25"/>
  <c r="R22" i="25"/>
  <c r="R23" i="25"/>
  <c r="Q24" i="25"/>
  <c r="R25" i="25"/>
  <c r="T26" i="25"/>
  <c r="T27" i="25"/>
  <c r="S28" i="25"/>
  <c r="T29" i="25"/>
  <c r="R30" i="25"/>
  <c r="I81" i="24"/>
  <c r="I80" i="24"/>
  <c r="I79" i="24"/>
  <c r="I78" i="24"/>
  <c r="K78" i="24"/>
  <c r="S13" i="24"/>
  <c r="R14" i="24"/>
  <c r="R15" i="24"/>
  <c r="Q16" i="24"/>
  <c r="Q17" i="24"/>
  <c r="T18" i="24"/>
  <c r="T19" i="24"/>
  <c r="S20" i="24"/>
  <c r="S21" i="24"/>
  <c r="R22" i="24"/>
  <c r="R23" i="24"/>
  <c r="Q24" i="24"/>
  <c r="Q25" i="24"/>
  <c r="T26" i="24"/>
  <c r="T27" i="24"/>
  <c r="S28" i="24"/>
  <c r="S29" i="24"/>
  <c r="R30" i="24"/>
  <c r="I81" i="23"/>
  <c r="I80" i="23"/>
  <c r="I79" i="23"/>
  <c r="I78" i="23"/>
  <c r="K78" i="23"/>
  <c r="R14" i="23"/>
  <c r="R15" i="23"/>
  <c r="Q16" i="23"/>
  <c r="R17" i="23"/>
  <c r="T18" i="23"/>
  <c r="T19" i="23"/>
  <c r="S20" i="23"/>
  <c r="T21" i="23"/>
  <c r="R22" i="23"/>
  <c r="R23" i="23"/>
  <c r="Q24" i="23"/>
  <c r="R25" i="23"/>
  <c r="T26" i="23"/>
  <c r="T27" i="23"/>
  <c r="S28" i="23"/>
  <c r="T29" i="23"/>
  <c r="R30" i="23"/>
  <c r="I81" i="22"/>
  <c r="I80" i="22"/>
  <c r="I79" i="22"/>
  <c r="I78" i="22"/>
  <c r="K78" i="22"/>
  <c r="S13" i="22"/>
  <c r="R14" i="22"/>
  <c r="R15" i="22"/>
  <c r="Q16" i="22"/>
  <c r="Q17" i="22"/>
  <c r="T18" i="22"/>
  <c r="T19" i="22"/>
  <c r="S20" i="22"/>
  <c r="S21" i="22"/>
  <c r="R22" i="22"/>
  <c r="R23" i="22"/>
  <c r="Q24" i="22"/>
  <c r="Q25" i="22"/>
  <c r="T26" i="22"/>
  <c r="T27" i="22"/>
  <c r="S28" i="22"/>
  <c r="S29" i="22"/>
  <c r="R30" i="22"/>
  <c r="I81" i="21"/>
  <c r="I80" i="21"/>
  <c r="I79" i="21"/>
  <c r="I78" i="21"/>
  <c r="K78" i="21"/>
  <c r="R14" i="21"/>
  <c r="R15" i="21"/>
  <c r="Q16" i="21"/>
  <c r="R17" i="21"/>
  <c r="T18" i="21"/>
  <c r="T19" i="21"/>
  <c r="S20" i="21"/>
  <c r="T21" i="21"/>
  <c r="R22" i="21"/>
  <c r="R23" i="21"/>
  <c r="Q24" i="21"/>
  <c r="R25" i="21"/>
  <c r="T26" i="21"/>
  <c r="T27" i="21"/>
  <c r="S28" i="21"/>
  <c r="T29" i="21"/>
  <c r="R30" i="21"/>
  <c r="I81" i="20"/>
  <c r="I80" i="20"/>
  <c r="I79" i="20"/>
  <c r="I78" i="20"/>
  <c r="K78" i="20"/>
  <c r="I31" i="20"/>
  <c r="J80" i="20" s="1"/>
  <c r="T13" i="20"/>
  <c r="R14" i="20"/>
  <c r="R15" i="20"/>
  <c r="Q16" i="20"/>
  <c r="R17" i="20"/>
  <c r="T18" i="20"/>
  <c r="T19" i="20"/>
  <c r="S20" i="20"/>
  <c r="T21" i="20"/>
  <c r="R22" i="20"/>
  <c r="R23" i="20"/>
  <c r="Q24" i="20"/>
  <c r="R25" i="20"/>
  <c r="T26" i="20"/>
  <c r="T27" i="20"/>
  <c r="S28" i="20"/>
  <c r="T29" i="20"/>
  <c r="R30" i="20"/>
  <c r="I81" i="19"/>
  <c r="I80" i="19"/>
  <c r="I79" i="19"/>
  <c r="I78" i="19"/>
  <c r="K78" i="19"/>
  <c r="R15" i="19"/>
  <c r="Q16" i="19"/>
  <c r="R17" i="19"/>
  <c r="T18" i="19"/>
  <c r="T19" i="19"/>
  <c r="S20" i="19"/>
  <c r="T21" i="19"/>
  <c r="R22" i="19"/>
  <c r="R23" i="19"/>
  <c r="Q24" i="19"/>
  <c r="R25" i="19"/>
  <c r="T26" i="19"/>
  <c r="T27" i="19"/>
  <c r="S28" i="19"/>
  <c r="T29" i="19"/>
  <c r="R30" i="19"/>
  <c r="I81" i="18"/>
  <c r="I80" i="18"/>
  <c r="I79" i="18"/>
  <c r="I78" i="18"/>
  <c r="K78" i="18"/>
  <c r="R15" i="18"/>
  <c r="Q16" i="18"/>
  <c r="R17" i="18"/>
  <c r="T18" i="18"/>
  <c r="T19" i="18"/>
  <c r="S20" i="18"/>
  <c r="T21" i="18"/>
  <c r="R22" i="18"/>
  <c r="R23" i="18"/>
  <c r="Q24" i="18"/>
  <c r="R25" i="18"/>
  <c r="T26" i="18"/>
  <c r="T27" i="18"/>
  <c r="S28" i="18"/>
  <c r="T29" i="18"/>
  <c r="R30" i="18"/>
  <c r="I81" i="17"/>
  <c r="I80" i="17"/>
  <c r="I79" i="17"/>
  <c r="I78" i="17"/>
  <c r="K78" i="17"/>
  <c r="R14" i="17"/>
  <c r="R15" i="17"/>
  <c r="Q16" i="17"/>
  <c r="R17" i="17"/>
  <c r="T18" i="17"/>
  <c r="T19" i="17"/>
  <c r="S20" i="17"/>
  <c r="T21" i="17"/>
  <c r="R22" i="17"/>
  <c r="R23" i="17"/>
  <c r="Q24" i="17"/>
  <c r="R25" i="17"/>
  <c r="T26" i="17"/>
  <c r="T27" i="17"/>
  <c r="S28" i="17"/>
  <c r="T29" i="17"/>
  <c r="R30" i="17"/>
  <c r="I81" i="16"/>
  <c r="I80" i="16"/>
  <c r="I79" i="16"/>
  <c r="I78" i="16"/>
  <c r="K78" i="16"/>
  <c r="R15" i="16"/>
  <c r="Q16" i="16"/>
  <c r="R17" i="16"/>
  <c r="T18" i="16"/>
  <c r="T19" i="16"/>
  <c r="S20" i="16"/>
  <c r="T21" i="16"/>
  <c r="R22" i="16"/>
  <c r="R23" i="16"/>
  <c r="Q24" i="16"/>
  <c r="R25" i="16"/>
  <c r="T26" i="16"/>
  <c r="T27" i="16"/>
  <c r="S28" i="16"/>
  <c r="T29" i="16"/>
  <c r="R30" i="16"/>
  <c r="I81" i="15"/>
  <c r="I80" i="15"/>
  <c r="I79" i="15"/>
  <c r="I78" i="15"/>
  <c r="K78" i="15"/>
  <c r="R14" i="15"/>
  <c r="R15" i="15"/>
  <c r="Q16" i="15"/>
  <c r="R17" i="15"/>
  <c r="T18" i="15"/>
  <c r="T19" i="15"/>
  <c r="S20" i="15"/>
  <c r="T21" i="15"/>
  <c r="R22" i="15"/>
  <c r="R23" i="15"/>
  <c r="Q24" i="15"/>
  <c r="R25" i="15"/>
  <c r="T26" i="15"/>
  <c r="T27" i="15"/>
  <c r="S28" i="15"/>
  <c r="T29" i="15"/>
  <c r="R30" i="15"/>
  <c r="I81" i="14"/>
  <c r="I80" i="14"/>
  <c r="I79" i="14"/>
  <c r="I78" i="14"/>
  <c r="K78" i="14"/>
  <c r="S12" i="14"/>
  <c r="T13" i="14"/>
  <c r="R14" i="14"/>
  <c r="R15" i="14"/>
  <c r="Q16" i="14"/>
  <c r="R17" i="14"/>
  <c r="T18" i="14"/>
  <c r="T19" i="14"/>
  <c r="S20" i="14"/>
  <c r="T21" i="14"/>
  <c r="R22" i="14"/>
  <c r="R23" i="14"/>
  <c r="Q24" i="14"/>
  <c r="R25" i="14"/>
  <c r="T26" i="14"/>
  <c r="T27" i="14"/>
  <c r="S28" i="14"/>
  <c r="T29" i="14"/>
  <c r="R30" i="14"/>
  <c r="I81" i="13"/>
  <c r="I80" i="13"/>
  <c r="I79" i="13"/>
  <c r="I78" i="13"/>
  <c r="K78" i="13"/>
  <c r="R15" i="13"/>
  <c r="Q16" i="13"/>
  <c r="R17" i="13"/>
  <c r="T18" i="13"/>
  <c r="T19" i="13"/>
  <c r="S20" i="13"/>
  <c r="T21" i="13"/>
  <c r="R22" i="13"/>
  <c r="R23" i="13"/>
  <c r="Q24" i="13"/>
  <c r="R25" i="13"/>
  <c r="T26" i="13"/>
  <c r="T27" i="13"/>
  <c r="S28" i="13"/>
  <c r="T29" i="13"/>
  <c r="R30" i="13"/>
  <c r="I81" i="12"/>
  <c r="I80" i="12"/>
  <c r="I79" i="12"/>
  <c r="I78" i="12"/>
  <c r="K78" i="12"/>
  <c r="T13" i="12"/>
  <c r="R14" i="12"/>
  <c r="R15" i="12"/>
  <c r="Q16" i="12"/>
  <c r="R17" i="12"/>
  <c r="T18" i="12"/>
  <c r="T19" i="12"/>
  <c r="S20" i="12"/>
  <c r="T21" i="12"/>
  <c r="R22" i="12"/>
  <c r="R23" i="12"/>
  <c r="Q24" i="12"/>
  <c r="R25" i="12"/>
  <c r="T26" i="12"/>
  <c r="T27" i="12"/>
  <c r="S28" i="12"/>
  <c r="T29" i="12"/>
  <c r="R30" i="12"/>
  <c r="I81" i="11"/>
  <c r="I80" i="11"/>
  <c r="I79" i="11"/>
  <c r="I78" i="11"/>
  <c r="K78" i="11"/>
  <c r="S12" i="11"/>
  <c r="T13" i="11"/>
  <c r="R14" i="11"/>
  <c r="R15" i="11"/>
  <c r="Q16" i="11"/>
  <c r="R17" i="11"/>
  <c r="T18" i="11"/>
  <c r="T19" i="11"/>
  <c r="S20" i="11"/>
  <c r="T21" i="11"/>
  <c r="R22" i="11"/>
  <c r="R23" i="11"/>
  <c r="Q24" i="11"/>
  <c r="R25" i="11"/>
  <c r="T26" i="11"/>
  <c r="T27" i="11"/>
  <c r="S28" i="11"/>
  <c r="T29" i="11"/>
  <c r="R30" i="11"/>
  <c r="I42" i="10"/>
  <c r="I41" i="10"/>
  <c r="I40" i="10"/>
  <c r="I39" i="10"/>
  <c r="I38" i="10"/>
  <c r="H42" i="10"/>
  <c r="H41" i="10"/>
  <c r="H40" i="10"/>
  <c r="H39" i="10"/>
  <c r="H38" i="10"/>
  <c r="I95" i="10"/>
  <c r="I92" i="10"/>
  <c r="I81" i="10"/>
  <c r="I80" i="10"/>
  <c r="I79" i="10"/>
  <c r="I78" i="10"/>
  <c r="K78" i="10"/>
  <c r="T10" i="10"/>
  <c r="T11" i="10"/>
  <c r="S12" i="10"/>
  <c r="S13" i="10"/>
  <c r="R14" i="10"/>
  <c r="R15" i="10"/>
  <c r="Q16" i="10"/>
  <c r="Q17" i="10"/>
  <c r="T18" i="10"/>
  <c r="T19" i="10"/>
  <c r="S20" i="10"/>
  <c r="S21" i="10"/>
  <c r="R22" i="10"/>
  <c r="R23" i="10"/>
  <c r="Q24" i="10"/>
  <c r="Q25" i="10"/>
  <c r="T26" i="10"/>
  <c r="T27" i="10"/>
  <c r="S28" i="10"/>
  <c r="S29" i="10"/>
  <c r="R30" i="10"/>
  <c r="I81" i="9"/>
  <c r="I80" i="9"/>
  <c r="I79" i="9"/>
  <c r="I78" i="9"/>
  <c r="K78" i="9"/>
  <c r="R14" i="9"/>
  <c r="T15" i="9"/>
  <c r="Q16" i="9"/>
  <c r="S17" i="9"/>
  <c r="T18" i="9"/>
  <c r="T19" i="9"/>
  <c r="S20" i="9"/>
  <c r="S21" i="9"/>
  <c r="R22" i="9"/>
  <c r="T23" i="9"/>
  <c r="Q24" i="9"/>
  <c r="S25" i="9"/>
  <c r="T26" i="9"/>
  <c r="T27" i="9"/>
  <c r="S28" i="9"/>
  <c r="S29" i="9"/>
  <c r="R30" i="9"/>
  <c r="I81" i="8"/>
  <c r="I80" i="8"/>
  <c r="I79" i="8"/>
  <c r="I78" i="8"/>
  <c r="K78" i="8"/>
  <c r="R14" i="8"/>
  <c r="R15" i="8"/>
  <c r="R16" i="8"/>
  <c r="R17" i="8"/>
  <c r="T18" i="8"/>
  <c r="T19" i="8"/>
  <c r="S20" i="8"/>
  <c r="T21" i="8"/>
  <c r="R22" i="8"/>
  <c r="R23" i="8"/>
  <c r="R24" i="8"/>
  <c r="R25" i="8"/>
  <c r="T26" i="8"/>
  <c r="T27" i="8"/>
  <c r="S28" i="8"/>
  <c r="T29" i="8"/>
  <c r="R30" i="8"/>
  <c r="I81" i="7"/>
  <c r="I80" i="7"/>
  <c r="I79" i="7"/>
  <c r="I78" i="7"/>
  <c r="K78" i="7"/>
  <c r="T13" i="7"/>
  <c r="R14" i="7"/>
  <c r="R15" i="7"/>
  <c r="R16" i="7"/>
  <c r="R17" i="7"/>
  <c r="T18" i="7"/>
  <c r="T19" i="7"/>
  <c r="S20" i="7"/>
  <c r="T21" i="7"/>
  <c r="R22" i="7"/>
  <c r="R23" i="7"/>
  <c r="R24" i="7"/>
  <c r="R25" i="7"/>
  <c r="T26" i="7"/>
  <c r="T27" i="7"/>
  <c r="S28" i="7"/>
  <c r="T29" i="7"/>
  <c r="R30" i="7"/>
  <c r="I81" i="6"/>
  <c r="I80" i="6"/>
  <c r="I79" i="6"/>
  <c r="I78" i="6"/>
  <c r="K78" i="6"/>
  <c r="T11" i="6"/>
  <c r="S12" i="6"/>
  <c r="T13" i="6"/>
  <c r="R14" i="6"/>
  <c r="R15" i="6"/>
  <c r="Q16" i="6"/>
  <c r="R17" i="6"/>
  <c r="T18" i="6"/>
  <c r="T19" i="6"/>
  <c r="S20" i="6"/>
  <c r="T21" i="6"/>
  <c r="R22" i="6"/>
  <c r="R23" i="6"/>
  <c r="Q24" i="6"/>
  <c r="R25" i="6"/>
  <c r="T26" i="6"/>
  <c r="T27" i="6"/>
  <c r="S28" i="6"/>
  <c r="T29" i="6"/>
  <c r="R30" i="6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L15" i="26"/>
  <c r="L16" i="26"/>
  <c r="L19" i="26"/>
  <c r="L22" i="26"/>
  <c r="L27" i="26"/>
  <c r="L28" i="26"/>
  <c r="L29" i="26"/>
  <c r="L30" i="26"/>
  <c r="K15" i="26"/>
  <c r="K16" i="26"/>
  <c r="K17" i="26"/>
  <c r="K18" i="26"/>
  <c r="K19" i="26"/>
  <c r="K20" i="26"/>
  <c r="K21" i="26"/>
  <c r="K22" i="26"/>
  <c r="K23" i="26"/>
  <c r="L23" i="26" s="1"/>
  <c r="K24" i="26"/>
  <c r="L24" i="26" s="1"/>
  <c r="K25" i="26"/>
  <c r="L25" i="26" s="1"/>
  <c r="K26" i="26"/>
  <c r="K27" i="26"/>
  <c r="K28" i="26"/>
  <c r="K29" i="26"/>
  <c r="K30" i="26"/>
  <c r="D13" i="26"/>
  <c r="D12" i="26"/>
  <c r="I5" i="26"/>
  <c r="L15" i="25"/>
  <c r="L16" i="25"/>
  <c r="L17" i="25"/>
  <c r="L18" i="25"/>
  <c r="L20" i="25"/>
  <c r="L21" i="25"/>
  <c r="L23" i="25"/>
  <c r="L27" i="25"/>
  <c r="K14" i="25"/>
  <c r="K15" i="25"/>
  <c r="K16" i="25"/>
  <c r="K17" i="25"/>
  <c r="K18" i="25"/>
  <c r="K19" i="25"/>
  <c r="K20" i="25"/>
  <c r="K21" i="25"/>
  <c r="K22" i="25"/>
  <c r="K23" i="25"/>
  <c r="K24" i="25"/>
  <c r="K25" i="25"/>
  <c r="K26" i="25"/>
  <c r="L26" i="25" s="1"/>
  <c r="K27" i="25"/>
  <c r="K28" i="25"/>
  <c r="L28" i="25" s="1"/>
  <c r="K29" i="25"/>
  <c r="K30" i="25"/>
  <c r="D12" i="25"/>
  <c r="D11" i="25"/>
  <c r="I5" i="25"/>
  <c r="L13" i="24"/>
  <c r="L17" i="24"/>
  <c r="L18" i="24"/>
  <c r="L19" i="24"/>
  <c r="L20" i="24"/>
  <c r="L22" i="24"/>
  <c r="L25" i="24"/>
  <c r="L26" i="24"/>
  <c r="L29" i="24"/>
  <c r="K13" i="24"/>
  <c r="K14" i="24"/>
  <c r="L14" i="24" s="1"/>
  <c r="K15" i="24"/>
  <c r="K16" i="24"/>
  <c r="K17" i="24"/>
  <c r="K18" i="24"/>
  <c r="K19" i="24"/>
  <c r="K20" i="24"/>
  <c r="K21" i="24"/>
  <c r="K22" i="24"/>
  <c r="K23" i="24"/>
  <c r="K24" i="24"/>
  <c r="K25" i="24"/>
  <c r="K26" i="24"/>
  <c r="K27" i="24"/>
  <c r="K28" i="24"/>
  <c r="L28" i="24" s="1"/>
  <c r="K29" i="24"/>
  <c r="K30" i="24"/>
  <c r="L30" i="24" s="1"/>
  <c r="D12" i="24"/>
  <c r="D10" i="24"/>
  <c r="D11" i="24" s="1"/>
  <c r="I5" i="24"/>
  <c r="L17" i="23"/>
  <c r="L18" i="23"/>
  <c r="L19" i="23"/>
  <c r="L20" i="23"/>
  <c r="L21" i="23"/>
  <c r="L23" i="23"/>
  <c r="L24" i="23"/>
  <c r="L28" i="23"/>
  <c r="L29" i="23"/>
  <c r="K14" i="23"/>
  <c r="K15" i="23"/>
  <c r="K16" i="23"/>
  <c r="K17" i="23"/>
  <c r="K18" i="23"/>
  <c r="K19" i="23"/>
  <c r="K20" i="23"/>
  <c r="K21" i="23"/>
  <c r="K22" i="23"/>
  <c r="K23" i="23"/>
  <c r="K24" i="23"/>
  <c r="K25" i="23"/>
  <c r="L25" i="23" s="1"/>
  <c r="K26" i="23"/>
  <c r="K27" i="23"/>
  <c r="K28" i="23"/>
  <c r="K29" i="23"/>
  <c r="K30" i="23"/>
  <c r="L30" i="23" s="1"/>
  <c r="D12" i="23"/>
  <c r="D11" i="23"/>
  <c r="D2" i="23"/>
  <c r="D1" i="23" s="1"/>
  <c r="I5" i="23"/>
  <c r="L13" i="22"/>
  <c r="L16" i="22"/>
  <c r="L17" i="22"/>
  <c r="L18" i="22"/>
  <c r="L20" i="22"/>
  <c r="L23" i="22"/>
  <c r="L24" i="22"/>
  <c r="L25" i="22"/>
  <c r="L26" i="22"/>
  <c r="L27" i="22"/>
  <c r="L29" i="22"/>
  <c r="K13" i="22"/>
  <c r="K14" i="22"/>
  <c r="K15" i="22"/>
  <c r="K16" i="22"/>
  <c r="K17" i="22"/>
  <c r="K18" i="22"/>
  <c r="K19" i="22"/>
  <c r="L19" i="22" s="1"/>
  <c r="K20" i="22"/>
  <c r="K21" i="22"/>
  <c r="K22" i="22"/>
  <c r="K23" i="22"/>
  <c r="U23" i="22" s="1"/>
  <c r="K24" i="22"/>
  <c r="K25" i="22"/>
  <c r="K26" i="22"/>
  <c r="K27" i="22"/>
  <c r="K28" i="22"/>
  <c r="K29" i="22"/>
  <c r="K30" i="22"/>
  <c r="D12" i="22"/>
  <c r="D11" i="22"/>
  <c r="D10" i="22"/>
  <c r="I5" i="22"/>
  <c r="L14" i="21"/>
  <c r="L17" i="21"/>
  <c r="L18" i="21"/>
  <c r="L19" i="21"/>
  <c r="L20" i="21"/>
  <c r="L21" i="21"/>
  <c r="L24" i="21"/>
  <c r="L25" i="21"/>
  <c r="L27" i="21"/>
  <c r="L30" i="21"/>
  <c r="K14" i="21"/>
  <c r="K15" i="21"/>
  <c r="K16" i="21"/>
  <c r="K17" i="21"/>
  <c r="K18" i="21"/>
  <c r="K19" i="21"/>
  <c r="K20" i="21"/>
  <c r="K21" i="21"/>
  <c r="K22" i="21"/>
  <c r="K23" i="21"/>
  <c r="K24" i="21"/>
  <c r="K25" i="21"/>
  <c r="K26" i="21"/>
  <c r="K27" i="21"/>
  <c r="K28" i="21"/>
  <c r="K29" i="21"/>
  <c r="L29" i="21" s="1"/>
  <c r="K30" i="21"/>
  <c r="D12" i="21"/>
  <c r="D13" i="21" s="1"/>
  <c r="D11" i="21"/>
  <c r="I5" i="21"/>
  <c r="L15" i="20"/>
  <c r="L18" i="20"/>
  <c r="L19" i="20"/>
  <c r="L21" i="20"/>
  <c r="L22" i="20"/>
  <c r="L24" i="20"/>
  <c r="L25" i="20"/>
  <c r="L27" i="20"/>
  <c r="L29" i="20"/>
  <c r="K13" i="20"/>
  <c r="L13" i="20" s="1"/>
  <c r="K14" i="20"/>
  <c r="K15" i="20"/>
  <c r="K16" i="20"/>
  <c r="K17" i="20"/>
  <c r="K18" i="20"/>
  <c r="K19" i="20"/>
  <c r="K20" i="20"/>
  <c r="K21" i="20"/>
  <c r="K22" i="20"/>
  <c r="K23" i="20"/>
  <c r="K24" i="20"/>
  <c r="K25" i="20"/>
  <c r="K26" i="20"/>
  <c r="K27" i="20"/>
  <c r="K28" i="20"/>
  <c r="K29" i="20"/>
  <c r="K30" i="20"/>
  <c r="D11" i="20"/>
  <c r="D12" i="20" s="1"/>
  <c r="D10" i="20"/>
  <c r="I5" i="20"/>
  <c r="L15" i="19"/>
  <c r="L19" i="19"/>
  <c r="L20" i="19"/>
  <c r="L23" i="19"/>
  <c r="L26" i="19"/>
  <c r="L27" i="19"/>
  <c r="L28" i="19"/>
  <c r="L29" i="19"/>
  <c r="L30" i="19"/>
  <c r="K15" i="19"/>
  <c r="K16" i="19"/>
  <c r="K17" i="19"/>
  <c r="K18" i="19"/>
  <c r="K19" i="19"/>
  <c r="K20" i="19"/>
  <c r="K21" i="19"/>
  <c r="K22" i="19"/>
  <c r="K23" i="19"/>
  <c r="K24" i="19"/>
  <c r="K25" i="19"/>
  <c r="L25" i="19" s="1"/>
  <c r="K26" i="19"/>
  <c r="K27" i="19"/>
  <c r="K28" i="19"/>
  <c r="K29" i="19"/>
  <c r="K30" i="19"/>
  <c r="D14" i="19"/>
  <c r="D13" i="19"/>
  <c r="D12" i="19"/>
  <c r="I5" i="19"/>
  <c r="L15" i="18"/>
  <c r="L18" i="18"/>
  <c r="L19" i="18"/>
  <c r="L22" i="18"/>
  <c r="L25" i="18"/>
  <c r="L26" i="18"/>
  <c r="L28" i="18"/>
  <c r="L29" i="18"/>
  <c r="L30" i="18"/>
  <c r="K15" i="18"/>
  <c r="K16" i="18"/>
  <c r="K17" i="18"/>
  <c r="K18" i="18"/>
  <c r="K19" i="18"/>
  <c r="U19" i="18" s="1"/>
  <c r="K20" i="18"/>
  <c r="K21" i="18"/>
  <c r="K22" i="18"/>
  <c r="K23" i="18"/>
  <c r="K24" i="18"/>
  <c r="K25" i="18"/>
  <c r="K26" i="18"/>
  <c r="K27" i="18"/>
  <c r="K28" i="18"/>
  <c r="K29" i="18"/>
  <c r="K30" i="18"/>
  <c r="D12" i="18"/>
  <c r="D1" i="18"/>
  <c r="D2" i="18"/>
  <c r="I5" i="18"/>
  <c r="L17" i="17"/>
  <c r="L20" i="17"/>
  <c r="L21" i="17"/>
  <c r="L23" i="17"/>
  <c r="L24" i="17"/>
  <c r="L27" i="17"/>
  <c r="L29" i="17"/>
  <c r="L30" i="17"/>
  <c r="K14" i="17"/>
  <c r="K15" i="17"/>
  <c r="K16" i="17"/>
  <c r="K17" i="17"/>
  <c r="K18" i="17"/>
  <c r="K19" i="17"/>
  <c r="K20" i="17"/>
  <c r="K21" i="17"/>
  <c r="K22" i="17"/>
  <c r="K23" i="17"/>
  <c r="K24" i="17"/>
  <c r="K25" i="17"/>
  <c r="L25" i="17" s="1"/>
  <c r="K26" i="17"/>
  <c r="K27" i="17"/>
  <c r="K28" i="17"/>
  <c r="L28" i="17" s="1"/>
  <c r="K29" i="17"/>
  <c r="K30" i="17"/>
  <c r="D13" i="17"/>
  <c r="D11" i="17"/>
  <c r="D12" i="17" s="1"/>
  <c r="D1" i="17"/>
  <c r="I5" i="17"/>
  <c r="L17" i="16"/>
  <c r="L18" i="16"/>
  <c r="L21" i="16"/>
  <c r="L24" i="16"/>
  <c r="L25" i="16"/>
  <c r="L27" i="16"/>
  <c r="L28" i="16"/>
  <c r="L29" i="16"/>
  <c r="L30" i="16"/>
  <c r="K15" i="16"/>
  <c r="K16" i="16"/>
  <c r="K17" i="16"/>
  <c r="N17" i="16" s="1"/>
  <c r="K18" i="16"/>
  <c r="K19" i="16"/>
  <c r="K20" i="16"/>
  <c r="K21" i="16"/>
  <c r="K22" i="16"/>
  <c r="K23" i="16"/>
  <c r="L23" i="16" s="1"/>
  <c r="K24" i="16"/>
  <c r="K25" i="16"/>
  <c r="K26" i="16"/>
  <c r="L26" i="16" s="1"/>
  <c r="K27" i="16"/>
  <c r="K28" i="16"/>
  <c r="K29" i="16"/>
  <c r="K30" i="16"/>
  <c r="D14" i="16"/>
  <c r="D13" i="16"/>
  <c r="D12" i="16"/>
  <c r="D1" i="16"/>
  <c r="I5" i="16"/>
  <c r="L14" i="15"/>
  <c r="L17" i="15"/>
  <c r="L21" i="15"/>
  <c r="L24" i="15"/>
  <c r="L25" i="15"/>
  <c r="L27" i="15"/>
  <c r="L30" i="15"/>
  <c r="K14" i="15"/>
  <c r="K15" i="15"/>
  <c r="K16" i="15"/>
  <c r="K17" i="15"/>
  <c r="K18" i="15"/>
  <c r="K19" i="15"/>
  <c r="K20" i="15"/>
  <c r="K21" i="15"/>
  <c r="K22" i="15"/>
  <c r="K23" i="15"/>
  <c r="L23" i="15" s="1"/>
  <c r="K24" i="15"/>
  <c r="K25" i="15"/>
  <c r="K26" i="15"/>
  <c r="K27" i="15"/>
  <c r="K28" i="15"/>
  <c r="L28" i="15" s="1"/>
  <c r="K29" i="15"/>
  <c r="K30" i="15"/>
  <c r="D11" i="15"/>
  <c r="I5" i="15"/>
  <c r="L17" i="14"/>
  <c r="L18" i="14"/>
  <c r="L19" i="14"/>
  <c r="L20" i="14"/>
  <c r="L21" i="14"/>
  <c r="L24" i="14"/>
  <c r="L25" i="14"/>
  <c r="L26" i="14"/>
  <c r="L27" i="14"/>
  <c r="K12" i="14"/>
  <c r="K13" i="14"/>
  <c r="K14" i="14"/>
  <c r="K15" i="14"/>
  <c r="K16" i="14"/>
  <c r="K17" i="14"/>
  <c r="K18" i="14"/>
  <c r="K19" i="14"/>
  <c r="K20" i="14"/>
  <c r="K21" i="14"/>
  <c r="K22" i="14"/>
  <c r="K23" i="14"/>
  <c r="K24" i="14"/>
  <c r="K25" i="14"/>
  <c r="K26" i="14"/>
  <c r="K27" i="14"/>
  <c r="K28" i="14"/>
  <c r="K29" i="14"/>
  <c r="K30" i="14"/>
  <c r="D9" i="14"/>
  <c r="I5" i="14"/>
  <c r="L19" i="13"/>
  <c r="L22" i="13"/>
  <c r="L23" i="13"/>
  <c r="L26" i="13"/>
  <c r="L27" i="13"/>
  <c r="L29" i="13"/>
  <c r="L30" i="13"/>
  <c r="K15" i="13"/>
  <c r="K16" i="13"/>
  <c r="K17" i="13"/>
  <c r="K18" i="13"/>
  <c r="K19" i="13"/>
  <c r="K20" i="13"/>
  <c r="L20" i="13" s="1"/>
  <c r="K21" i="13"/>
  <c r="L21" i="13" s="1"/>
  <c r="K22" i="13"/>
  <c r="K23" i="13"/>
  <c r="K24" i="13"/>
  <c r="K25" i="13"/>
  <c r="K26" i="13"/>
  <c r="K27" i="13"/>
  <c r="K28" i="13"/>
  <c r="K29" i="13"/>
  <c r="K30" i="13"/>
  <c r="D13" i="13"/>
  <c r="D12" i="13"/>
  <c r="I5" i="13"/>
  <c r="L14" i="12"/>
  <c r="L17" i="12"/>
  <c r="L18" i="12"/>
  <c r="L19" i="12"/>
  <c r="L20" i="12"/>
  <c r="L21" i="12"/>
  <c r="L23" i="12"/>
  <c r="L24" i="12"/>
  <c r="L25" i="12"/>
  <c r="K13" i="12"/>
  <c r="K14" i="12"/>
  <c r="K15" i="12"/>
  <c r="K16" i="12"/>
  <c r="K17" i="12"/>
  <c r="K18" i="12"/>
  <c r="K19" i="12"/>
  <c r="K20" i="12"/>
  <c r="K21" i="12"/>
  <c r="K22" i="12"/>
  <c r="K23" i="12"/>
  <c r="K24" i="12"/>
  <c r="K25" i="12"/>
  <c r="K26" i="12"/>
  <c r="K27" i="12"/>
  <c r="K28" i="12"/>
  <c r="L28" i="12" s="1"/>
  <c r="K29" i="12"/>
  <c r="K30" i="12"/>
  <c r="D10" i="12"/>
  <c r="I5" i="12"/>
  <c r="L17" i="11"/>
  <c r="L18" i="11"/>
  <c r="L19" i="11"/>
  <c r="L20" i="11"/>
  <c r="L21" i="11"/>
  <c r="L22" i="11"/>
  <c r="L25" i="11"/>
  <c r="L26" i="11"/>
  <c r="K12" i="11"/>
  <c r="L12" i="11" s="1"/>
  <c r="K13" i="11"/>
  <c r="L13" i="11" s="1"/>
  <c r="K14" i="11"/>
  <c r="L14" i="11" s="1"/>
  <c r="K15" i="11"/>
  <c r="L15" i="11" s="1"/>
  <c r="K16" i="11"/>
  <c r="K17" i="11"/>
  <c r="K18" i="11"/>
  <c r="K19" i="11"/>
  <c r="K20" i="11"/>
  <c r="K21" i="11"/>
  <c r="K22" i="11"/>
  <c r="K23" i="11"/>
  <c r="K24" i="11"/>
  <c r="K25" i="11"/>
  <c r="K26" i="11"/>
  <c r="K27" i="11"/>
  <c r="L27" i="11" s="1"/>
  <c r="K28" i="11"/>
  <c r="L28" i="11" s="1"/>
  <c r="K29" i="11"/>
  <c r="L29" i="11" s="1"/>
  <c r="K30" i="11"/>
  <c r="L30" i="11" s="1"/>
  <c r="D9" i="11"/>
  <c r="D10" i="11" s="1"/>
  <c r="I5" i="11"/>
  <c r="L11" i="10"/>
  <c r="L14" i="10"/>
  <c r="L15" i="10"/>
  <c r="L16" i="10"/>
  <c r="L18" i="10"/>
  <c r="L19" i="10"/>
  <c r="L20" i="10"/>
  <c r="L21" i="10"/>
  <c r="L23" i="10"/>
  <c r="L27" i="10"/>
  <c r="K10" i="10"/>
  <c r="L10" i="10" s="1"/>
  <c r="K11" i="10"/>
  <c r="K12" i="10"/>
  <c r="L12" i="10" s="1"/>
  <c r="K13" i="10"/>
  <c r="L13" i="10" s="1"/>
  <c r="K14" i="10"/>
  <c r="K15" i="10"/>
  <c r="K16" i="10"/>
  <c r="K17" i="10"/>
  <c r="K18" i="10"/>
  <c r="K19" i="10"/>
  <c r="K20" i="10"/>
  <c r="K21" i="10"/>
  <c r="K22" i="10"/>
  <c r="K23" i="10"/>
  <c r="K24" i="10"/>
  <c r="L24" i="10" s="1"/>
  <c r="K25" i="10"/>
  <c r="K26" i="10"/>
  <c r="L26" i="10" s="1"/>
  <c r="K27" i="10"/>
  <c r="K28" i="10"/>
  <c r="L28" i="10" s="1"/>
  <c r="K29" i="10"/>
  <c r="L29" i="10" s="1"/>
  <c r="K30" i="10"/>
  <c r="L30" i="10" s="1"/>
  <c r="D7" i="10"/>
  <c r="I5" i="10"/>
  <c r="L14" i="9"/>
  <c r="L15" i="9"/>
  <c r="L16" i="9"/>
  <c r="L17" i="9"/>
  <c r="L19" i="9"/>
  <c r="L20" i="9"/>
  <c r="L21" i="9"/>
  <c r="L28" i="9"/>
  <c r="L29" i="9"/>
  <c r="L30" i="9"/>
  <c r="K14" i="9"/>
  <c r="K15" i="9"/>
  <c r="K16" i="9"/>
  <c r="K17" i="9"/>
  <c r="K18" i="9"/>
  <c r="K19" i="9"/>
  <c r="K20" i="9"/>
  <c r="K21" i="9"/>
  <c r="K22" i="9"/>
  <c r="L22" i="9" s="1"/>
  <c r="K23" i="9"/>
  <c r="L23" i="9" s="1"/>
  <c r="K24" i="9"/>
  <c r="L24" i="9" s="1"/>
  <c r="K25" i="9"/>
  <c r="L25" i="9" s="1"/>
  <c r="K26" i="9"/>
  <c r="K27" i="9"/>
  <c r="L27" i="9" s="1"/>
  <c r="K28" i="9"/>
  <c r="K29" i="9"/>
  <c r="K30" i="9"/>
  <c r="D13" i="9"/>
  <c r="D12" i="9"/>
  <c r="D11" i="9"/>
  <c r="I5" i="9"/>
  <c r="L14" i="8"/>
  <c r="L19" i="8"/>
  <c r="L22" i="8"/>
  <c r="L23" i="8"/>
  <c r="L24" i="8"/>
  <c r="L26" i="8"/>
  <c r="L27" i="8"/>
  <c r="K14" i="8"/>
  <c r="K15" i="8"/>
  <c r="L15" i="8" s="1"/>
  <c r="K16" i="8"/>
  <c r="L16" i="8" s="1"/>
  <c r="K17" i="8"/>
  <c r="K18" i="8"/>
  <c r="L18" i="8" s="1"/>
  <c r="K19" i="8"/>
  <c r="K20" i="8"/>
  <c r="L20" i="8" s="1"/>
  <c r="K21" i="8"/>
  <c r="L21" i="8" s="1"/>
  <c r="K22" i="8"/>
  <c r="K23" i="8"/>
  <c r="K24" i="8"/>
  <c r="K25" i="8"/>
  <c r="K26" i="8"/>
  <c r="K27" i="8"/>
  <c r="K28" i="8"/>
  <c r="K29" i="8"/>
  <c r="K30" i="8"/>
  <c r="L30" i="8" s="1"/>
  <c r="D11" i="8"/>
  <c r="D1" i="8"/>
  <c r="D2" i="8"/>
  <c r="I5" i="8"/>
  <c r="L14" i="7"/>
  <c r="L15" i="7"/>
  <c r="L17" i="7"/>
  <c r="L18" i="7"/>
  <c r="L19" i="7"/>
  <c r="L20" i="7"/>
  <c r="L22" i="7"/>
  <c r="L26" i="7"/>
  <c r="L30" i="7"/>
  <c r="K13" i="7"/>
  <c r="L13" i="7" s="1"/>
  <c r="K14" i="7"/>
  <c r="K15" i="7"/>
  <c r="K16" i="7"/>
  <c r="K17" i="7"/>
  <c r="K18" i="7"/>
  <c r="K19" i="7"/>
  <c r="K20" i="7"/>
  <c r="K21" i="7"/>
  <c r="K22" i="7"/>
  <c r="K23" i="7"/>
  <c r="L23" i="7" s="1"/>
  <c r="K24" i="7"/>
  <c r="K25" i="7"/>
  <c r="L25" i="7" s="1"/>
  <c r="K26" i="7"/>
  <c r="K27" i="7"/>
  <c r="L27" i="7" s="1"/>
  <c r="K28" i="7"/>
  <c r="L28" i="7" s="1"/>
  <c r="K29" i="7"/>
  <c r="L29" i="7" s="1"/>
  <c r="K30" i="7"/>
  <c r="D10" i="7"/>
  <c r="D1" i="7"/>
  <c r="I5" i="7"/>
  <c r="L11" i="6"/>
  <c r="L17" i="6"/>
  <c r="L21" i="6"/>
  <c r="L22" i="6"/>
  <c r="L23" i="6"/>
  <c r="L24" i="6"/>
  <c r="L25" i="6"/>
  <c r="L26" i="6"/>
  <c r="L29" i="6"/>
  <c r="K11" i="6"/>
  <c r="K12" i="6"/>
  <c r="K13" i="6"/>
  <c r="L13" i="6" s="1"/>
  <c r="K14" i="6"/>
  <c r="L14" i="6" s="1"/>
  <c r="K15" i="6"/>
  <c r="L15" i="6" s="1"/>
  <c r="K16" i="6"/>
  <c r="K17" i="6"/>
  <c r="K18" i="6"/>
  <c r="L18" i="6" s="1"/>
  <c r="K19" i="6"/>
  <c r="L19" i="6" s="1"/>
  <c r="K20" i="6"/>
  <c r="L20" i="6" s="1"/>
  <c r="K21" i="6"/>
  <c r="K22" i="6"/>
  <c r="K23" i="6"/>
  <c r="K24" i="6"/>
  <c r="K25" i="6"/>
  <c r="K26" i="6"/>
  <c r="K27" i="6"/>
  <c r="K28" i="6"/>
  <c r="K29" i="6"/>
  <c r="K30" i="6"/>
  <c r="L30" i="6" s="1"/>
  <c r="D8" i="6"/>
  <c r="D9" i="6" s="1"/>
  <c r="I5" i="6"/>
  <c r="P14" i="5"/>
  <c r="S14" i="5" s="1"/>
  <c r="P15" i="5"/>
  <c r="R15" i="5" s="1"/>
  <c r="P16" i="5"/>
  <c r="R16" i="5" s="1"/>
  <c r="P17" i="5"/>
  <c r="Q17" i="5" s="1"/>
  <c r="P18" i="5"/>
  <c r="T18" i="5" s="1"/>
  <c r="P19" i="5"/>
  <c r="T19" i="5" s="1"/>
  <c r="P20" i="5"/>
  <c r="T20" i="5" s="1"/>
  <c r="P21" i="5"/>
  <c r="S21" i="5" s="1"/>
  <c r="P22" i="5"/>
  <c r="S22" i="5" s="1"/>
  <c r="P23" i="5"/>
  <c r="R23" i="5" s="1"/>
  <c r="P24" i="5"/>
  <c r="R24" i="5" s="1"/>
  <c r="P25" i="5"/>
  <c r="Q25" i="5" s="1"/>
  <c r="P26" i="5"/>
  <c r="T26" i="5" s="1"/>
  <c r="P27" i="5"/>
  <c r="T27" i="5" s="1"/>
  <c r="P28" i="5"/>
  <c r="T28" i="5" s="1"/>
  <c r="P29" i="5"/>
  <c r="S29" i="5" s="1"/>
  <c r="P30" i="5"/>
  <c r="S30" i="5" s="1"/>
  <c r="L14" i="5"/>
  <c r="L17" i="5"/>
  <c r="L21" i="5"/>
  <c r="L24" i="5"/>
  <c r="L25" i="5"/>
  <c r="L26" i="5"/>
  <c r="L29" i="5"/>
  <c r="L30" i="5"/>
  <c r="K14" i="5"/>
  <c r="K15" i="5"/>
  <c r="L15" i="5" s="1"/>
  <c r="K16" i="5"/>
  <c r="L16" i="5" s="1"/>
  <c r="K17" i="5"/>
  <c r="K18" i="5"/>
  <c r="L18" i="5" s="1"/>
  <c r="K19" i="5"/>
  <c r="L19" i="5" s="1"/>
  <c r="K20" i="5"/>
  <c r="L20" i="5" s="1"/>
  <c r="K21" i="5"/>
  <c r="K22" i="5"/>
  <c r="L22" i="5" s="1"/>
  <c r="K23" i="5"/>
  <c r="L23" i="5" s="1"/>
  <c r="K24" i="5"/>
  <c r="K25" i="5"/>
  <c r="K26" i="5"/>
  <c r="K27" i="5"/>
  <c r="L27" i="5" s="1"/>
  <c r="K28" i="5"/>
  <c r="L28" i="5" s="1"/>
  <c r="K29" i="5"/>
  <c r="K30" i="5"/>
  <c r="I9" i="5"/>
  <c r="F50" i="5"/>
  <c r="F53" i="5" s="1"/>
  <c r="F52" i="5"/>
  <c r="F54" i="5"/>
  <c r="F51" i="5" s="1"/>
  <c r="F44" i="5" s="1"/>
  <c r="I5" i="5"/>
  <c r="P8" i="4"/>
  <c r="Q8" i="4" s="1"/>
  <c r="P9" i="4"/>
  <c r="R9" i="4" s="1"/>
  <c r="P10" i="4"/>
  <c r="T10" i="4" s="1"/>
  <c r="P11" i="4"/>
  <c r="T11" i="4" s="1"/>
  <c r="P12" i="4"/>
  <c r="S12" i="4" s="1"/>
  <c r="P13" i="4"/>
  <c r="T13" i="4" s="1"/>
  <c r="P14" i="4"/>
  <c r="R14" i="4" s="1"/>
  <c r="P15" i="4"/>
  <c r="R15" i="4" s="1"/>
  <c r="P16" i="4"/>
  <c r="Q16" i="4" s="1"/>
  <c r="P17" i="4"/>
  <c r="R17" i="4" s="1"/>
  <c r="P18" i="4"/>
  <c r="T18" i="4" s="1"/>
  <c r="P19" i="4"/>
  <c r="T19" i="4" s="1"/>
  <c r="P20" i="4"/>
  <c r="S20" i="4" s="1"/>
  <c r="P21" i="4"/>
  <c r="T21" i="4" s="1"/>
  <c r="P22" i="4"/>
  <c r="R22" i="4" s="1"/>
  <c r="P23" i="4"/>
  <c r="R23" i="4" s="1"/>
  <c r="P24" i="4"/>
  <c r="Q24" i="4" s="1"/>
  <c r="P25" i="4"/>
  <c r="R25" i="4" s="1"/>
  <c r="P26" i="4"/>
  <c r="T26" i="4" s="1"/>
  <c r="P27" i="4"/>
  <c r="T27" i="4" s="1"/>
  <c r="P28" i="4"/>
  <c r="S28" i="4" s="1"/>
  <c r="P29" i="4"/>
  <c r="T29" i="4" s="1"/>
  <c r="P30" i="4"/>
  <c r="R30" i="4" s="1"/>
  <c r="L9" i="4"/>
  <c r="L12" i="4"/>
  <c r="L13" i="4"/>
  <c r="L14" i="4"/>
  <c r="L17" i="4"/>
  <c r="L18" i="4"/>
  <c r="L21" i="4"/>
  <c r="L25" i="4"/>
  <c r="L28" i="4"/>
  <c r="L29" i="4"/>
  <c r="L30" i="4"/>
  <c r="K8" i="4"/>
  <c r="L8" i="4" s="1"/>
  <c r="K9" i="4"/>
  <c r="K10" i="4"/>
  <c r="L10" i="4" s="1"/>
  <c r="K11" i="4"/>
  <c r="L11" i="4" s="1"/>
  <c r="K12" i="4"/>
  <c r="K13" i="4"/>
  <c r="K14" i="4"/>
  <c r="K15" i="4"/>
  <c r="L15" i="4" s="1"/>
  <c r="K16" i="4"/>
  <c r="L16" i="4" s="1"/>
  <c r="K17" i="4"/>
  <c r="K18" i="4"/>
  <c r="K19" i="4"/>
  <c r="L19" i="4" s="1"/>
  <c r="K20" i="4"/>
  <c r="L20" i="4" s="1"/>
  <c r="K21" i="4"/>
  <c r="K22" i="4"/>
  <c r="L22" i="4" s="1"/>
  <c r="K23" i="4"/>
  <c r="L23" i="4" s="1"/>
  <c r="K24" i="4"/>
  <c r="L24" i="4" s="1"/>
  <c r="K25" i="4"/>
  <c r="K26" i="4"/>
  <c r="L26" i="4" s="1"/>
  <c r="K27" i="4"/>
  <c r="L27" i="4" s="1"/>
  <c r="K28" i="4"/>
  <c r="K29" i="4"/>
  <c r="K30" i="4"/>
  <c r="I9" i="4"/>
  <c r="F50" i="4"/>
  <c r="F52" i="4"/>
  <c r="F53" i="4" s="1"/>
  <c r="F61" i="4"/>
  <c r="F54" i="4"/>
  <c r="F51" i="4" s="1"/>
  <c r="F44" i="4" s="1"/>
  <c r="D5" i="4"/>
  <c r="D6" i="4" s="1"/>
  <c r="I5" i="4"/>
  <c r="D11" i="5"/>
  <c r="D3" i="5"/>
  <c r="D2" i="5" s="1"/>
  <c r="I2" i="3"/>
  <c r="I2" i="12" s="1"/>
  <c r="D11" i="11" l="1"/>
  <c r="K2" i="12"/>
  <c r="K9" i="12"/>
  <c r="K3" i="12"/>
  <c r="K1" i="12"/>
  <c r="K8" i="12"/>
  <c r="K4" i="12"/>
  <c r="K5" i="12"/>
  <c r="K6" i="12"/>
  <c r="K7" i="12"/>
  <c r="K2" i="5"/>
  <c r="L2" i="5" s="1"/>
  <c r="D1" i="5"/>
  <c r="K1" i="5" s="1"/>
  <c r="L1" i="5" s="1"/>
  <c r="K11" i="5"/>
  <c r="L11" i="5" s="1"/>
  <c r="D7" i="4"/>
  <c r="D10" i="6"/>
  <c r="K10" i="12"/>
  <c r="N21" i="7"/>
  <c r="U21" i="7"/>
  <c r="N26" i="12"/>
  <c r="U26" i="12"/>
  <c r="U18" i="13"/>
  <c r="N18" i="13"/>
  <c r="N26" i="15"/>
  <c r="U26" i="15"/>
  <c r="L26" i="15"/>
  <c r="N27" i="6"/>
  <c r="U27" i="6"/>
  <c r="U14" i="14"/>
  <c r="N14" i="14"/>
  <c r="N18" i="9"/>
  <c r="U18" i="9"/>
  <c r="L18" i="9"/>
  <c r="U24" i="12"/>
  <c r="N24" i="12"/>
  <c r="N16" i="16"/>
  <c r="U16" i="16"/>
  <c r="L16" i="16"/>
  <c r="N28" i="21"/>
  <c r="U28" i="21"/>
  <c r="L28" i="21"/>
  <c r="N26" i="23"/>
  <c r="U26" i="23"/>
  <c r="L26" i="23"/>
  <c r="U12" i="6"/>
  <c r="N12" i="6"/>
  <c r="U21" i="18"/>
  <c r="N21" i="18"/>
  <c r="L21" i="18"/>
  <c r="N19" i="9"/>
  <c r="U19" i="9"/>
  <c r="N23" i="11"/>
  <c r="U23" i="11"/>
  <c r="N17" i="13"/>
  <c r="U17" i="13"/>
  <c r="L17" i="13"/>
  <c r="U25" i="6"/>
  <c r="N25" i="6"/>
  <c r="N26" i="8"/>
  <c r="U26" i="8"/>
  <c r="N17" i="9"/>
  <c r="U17" i="9"/>
  <c r="N21" i="11"/>
  <c r="U21" i="11"/>
  <c r="U23" i="12"/>
  <c r="N23" i="12"/>
  <c r="N15" i="13"/>
  <c r="U15" i="13"/>
  <c r="N28" i="14"/>
  <c r="U28" i="14"/>
  <c r="L28" i="14"/>
  <c r="N12" i="14"/>
  <c r="U12" i="14"/>
  <c r="L12" i="14"/>
  <c r="L14" i="14"/>
  <c r="N17" i="20"/>
  <c r="U17" i="20"/>
  <c r="L17" i="20"/>
  <c r="D12" i="5"/>
  <c r="D12" i="8"/>
  <c r="I2" i="4"/>
  <c r="I2" i="5"/>
  <c r="N24" i="6"/>
  <c r="U24" i="6"/>
  <c r="K8" i="6"/>
  <c r="U17" i="7"/>
  <c r="N17" i="7"/>
  <c r="N25" i="8"/>
  <c r="U25" i="8"/>
  <c r="L25" i="8"/>
  <c r="N16" i="9"/>
  <c r="U16" i="9"/>
  <c r="N18" i="10"/>
  <c r="U18" i="10"/>
  <c r="N22" i="12"/>
  <c r="U22" i="12"/>
  <c r="L22" i="12"/>
  <c r="N30" i="16"/>
  <c r="U30" i="16"/>
  <c r="N16" i="17"/>
  <c r="U16" i="17"/>
  <c r="L16" i="17"/>
  <c r="N26" i="21"/>
  <c r="U26" i="21"/>
  <c r="L26" i="21"/>
  <c r="N22" i="25"/>
  <c r="U22" i="25"/>
  <c r="L22" i="25"/>
  <c r="N22" i="19"/>
  <c r="U22" i="19"/>
  <c r="L22" i="19"/>
  <c r="N27" i="23"/>
  <c r="U27" i="23"/>
  <c r="L27" i="23"/>
  <c r="N20" i="10"/>
  <c r="U20" i="10"/>
  <c r="N23" i="6"/>
  <c r="U23" i="6"/>
  <c r="U16" i="7"/>
  <c r="N16" i="7"/>
  <c r="L16" i="7"/>
  <c r="N24" i="8"/>
  <c r="U24" i="8"/>
  <c r="N15" i="9"/>
  <c r="U15" i="9"/>
  <c r="N17" i="10"/>
  <c r="U17" i="10"/>
  <c r="L17" i="10"/>
  <c r="N19" i="11"/>
  <c r="U19" i="11"/>
  <c r="N21" i="12"/>
  <c r="U21" i="12"/>
  <c r="L18" i="13"/>
  <c r="N26" i="14"/>
  <c r="U26" i="14"/>
  <c r="N21" i="15"/>
  <c r="U21" i="15"/>
  <c r="U16" i="18"/>
  <c r="N16" i="18"/>
  <c r="L16" i="18"/>
  <c r="N15" i="20"/>
  <c r="U15" i="20"/>
  <c r="U16" i="24"/>
  <c r="N16" i="24"/>
  <c r="L16" i="24"/>
  <c r="U29" i="8"/>
  <c r="N29" i="8"/>
  <c r="N22" i="10"/>
  <c r="U22" i="10"/>
  <c r="D11" i="12"/>
  <c r="U28" i="22"/>
  <c r="N28" i="22"/>
  <c r="L28" i="22"/>
  <c r="N25" i="25"/>
  <c r="U25" i="25"/>
  <c r="L25" i="25"/>
  <c r="U26" i="6"/>
  <c r="N26" i="6"/>
  <c r="N22" i="11"/>
  <c r="U22" i="11"/>
  <c r="N13" i="14"/>
  <c r="U13" i="14"/>
  <c r="L13" i="14"/>
  <c r="N22" i="6"/>
  <c r="U22" i="6"/>
  <c r="I2" i="7"/>
  <c r="K1" i="7" s="1"/>
  <c r="N15" i="7"/>
  <c r="U15" i="7"/>
  <c r="N23" i="8"/>
  <c r="U23" i="8"/>
  <c r="N30" i="9"/>
  <c r="U30" i="9"/>
  <c r="N14" i="9"/>
  <c r="U14" i="9"/>
  <c r="N16" i="10"/>
  <c r="U16" i="10"/>
  <c r="N20" i="12"/>
  <c r="U20" i="12"/>
  <c r="N28" i="13"/>
  <c r="U28" i="13"/>
  <c r="L28" i="13"/>
  <c r="L15" i="13"/>
  <c r="N20" i="15"/>
  <c r="U20" i="15"/>
  <c r="L20" i="15"/>
  <c r="N17" i="19"/>
  <c r="U17" i="19"/>
  <c r="L17" i="19"/>
  <c r="N30" i="20"/>
  <c r="U30" i="20"/>
  <c r="L30" i="20"/>
  <c r="N14" i="20"/>
  <c r="U14" i="20"/>
  <c r="L14" i="20"/>
  <c r="N28" i="8"/>
  <c r="U28" i="8"/>
  <c r="N30" i="14"/>
  <c r="U30" i="14"/>
  <c r="L30" i="14"/>
  <c r="N19" i="17"/>
  <c r="U19" i="17"/>
  <c r="L19" i="17"/>
  <c r="N19" i="7"/>
  <c r="U19" i="7"/>
  <c r="N29" i="14"/>
  <c r="U29" i="14"/>
  <c r="L29" i="14"/>
  <c r="N21" i="6"/>
  <c r="U21" i="6"/>
  <c r="N30" i="7"/>
  <c r="U30" i="7"/>
  <c r="N14" i="7"/>
  <c r="U14" i="7"/>
  <c r="U22" i="8"/>
  <c r="N22" i="8"/>
  <c r="N29" i="9"/>
  <c r="U29" i="9"/>
  <c r="N15" i="10"/>
  <c r="U15" i="10"/>
  <c r="U17" i="11"/>
  <c r="N17" i="11"/>
  <c r="N24" i="14"/>
  <c r="U24" i="14"/>
  <c r="N19" i="15"/>
  <c r="U19" i="15"/>
  <c r="L19" i="15"/>
  <c r="N23" i="21"/>
  <c r="U23" i="21"/>
  <c r="L23" i="21"/>
  <c r="U22" i="22"/>
  <c r="N22" i="22"/>
  <c r="L22" i="22"/>
  <c r="D13" i="25"/>
  <c r="N15" i="14"/>
  <c r="U15" i="14"/>
  <c r="L15" i="14"/>
  <c r="N20" i="6"/>
  <c r="U20" i="6"/>
  <c r="N29" i="7"/>
  <c r="U29" i="7"/>
  <c r="N13" i="7"/>
  <c r="U13" i="7"/>
  <c r="U21" i="8"/>
  <c r="N21" i="8"/>
  <c r="U30" i="10"/>
  <c r="N30" i="10"/>
  <c r="U14" i="10"/>
  <c r="N14" i="10"/>
  <c r="N16" i="11"/>
  <c r="U16" i="11"/>
  <c r="L16" i="11"/>
  <c r="L26" i="12"/>
  <c r="N23" i="14"/>
  <c r="U23" i="14"/>
  <c r="L23" i="14"/>
  <c r="N18" i="15"/>
  <c r="U18" i="15"/>
  <c r="L18" i="15"/>
  <c r="U28" i="20"/>
  <c r="N28" i="20"/>
  <c r="L28" i="20"/>
  <c r="N11" i="6"/>
  <c r="U11" i="6"/>
  <c r="K10" i="7"/>
  <c r="N28" i="7"/>
  <c r="U28" i="7"/>
  <c r="N20" i="8"/>
  <c r="U20" i="8"/>
  <c r="U27" i="9"/>
  <c r="N27" i="9"/>
  <c r="U29" i="10"/>
  <c r="N29" i="10"/>
  <c r="U13" i="10"/>
  <c r="N13" i="10"/>
  <c r="N15" i="11"/>
  <c r="U15" i="11"/>
  <c r="N25" i="13"/>
  <c r="U25" i="13"/>
  <c r="L25" i="13"/>
  <c r="N22" i="14"/>
  <c r="U22" i="14"/>
  <c r="L22" i="14"/>
  <c r="N25" i="16"/>
  <c r="U25" i="16"/>
  <c r="K12" i="17"/>
  <c r="N27" i="17"/>
  <c r="U27" i="17"/>
  <c r="K2" i="18"/>
  <c r="N30" i="19"/>
  <c r="U30" i="19"/>
  <c r="N19" i="6"/>
  <c r="U19" i="6"/>
  <c r="I2" i="6"/>
  <c r="K9" i="6" s="1"/>
  <c r="U18" i="6"/>
  <c r="N18" i="6"/>
  <c r="D11" i="7"/>
  <c r="N26" i="9"/>
  <c r="U26" i="9"/>
  <c r="L26" i="9"/>
  <c r="I2" i="10"/>
  <c r="N28" i="10"/>
  <c r="U28" i="10"/>
  <c r="N12" i="10"/>
  <c r="U12" i="10"/>
  <c r="N30" i="11"/>
  <c r="U30" i="11"/>
  <c r="N14" i="11"/>
  <c r="U14" i="11"/>
  <c r="N16" i="12"/>
  <c r="U16" i="12"/>
  <c r="L16" i="12"/>
  <c r="I2" i="13"/>
  <c r="K13" i="13" s="1"/>
  <c r="N24" i="13"/>
  <c r="U24" i="13"/>
  <c r="L24" i="13"/>
  <c r="U16" i="15"/>
  <c r="N16" i="15"/>
  <c r="L16" i="15"/>
  <c r="K13" i="17"/>
  <c r="N26" i="17"/>
  <c r="U26" i="17"/>
  <c r="L26" i="17"/>
  <c r="U27" i="18"/>
  <c r="N27" i="18"/>
  <c r="L27" i="18"/>
  <c r="N27" i="24"/>
  <c r="U27" i="24"/>
  <c r="L27" i="24"/>
  <c r="U28" i="6"/>
  <c r="N28" i="6"/>
  <c r="N24" i="11"/>
  <c r="U24" i="11"/>
  <c r="L24" i="11"/>
  <c r="N20" i="7"/>
  <c r="U20" i="7"/>
  <c r="K3" i="5"/>
  <c r="L3" i="5" s="1"/>
  <c r="N27" i="7"/>
  <c r="U27" i="7"/>
  <c r="U17" i="6"/>
  <c r="N17" i="6"/>
  <c r="L21" i="7"/>
  <c r="N18" i="8"/>
  <c r="U18" i="8"/>
  <c r="N25" i="9"/>
  <c r="U25" i="9"/>
  <c r="L22" i="10"/>
  <c r="N29" i="11"/>
  <c r="U29" i="11"/>
  <c r="N13" i="11"/>
  <c r="U13" i="11"/>
  <c r="L23" i="11"/>
  <c r="U15" i="12"/>
  <c r="N15" i="12"/>
  <c r="L15" i="12"/>
  <c r="N23" i="13"/>
  <c r="U23" i="13"/>
  <c r="N20" i="14"/>
  <c r="U20" i="14"/>
  <c r="K11" i="15"/>
  <c r="D12" i="15"/>
  <c r="N15" i="15"/>
  <c r="U15" i="15"/>
  <c r="L15" i="15"/>
  <c r="D13" i="18"/>
  <c r="K12" i="18"/>
  <c r="U26" i="18"/>
  <c r="N26" i="18"/>
  <c r="N20" i="26"/>
  <c r="U20" i="26"/>
  <c r="L20" i="26"/>
  <c r="N28" i="11"/>
  <c r="U28" i="11"/>
  <c r="N12" i="11"/>
  <c r="U12" i="11"/>
  <c r="N30" i="12"/>
  <c r="U30" i="12"/>
  <c r="L30" i="12"/>
  <c r="N22" i="16"/>
  <c r="U22" i="16"/>
  <c r="L22" i="16"/>
  <c r="U30" i="25"/>
  <c r="N30" i="25"/>
  <c r="L30" i="25"/>
  <c r="U14" i="25"/>
  <c r="N14" i="25"/>
  <c r="L14" i="25"/>
  <c r="N16" i="6"/>
  <c r="U16" i="6"/>
  <c r="L16" i="6"/>
  <c r="N17" i="8"/>
  <c r="U17" i="8"/>
  <c r="L17" i="8"/>
  <c r="L29" i="8"/>
  <c r="N24" i="9"/>
  <c r="U24" i="9"/>
  <c r="N10" i="10"/>
  <c r="U10" i="10"/>
  <c r="D8" i="10"/>
  <c r="N25" i="10"/>
  <c r="U25" i="10"/>
  <c r="L25" i="10"/>
  <c r="N27" i="11"/>
  <c r="U27" i="11"/>
  <c r="N29" i="12"/>
  <c r="U29" i="12"/>
  <c r="L29" i="12"/>
  <c r="N13" i="12"/>
  <c r="U13" i="12"/>
  <c r="L13" i="12"/>
  <c r="D14" i="13"/>
  <c r="K14" i="13" s="1"/>
  <c r="N21" i="13"/>
  <c r="U21" i="13"/>
  <c r="N29" i="15"/>
  <c r="U29" i="15"/>
  <c r="L29" i="15"/>
  <c r="U24" i="18"/>
  <c r="N24" i="18"/>
  <c r="L24" i="18"/>
  <c r="N15" i="23"/>
  <c r="U15" i="23"/>
  <c r="L15" i="23"/>
  <c r="U24" i="24"/>
  <c r="N24" i="24"/>
  <c r="L24" i="24"/>
  <c r="L12" i="6"/>
  <c r="U25" i="7"/>
  <c r="N25" i="7"/>
  <c r="N26" i="10"/>
  <c r="U26" i="10"/>
  <c r="U15" i="6"/>
  <c r="N15" i="6"/>
  <c r="L28" i="6"/>
  <c r="N24" i="7"/>
  <c r="U24" i="7"/>
  <c r="L24" i="7"/>
  <c r="I2" i="8"/>
  <c r="K11" i="8" s="1"/>
  <c r="L28" i="8"/>
  <c r="N23" i="9"/>
  <c r="U23" i="9"/>
  <c r="N30" i="6"/>
  <c r="U30" i="6"/>
  <c r="N22" i="9"/>
  <c r="U22" i="9"/>
  <c r="N24" i="10"/>
  <c r="U24" i="10"/>
  <c r="N28" i="12"/>
  <c r="U28" i="12"/>
  <c r="U20" i="13"/>
  <c r="N20" i="13"/>
  <c r="N28" i="15"/>
  <c r="U28" i="15"/>
  <c r="N20" i="16"/>
  <c r="U20" i="16"/>
  <c r="L20" i="16"/>
  <c r="N22" i="17"/>
  <c r="U22" i="17"/>
  <c r="L22" i="17"/>
  <c r="U15" i="22"/>
  <c r="N15" i="22"/>
  <c r="L15" i="22"/>
  <c r="N17" i="26"/>
  <c r="U17" i="26"/>
  <c r="L17" i="26"/>
  <c r="I2" i="20"/>
  <c r="I2" i="14"/>
  <c r="I2" i="25"/>
  <c r="K12" i="25" s="1"/>
  <c r="I2" i="21"/>
  <c r="I2" i="19"/>
  <c r="K13" i="19" s="1"/>
  <c r="I2" i="24"/>
  <c r="I2" i="22"/>
  <c r="I2" i="15"/>
  <c r="I2" i="18"/>
  <c r="I2" i="17"/>
  <c r="I2" i="16"/>
  <c r="I2" i="11"/>
  <c r="I2" i="9"/>
  <c r="I2" i="26"/>
  <c r="I2" i="23"/>
  <c r="N16" i="8"/>
  <c r="U16" i="8"/>
  <c r="N14" i="6"/>
  <c r="U14" i="6"/>
  <c r="L27" i="6"/>
  <c r="U23" i="7"/>
  <c r="N23" i="7"/>
  <c r="N15" i="8"/>
  <c r="U15" i="8"/>
  <c r="N29" i="6"/>
  <c r="U29" i="6"/>
  <c r="N13" i="6"/>
  <c r="U13" i="6"/>
  <c r="N22" i="7"/>
  <c r="U22" i="7"/>
  <c r="U30" i="8"/>
  <c r="N30" i="8"/>
  <c r="U14" i="8"/>
  <c r="N14" i="8"/>
  <c r="N21" i="9"/>
  <c r="U21" i="9"/>
  <c r="N23" i="10"/>
  <c r="U23" i="10"/>
  <c r="U25" i="11"/>
  <c r="N25" i="11"/>
  <c r="N27" i="12"/>
  <c r="U27" i="12"/>
  <c r="L27" i="12"/>
  <c r="K9" i="14"/>
  <c r="D10" i="14"/>
  <c r="U19" i="16"/>
  <c r="N19" i="16"/>
  <c r="L19" i="16"/>
  <c r="U24" i="19"/>
  <c r="N24" i="19"/>
  <c r="L24" i="19"/>
  <c r="N29" i="23"/>
  <c r="U29" i="23"/>
  <c r="N18" i="17"/>
  <c r="U18" i="17"/>
  <c r="U16" i="19"/>
  <c r="N16" i="19"/>
  <c r="N27" i="20"/>
  <c r="U27" i="20"/>
  <c r="N20" i="21"/>
  <c r="U20" i="21"/>
  <c r="U30" i="22"/>
  <c r="N30" i="22"/>
  <c r="L30" i="22"/>
  <c r="U14" i="22"/>
  <c r="N14" i="22"/>
  <c r="L14" i="22"/>
  <c r="U23" i="23"/>
  <c r="N23" i="23"/>
  <c r="N26" i="24"/>
  <c r="U26" i="24"/>
  <c r="N24" i="25"/>
  <c r="U24" i="25"/>
  <c r="L24" i="25"/>
  <c r="U21" i="10"/>
  <c r="N21" i="10"/>
  <c r="N20" i="11"/>
  <c r="U20" i="11"/>
  <c r="N19" i="12"/>
  <c r="U19" i="12"/>
  <c r="N16" i="13"/>
  <c r="U16" i="13"/>
  <c r="N21" i="14"/>
  <c r="U21" i="14"/>
  <c r="N27" i="15"/>
  <c r="U27" i="15"/>
  <c r="U15" i="16"/>
  <c r="N15" i="16"/>
  <c r="L15" i="16"/>
  <c r="U17" i="18"/>
  <c r="N17" i="18"/>
  <c r="L17" i="18"/>
  <c r="N15" i="19"/>
  <c r="U15" i="19"/>
  <c r="N26" i="20"/>
  <c r="U26" i="20"/>
  <c r="U29" i="22"/>
  <c r="N29" i="22"/>
  <c r="N13" i="22"/>
  <c r="U13" i="22"/>
  <c r="U22" i="23"/>
  <c r="N22" i="23"/>
  <c r="L22" i="23"/>
  <c r="N18" i="26"/>
  <c r="U18" i="26"/>
  <c r="L18" i="26"/>
  <c r="U18" i="7"/>
  <c r="N18" i="7"/>
  <c r="N19" i="8"/>
  <c r="U19" i="8"/>
  <c r="N20" i="9"/>
  <c r="U20" i="9"/>
  <c r="N19" i="10"/>
  <c r="U19" i="10"/>
  <c r="N18" i="11"/>
  <c r="U18" i="11"/>
  <c r="N17" i="12"/>
  <c r="U17" i="12"/>
  <c r="N30" i="13"/>
  <c r="U30" i="13"/>
  <c r="N19" i="14"/>
  <c r="U19" i="14"/>
  <c r="U25" i="15"/>
  <c r="N25" i="15"/>
  <c r="N29" i="16"/>
  <c r="U29" i="16"/>
  <c r="N15" i="17"/>
  <c r="U15" i="17"/>
  <c r="L15" i="17"/>
  <c r="U15" i="18"/>
  <c r="N15" i="18"/>
  <c r="N29" i="19"/>
  <c r="U29" i="19"/>
  <c r="N24" i="20"/>
  <c r="U24" i="20"/>
  <c r="U27" i="22"/>
  <c r="N27" i="22"/>
  <c r="N20" i="23"/>
  <c r="U20" i="23"/>
  <c r="N23" i="24"/>
  <c r="U23" i="24"/>
  <c r="L23" i="24"/>
  <c r="K12" i="26"/>
  <c r="N29" i="13"/>
  <c r="U29" i="13"/>
  <c r="N28" i="16"/>
  <c r="U28" i="16"/>
  <c r="N30" i="17"/>
  <c r="U30" i="17"/>
  <c r="N14" i="17"/>
  <c r="U14" i="17"/>
  <c r="U30" i="18"/>
  <c r="N30" i="18"/>
  <c r="N28" i="19"/>
  <c r="U28" i="19"/>
  <c r="N23" i="20"/>
  <c r="U23" i="20"/>
  <c r="L23" i="20"/>
  <c r="N16" i="21"/>
  <c r="U16" i="21"/>
  <c r="L16" i="21"/>
  <c r="U26" i="22"/>
  <c r="N26" i="22"/>
  <c r="K12" i="23"/>
  <c r="K13" i="26"/>
  <c r="D14" i="26"/>
  <c r="K14" i="26" s="1"/>
  <c r="N15" i="26"/>
  <c r="U15" i="26"/>
  <c r="N17" i="14"/>
  <c r="U17" i="14"/>
  <c r="N23" i="15"/>
  <c r="U23" i="15"/>
  <c r="N27" i="16"/>
  <c r="U27" i="16"/>
  <c r="U29" i="17"/>
  <c r="N29" i="17"/>
  <c r="U29" i="18"/>
  <c r="N29" i="18"/>
  <c r="N27" i="19"/>
  <c r="U27" i="19"/>
  <c r="N15" i="21"/>
  <c r="U15" i="21"/>
  <c r="L15" i="21"/>
  <c r="U25" i="22"/>
  <c r="N25" i="22"/>
  <c r="D13" i="23"/>
  <c r="K13" i="23" s="1"/>
  <c r="N21" i="24"/>
  <c r="U21" i="24"/>
  <c r="N19" i="25"/>
  <c r="U19" i="25"/>
  <c r="L19" i="25"/>
  <c r="N14" i="12"/>
  <c r="U14" i="12"/>
  <c r="N27" i="13"/>
  <c r="U27" i="13"/>
  <c r="N16" i="14"/>
  <c r="U16" i="14"/>
  <c r="L16" i="14"/>
  <c r="N22" i="15"/>
  <c r="U22" i="15"/>
  <c r="L22" i="15"/>
  <c r="N26" i="16"/>
  <c r="U26" i="16"/>
  <c r="U28" i="17"/>
  <c r="N28" i="17"/>
  <c r="U28" i="18"/>
  <c r="N28" i="18"/>
  <c r="L16" i="19"/>
  <c r="U21" i="20"/>
  <c r="N21" i="20"/>
  <c r="N30" i="21"/>
  <c r="U30" i="21"/>
  <c r="N14" i="21"/>
  <c r="U14" i="21"/>
  <c r="U24" i="22"/>
  <c r="N24" i="22"/>
  <c r="U25" i="19"/>
  <c r="N25" i="19"/>
  <c r="U20" i="20"/>
  <c r="N20" i="20"/>
  <c r="L20" i="20"/>
  <c r="N29" i="21"/>
  <c r="U29" i="21"/>
  <c r="N16" i="23"/>
  <c r="U16" i="23"/>
  <c r="L16" i="23"/>
  <c r="N23" i="16"/>
  <c r="U23" i="16"/>
  <c r="N25" i="17"/>
  <c r="U25" i="17"/>
  <c r="L18" i="17"/>
  <c r="N27" i="21"/>
  <c r="U27" i="21"/>
  <c r="N21" i="22"/>
  <c r="U21" i="22"/>
  <c r="L21" i="22"/>
  <c r="U30" i="23"/>
  <c r="N30" i="23"/>
  <c r="U14" i="23"/>
  <c r="N14" i="23"/>
  <c r="L14" i="23"/>
  <c r="N26" i="26"/>
  <c r="U26" i="26"/>
  <c r="L26" i="26"/>
  <c r="U26" i="7"/>
  <c r="N26" i="7"/>
  <c r="U27" i="8"/>
  <c r="N27" i="8"/>
  <c r="N28" i="9"/>
  <c r="U28" i="9"/>
  <c r="N27" i="10"/>
  <c r="U27" i="10"/>
  <c r="N11" i="10"/>
  <c r="U11" i="10"/>
  <c r="U26" i="11"/>
  <c r="N26" i="11"/>
  <c r="N25" i="12"/>
  <c r="U25" i="12"/>
  <c r="U22" i="13"/>
  <c r="N22" i="13"/>
  <c r="L16" i="13"/>
  <c r="N27" i="14"/>
  <c r="U27" i="14"/>
  <c r="N23" i="17"/>
  <c r="U23" i="17"/>
  <c r="L14" i="17"/>
  <c r="N23" i="18"/>
  <c r="U23" i="18"/>
  <c r="L23" i="18"/>
  <c r="N21" i="19"/>
  <c r="U21" i="19"/>
  <c r="L21" i="19"/>
  <c r="N16" i="20"/>
  <c r="U16" i="20"/>
  <c r="L16" i="20"/>
  <c r="L26" i="20"/>
  <c r="U25" i="21"/>
  <c r="N25" i="21"/>
  <c r="U19" i="22"/>
  <c r="N19" i="22"/>
  <c r="N15" i="24"/>
  <c r="U15" i="24"/>
  <c r="L15" i="24"/>
  <c r="L21" i="24"/>
  <c r="N29" i="25"/>
  <c r="U29" i="25"/>
  <c r="L29" i="25"/>
  <c r="N30" i="24"/>
  <c r="U30" i="24"/>
  <c r="N14" i="24"/>
  <c r="U14" i="24"/>
  <c r="N30" i="15"/>
  <c r="U30" i="15"/>
  <c r="N14" i="15"/>
  <c r="U14" i="15"/>
  <c r="N18" i="16"/>
  <c r="U18" i="16"/>
  <c r="U20" i="17"/>
  <c r="N20" i="17"/>
  <c r="U20" i="18"/>
  <c r="N20" i="18"/>
  <c r="L20" i="18"/>
  <c r="N18" i="19"/>
  <c r="U18" i="19"/>
  <c r="L18" i="19"/>
  <c r="N29" i="20"/>
  <c r="U29" i="20"/>
  <c r="N13" i="20"/>
  <c r="U13" i="20"/>
  <c r="N22" i="21"/>
  <c r="U22" i="21"/>
  <c r="L22" i="21"/>
  <c r="N25" i="23"/>
  <c r="U25" i="23"/>
  <c r="N28" i="24"/>
  <c r="U28" i="24"/>
  <c r="N26" i="25"/>
  <c r="U26" i="25"/>
  <c r="N21" i="26"/>
  <c r="U21" i="26"/>
  <c r="L21" i="26"/>
  <c r="N21" i="16"/>
  <c r="U21" i="16"/>
  <c r="N21" i="17"/>
  <c r="U21" i="17"/>
  <c r="U22" i="18"/>
  <c r="N22" i="18"/>
  <c r="N23" i="19"/>
  <c r="U23" i="19"/>
  <c r="N22" i="20"/>
  <c r="U22" i="20"/>
  <c r="N21" i="21"/>
  <c r="U21" i="21"/>
  <c r="U20" i="22"/>
  <c r="N20" i="22"/>
  <c r="N21" i="23"/>
  <c r="U21" i="23"/>
  <c r="N22" i="24"/>
  <c r="U22" i="24"/>
  <c r="N20" i="25"/>
  <c r="U20" i="25"/>
  <c r="N16" i="26"/>
  <c r="U16" i="26"/>
  <c r="N19" i="21"/>
  <c r="U19" i="21"/>
  <c r="U18" i="22"/>
  <c r="N18" i="22"/>
  <c r="N19" i="23"/>
  <c r="U19" i="23"/>
  <c r="N20" i="24"/>
  <c r="U20" i="24"/>
  <c r="N18" i="25"/>
  <c r="U18" i="25"/>
  <c r="N30" i="26"/>
  <c r="U30" i="26"/>
  <c r="N20" i="19"/>
  <c r="U20" i="19"/>
  <c r="N19" i="20"/>
  <c r="U19" i="20"/>
  <c r="U18" i="21"/>
  <c r="N18" i="21"/>
  <c r="U17" i="22"/>
  <c r="N17" i="22"/>
  <c r="N18" i="23"/>
  <c r="U18" i="23"/>
  <c r="K2" i="23"/>
  <c r="N19" i="24"/>
  <c r="U19" i="24"/>
  <c r="N17" i="25"/>
  <c r="U17" i="25"/>
  <c r="N29" i="26"/>
  <c r="U29" i="26"/>
  <c r="N18" i="12"/>
  <c r="U18" i="12"/>
  <c r="N19" i="13"/>
  <c r="U19" i="13"/>
  <c r="U18" i="14"/>
  <c r="N18" i="14"/>
  <c r="N17" i="15"/>
  <c r="U17" i="15"/>
  <c r="N17" i="17"/>
  <c r="U17" i="17"/>
  <c r="U18" i="18"/>
  <c r="N18" i="18"/>
  <c r="N19" i="19"/>
  <c r="U19" i="19"/>
  <c r="N18" i="20"/>
  <c r="U18" i="20"/>
  <c r="U17" i="21"/>
  <c r="N17" i="21"/>
  <c r="U16" i="22"/>
  <c r="N16" i="22"/>
  <c r="N17" i="23"/>
  <c r="U17" i="23"/>
  <c r="N18" i="24"/>
  <c r="U18" i="24"/>
  <c r="N16" i="25"/>
  <c r="U16" i="25"/>
  <c r="U28" i="26"/>
  <c r="N28" i="26"/>
  <c r="U17" i="24"/>
  <c r="N17" i="24"/>
  <c r="U15" i="25"/>
  <c r="N15" i="25"/>
  <c r="U27" i="26"/>
  <c r="N27" i="26"/>
  <c r="N25" i="26"/>
  <c r="U25" i="26"/>
  <c r="U17" i="16"/>
  <c r="N28" i="25"/>
  <c r="U28" i="25"/>
  <c r="N24" i="26"/>
  <c r="U24" i="26"/>
  <c r="N28" i="23"/>
  <c r="U28" i="23"/>
  <c r="N29" i="24"/>
  <c r="U29" i="24"/>
  <c r="N13" i="24"/>
  <c r="U13" i="24"/>
  <c r="N27" i="25"/>
  <c r="U27" i="25"/>
  <c r="N23" i="26"/>
  <c r="U23" i="26"/>
  <c r="N23" i="22"/>
  <c r="N19" i="18"/>
  <c r="U26" i="13"/>
  <c r="N26" i="13"/>
  <c r="N25" i="14"/>
  <c r="U25" i="14"/>
  <c r="U24" i="15"/>
  <c r="N24" i="15"/>
  <c r="N24" i="16"/>
  <c r="U24" i="16"/>
  <c r="N24" i="17"/>
  <c r="U24" i="17"/>
  <c r="U25" i="18"/>
  <c r="N25" i="18"/>
  <c r="N26" i="19"/>
  <c r="U26" i="19"/>
  <c r="N25" i="20"/>
  <c r="U25" i="20"/>
  <c r="N24" i="21"/>
  <c r="U24" i="21"/>
  <c r="N24" i="23"/>
  <c r="U24" i="23"/>
  <c r="N25" i="24"/>
  <c r="U25" i="24"/>
  <c r="N23" i="25"/>
  <c r="U23" i="25"/>
  <c r="N19" i="26"/>
  <c r="U19" i="26"/>
  <c r="N21" i="25"/>
  <c r="U21" i="25"/>
  <c r="N22" i="26"/>
  <c r="U22" i="26"/>
  <c r="J81" i="24"/>
  <c r="J79" i="24"/>
  <c r="J81" i="20"/>
  <c r="J79" i="20"/>
  <c r="J81" i="10"/>
  <c r="J79" i="10"/>
  <c r="I31" i="26"/>
  <c r="J80" i="26" s="1"/>
  <c r="I31" i="25"/>
  <c r="J80" i="25" s="1"/>
  <c r="I31" i="23"/>
  <c r="J80" i="23" s="1"/>
  <c r="I31" i="22"/>
  <c r="J80" i="22" s="1"/>
  <c r="I31" i="21"/>
  <c r="J80" i="21" s="1"/>
  <c r="I31" i="19"/>
  <c r="J80" i="19" s="1"/>
  <c r="I31" i="18"/>
  <c r="J80" i="18" s="1"/>
  <c r="I31" i="17"/>
  <c r="J80" i="17" s="1"/>
  <c r="I31" i="16"/>
  <c r="J80" i="16" s="1"/>
  <c r="I31" i="15"/>
  <c r="J80" i="15" s="1"/>
  <c r="I31" i="14"/>
  <c r="J80" i="14" s="1"/>
  <c r="I31" i="13"/>
  <c r="J80" i="13" s="1"/>
  <c r="I31" i="12"/>
  <c r="J80" i="12" s="1"/>
  <c r="I31" i="11"/>
  <c r="J80" i="11" s="1"/>
  <c r="I31" i="9"/>
  <c r="J80" i="9" s="1"/>
  <c r="I31" i="8"/>
  <c r="J80" i="8" s="1"/>
  <c r="I31" i="7"/>
  <c r="J80" i="7" s="1"/>
  <c r="I31" i="6"/>
  <c r="J80" i="6" s="1"/>
  <c r="R25" i="26"/>
  <c r="Q25" i="26"/>
  <c r="Q17" i="26"/>
  <c r="R23" i="26"/>
  <c r="R17" i="26"/>
  <c r="R15" i="26"/>
  <c r="S23" i="26"/>
  <c r="S15" i="26"/>
  <c r="Q23" i="26"/>
  <c r="Q15" i="26"/>
  <c r="R29" i="26"/>
  <c r="R21" i="26"/>
  <c r="S27" i="26"/>
  <c r="S19" i="26"/>
  <c r="T25" i="26"/>
  <c r="T17" i="26"/>
  <c r="Q30" i="26"/>
  <c r="Q22" i="26"/>
  <c r="R28" i="26"/>
  <c r="R20" i="26"/>
  <c r="S26" i="26"/>
  <c r="S18" i="26"/>
  <c r="T24" i="26"/>
  <c r="T16" i="26"/>
  <c r="Q29" i="26"/>
  <c r="Q21" i="26"/>
  <c r="R27" i="26"/>
  <c r="R19" i="26"/>
  <c r="Q28" i="26"/>
  <c r="Q20" i="26"/>
  <c r="R26" i="26"/>
  <c r="R18" i="26"/>
  <c r="S24" i="26"/>
  <c r="S16" i="26"/>
  <c r="T30" i="26"/>
  <c r="T22" i="26"/>
  <c r="Q27" i="26"/>
  <c r="Q19" i="26"/>
  <c r="T29" i="26"/>
  <c r="T21" i="26"/>
  <c r="Q26" i="26"/>
  <c r="Q18" i="26"/>
  <c r="R24" i="26"/>
  <c r="R16" i="26"/>
  <c r="S30" i="26"/>
  <c r="S22" i="26"/>
  <c r="T28" i="26"/>
  <c r="T20" i="26"/>
  <c r="Q26" i="25"/>
  <c r="Q21" i="25"/>
  <c r="Q17" i="25"/>
  <c r="S25" i="25"/>
  <c r="Q18" i="25"/>
  <c r="Q30" i="25"/>
  <c r="Q14" i="25"/>
  <c r="Q29" i="25"/>
  <c r="S29" i="25"/>
  <c r="Q25" i="25"/>
  <c r="S21" i="25"/>
  <c r="Q22" i="25"/>
  <c r="S17" i="25"/>
  <c r="Q23" i="25"/>
  <c r="Q15" i="25"/>
  <c r="R29" i="25"/>
  <c r="R21" i="25"/>
  <c r="S27" i="25"/>
  <c r="S19" i="25"/>
  <c r="T25" i="25"/>
  <c r="T17" i="25"/>
  <c r="R28" i="25"/>
  <c r="R20" i="25"/>
  <c r="S26" i="25"/>
  <c r="S18" i="25"/>
  <c r="T24" i="25"/>
  <c r="T16" i="25"/>
  <c r="R27" i="25"/>
  <c r="R19" i="25"/>
  <c r="T23" i="25"/>
  <c r="T15" i="25"/>
  <c r="Q28" i="25"/>
  <c r="Q20" i="25"/>
  <c r="R26" i="25"/>
  <c r="R18" i="25"/>
  <c r="S24" i="25"/>
  <c r="S16" i="25"/>
  <c r="T30" i="25"/>
  <c r="T22" i="25"/>
  <c r="T14" i="25"/>
  <c r="Q27" i="25"/>
  <c r="Q19" i="25"/>
  <c r="S23" i="25"/>
  <c r="S15" i="25"/>
  <c r="R24" i="25"/>
  <c r="R16" i="25"/>
  <c r="S30" i="25"/>
  <c r="S22" i="25"/>
  <c r="S14" i="25"/>
  <c r="T28" i="25"/>
  <c r="T20" i="25"/>
  <c r="Q23" i="24"/>
  <c r="Q15" i="24"/>
  <c r="R29" i="24"/>
  <c r="R21" i="24"/>
  <c r="R13" i="24"/>
  <c r="S27" i="24"/>
  <c r="S19" i="24"/>
  <c r="T25" i="24"/>
  <c r="T17" i="24"/>
  <c r="Q30" i="24"/>
  <c r="Q22" i="24"/>
  <c r="Q14" i="24"/>
  <c r="R28" i="24"/>
  <c r="R20" i="24"/>
  <c r="S26" i="24"/>
  <c r="S18" i="24"/>
  <c r="T24" i="24"/>
  <c r="T16" i="24"/>
  <c r="Q29" i="24"/>
  <c r="Q21" i="24"/>
  <c r="Q13" i="24"/>
  <c r="R27" i="24"/>
  <c r="R19" i="24"/>
  <c r="S25" i="24"/>
  <c r="S17" i="24"/>
  <c r="T23" i="24"/>
  <c r="T15" i="24"/>
  <c r="Q28" i="24"/>
  <c r="Q20" i="24"/>
  <c r="R26" i="24"/>
  <c r="R18" i="24"/>
  <c r="S24" i="24"/>
  <c r="S16" i="24"/>
  <c r="T30" i="24"/>
  <c r="T22" i="24"/>
  <c r="T14" i="24"/>
  <c r="Q27" i="24"/>
  <c r="Q19" i="24"/>
  <c r="R25" i="24"/>
  <c r="R17" i="24"/>
  <c r="S23" i="24"/>
  <c r="S15" i="24"/>
  <c r="T29" i="24"/>
  <c r="T21" i="24"/>
  <c r="T13" i="24"/>
  <c r="Q26" i="24"/>
  <c r="Q18" i="24"/>
  <c r="R24" i="24"/>
  <c r="R16" i="24"/>
  <c r="S30" i="24"/>
  <c r="S22" i="24"/>
  <c r="S14" i="24"/>
  <c r="T28" i="24"/>
  <c r="T20" i="24"/>
  <c r="Q17" i="23"/>
  <c r="S17" i="23"/>
  <c r="Q29" i="23"/>
  <c r="Q25" i="23"/>
  <c r="Q21" i="23"/>
  <c r="S29" i="23"/>
  <c r="S25" i="23"/>
  <c r="S21" i="23"/>
  <c r="Q23" i="23"/>
  <c r="Q15" i="23"/>
  <c r="R29" i="23"/>
  <c r="R21" i="23"/>
  <c r="S27" i="23"/>
  <c r="S19" i="23"/>
  <c r="T25" i="23"/>
  <c r="T17" i="23"/>
  <c r="Q30" i="23"/>
  <c r="Q22" i="23"/>
  <c r="Q14" i="23"/>
  <c r="R28" i="23"/>
  <c r="R20" i="23"/>
  <c r="S26" i="23"/>
  <c r="S18" i="23"/>
  <c r="T24" i="23"/>
  <c r="T16" i="23"/>
  <c r="R27" i="23"/>
  <c r="R19" i="23"/>
  <c r="T23" i="23"/>
  <c r="T15" i="23"/>
  <c r="Q28" i="23"/>
  <c r="Q20" i="23"/>
  <c r="R26" i="23"/>
  <c r="R18" i="23"/>
  <c r="S24" i="23"/>
  <c r="S16" i="23"/>
  <c r="T30" i="23"/>
  <c r="T22" i="23"/>
  <c r="T14" i="23"/>
  <c r="Q27" i="23"/>
  <c r="Q19" i="23"/>
  <c r="S23" i="23"/>
  <c r="S15" i="23"/>
  <c r="Q26" i="23"/>
  <c r="Q18" i="23"/>
  <c r="R24" i="23"/>
  <c r="R16" i="23"/>
  <c r="S30" i="23"/>
  <c r="S22" i="23"/>
  <c r="S14" i="23"/>
  <c r="T28" i="23"/>
  <c r="T20" i="23"/>
  <c r="Q23" i="22"/>
  <c r="Q15" i="22"/>
  <c r="R29" i="22"/>
  <c r="R21" i="22"/>
  <c r="R13" i="22"/>
  <c r="S27" i="22"/>
  <c r="S19" i="22"/>
  <c r="T25" i="22"/>
  <c r="T17" i="22"/>
  <c r="Q30" i="22"/>
  <c r="Q22" i="22"/>
  <c r="Q14" i="22"/>
  <c r="R28" i="22"/>
  <c r="R20" i="22"/>
  <c r="S26" i="22"/>
  <c r="S18" i="22"/>
  <c r="T24" i="22"/>
  <c r="T16" i="22"/>
  <c r="Q29" i="22"/>
  <c r="Q21" i="22"/>
  <c r="Q13" i="22"/>
  <c r="R27" i="22"/>
  <c r="R19" i="22"/>
  <c r="S25" i="22"/>
  <c r="S17" i="22"/>
  <c r="T23" i="22"/>
  <c r="T15" i="22"/>
  <c r="Q28" i="22"/>
  <c r="Q20" i="22"/>
  <c r="R26" i="22"/>
  <c r="R18" i="22"/>
  <c r="S24" i="22"/>
  <c r="S16" i="22"/>
  <c r="T30" i="22"/>
  <c r="T22" i="22"/>
  <c r="T14" i="22"/>
  <c r="Q27" i="22"/>
  <c r="Q19" i="22"/>
  <c r="R25" i="22"/>
  <c r="R17" i="22"/>
  <c r="S23" i="22"/>
  <c r="S15" i="22"/>
  <c r="T29" i="22"/>
  <c r="T21" i="22"/>
  <c r="T13" i="22"/>
  <c r="Q26" i="22"/>
  <c r="Q18" i="22"/>
  <c r="R24" i="22"/>
  <c r="R16" i="22"/>
  <c r="S30" i="22"/>
  <c r="S22" i="22"/>
  <c r="S14" i="22"/>
  <c r="T28" i="22"/>
  <c r="T20" i="22"/>
  <c r="Q29" i="21"/>
  <c r="Q25" i="21"/>
  <c r="Q21" i="21"/>
  <c r="Q17" i="21"/>
  <c r="S29" i="21"/>
  <c r="S25" i="21"/>
  <c r="S21" i="21"/>
  <c r="S17" i="21"/>
  <c r="Q23" i="21"/>
  <c r="Q15" i="21"/>
  <c r="R29" i="21"/>
  <c r="R21" i="21"/>
  <c r="S27" i="21"/>
  <c r="S19" i="21"/>
  <c r="T25" i="21"/>
  <c r="T17" i="21"/>
  <c r="Q30" i="21"/>
  <c r="Q22" i="21"/>
  <c r="Q14" i="21"/>
  <c r="R28" i="21"/>
  <c r="R20" i="21"/>
  <c r="S26" i="21"/>
  <c r="S18" i="21"/>
  <c r="T24" i="21"/>
  <c r="T16" i="21"/>
  <c r="R27" i="21"/>
  <c r="R19" i="21"/>
  <c r="T23" i="21"/>
  <c r="T15" i="21"/>
  <c r="Q28" i="21"/>
  <c r="Q20" i="21"/>
  <c r="R26" i="21"/>
  <c r="R18" i="21"/>
  <c r="S24" i="21"/>
  <c r="S16" i="21"/>
  <c r="T30" i="21"/>
  <c r="T22" i="21"/>
  <c r="T14" i="21"/>
  <c r="Q27" i="21"/>
  <c r="Q19" i="21"/>
  <c r="S23" i="21"/>
  <c r="S15" i="21"/>
  <c r="Q26" i="21"/>
  <c r="Q18" i="21"/>
  <c r="R24" i="21"/>
  <c r="R16" i="21"/>
  <c r="S30" i="21"/>
  <c r="S22" i="21"/>
  <c r="S14" i="21"/>
  <c r="T28" i="21"/>
  <c r="T20" i="21"/>
  <c r="S13" i="20"/>
  <c r="Q25" i="20"/>
  <c r="Q21" i="20"/>
  <c r="Q17" i="20"/>
  <c r="Q13" i="20"/>
  <c r="S29" i="20"/>
  <c r="S25" i="20"/>
  <c r="S21" i="20"/>
  <c r="Q29" i="20"/>
  <c r="S17" i="20"/>
  <c r="Q23" i="20"/>
  <c r="Q15" i="20"/>
  <c r="R29" i="20"/>
  <c r="R21" i="20"/>
  <c r="R13" i="20"/>
  <c r="S27" i="20"/>
  <c r="S19" i="20"/>
  <c r="T25" i="20"/>
  <c r="T17" i="20"/>
  <c r="Q30" i="20"/>
  <c r="Q22" i="20"/>
  <c r="Q14" i="20"/>
  <c r="R28" i="20"/>
  <c r="R20" i="20"/>
  <c r="S26" i="20"/>
  <c r="S18" i="20"/>
  <c r="T24" i="20"/>
  <c r="T16" i="20"/>
  <c r="R27" i="20"/>
  <c r="R19" i="20"/>
  <c r="T23" i="20"/>
  <c r="T15" i="20"/>
  <c r="Q28" i="20"/>
  <c r="Q20" i="20"/>
  <c r="R26" i="20"/>
  <c r="R18" i="20"/>
  <c r="S24" i="20"/>
  <c r="S16" i="20"/>
  <c r="T30" i="20"/>
  <c r="T22" i="20"/>
  <c r="T14" i="20"/>
  <c r="Q27" i="20"/>
  <c r="Q19" i="20"/>
  <c r="S23" i="20"/>
  <c r="S15" i="20"/>
  <c r="Q26" i="20"/>
  <c r="Q18" i="20"/>
  <c r="R24" i="20"/>
  <c r="R16" i="20"/>
  <c r="S30" i="20"/>
  <c r="S22" i="20"/>
  <c r="S14" i="20"/>
  <c r="T28" i="20"/>
  <c r="T20" i="20"/>
  <c r="Q25" i="19"/>
  <c r="Q17" i="19"/>
  <c r="S17" i="19"/>
  <c r="Q29" i="19"/>
  <c r="Q21" i="19"/>
  <c r="S29" i="19"/>
  <c r="S25" i="19"/>
  <c r="S21" i="19"/>
  <c r="Q23" i="19"/>
  <c r="Q15" i="19"/>
  <c r="R29" i="19"/>
  <c r="R21" i="19"/>
  <c r="S27" i="19"/>
  <c r="S19" i="19"/>
  <c r="T25" i="19"/>
  <c r="T17" i="19"/>
  <c r="Q30" i="19"/>
  <c r="Q22" i="19"/>
  <c r="R28" i="19"/>
  <c r="R20" i="19"/>
  <c r="S26" i="19"/>
  <c r="S18" i="19"/>
  <c r="T24" i="19"/>
  <c r="T16" i="19"/>
  <c r="R27" i="19"/>
  <c r="R19" i="19"/>
  <c r="T23" i="19"/>
  <c r="T15" i="19"/>
  <c r="Q28" i="19"/>
  <c r="Q20" i="19"/>
  <c r="R26" i="19"/>
  <c r="R18" i="19"/>
  <c r="S24" i="19"/>
  <c r="S16" i="19"/>
  <c r="T30" i="19"/>
  <c r="T22" i="19"/>
  <c r="Q27" i="19"/>
  <c r="Q19" i="19"/>
  <c r="S23" i="19"/>
  <c r="S15" i="19"/>
  <c r="Q26" i="19"/>
  <c r="Q18" i="19"/>
  <c r="R24" i="19"/>
  <c r="R16" i="19"/>
  <c r="S30" i="19"/>
  <c r="S22" i="19"/>
  <c r="T28" i="19"/>
  <c r="T20" i="19"/>
  <c r="Q29" i="18"/>
  <c r="Q25" i="18"/>
  <c r="Q21" i="18"/>
  <c r="Q17" i="18"/>
  <c r="S29" i="18"/>
  <c r="S25" i="18"/>
  <c r="S21" i="18"/>
  <c r="S17" i="18"/>
  <c r="Q23" i="18"/>
  <c r="Q15" i="18"/>
  <c r="R29" i="18"/>
  <c r="R21" i="18"/>
  <c r="S27" i="18"/>
  <c r="S19" i="18"/>
  <c r="T25" i="18"/>
  <c r="T17" i="18"/>
  <c r="Q30" i="18"/>
  <c r="Q22" i="18"/>
  <c r="R28" i="18"/>
  <c r="R20" i="18"/>
  <c r="S26" i="18"/>
  <c r="S18" i="18"/>
  <c r="T24" i="18"/>
  <c r="T16" i="18"/>
  <c r="R27" i="18"/>
  <c r="R19" i="18"/>
  <c r="T23" i="18"/>
  <c r="T15" i="18"/>
  <c r="Q28" i="18"/>
  <c r="Q20" i="18"/>
  <c r="R26" i="18"/>
  <c r="R18" i="18"/>
  <c r="S24" i="18"/>
  <c r="S16" i="18"/>
  <c r="T30" i="18"/>
  <c r="T22" i="18"/>
  <c r="Q27" i="18"/>
  <c r="Q19" i="18"/>
  <c r="S23" i="18"/>
  <c r="S15" i="18"/>
  <c r="Q26" i="18"/>
  <c r="Q18" i="18"/>
  <c r="R24" i="18"/>
  <c r="R16" i="18"/>
  <c r="S30" i="18"/>
  <c r="S22" i="18"/>
  <c r="T28" i="18"/>
  <c r="T20" i="18"/>
  <c r="S21" i="17"/>
  <c r="S29" i="17"/>
  <c r="Q29" i="17"/>
  <c r="Q25" i="17"/>
  <c r="Q21" i="17"/>
  <c r="Q17" i="17"/>
  <c r="S25" i="17"/>
  <c r="S17" i="17"/>
  <c r="Q23" i="17"/>
  <c r="Q15" i="17"/>
  <c r="R29" i="17"/>
  <c r="R21" i="17"/>
  <c r="S27" i="17"/>
  <c r="S19" i="17"/>
  <c r="T25" i="17"/>
  <c r="T17" i="17"/>
  <c r="Q30" i="17"/>
  <c r="Q22" i="17"/>
  <c r="Q14" i="17"/>
  <c r="R28" i="17"/>
  <c r="R20" i="17"/>
  <c r="S26" i="17"/>
  <c r="S18" i="17"/>
  <c r="T24" i="17"/>
  <c r="T16" i="17"/>
  <c r="R27" i="17"/>
  <c r="R19" i="17"/>
  <c r="T23" i="17"/>
  <c r="T15" i="17"/>
  <c r="Q28" i="17"/>
  <c r="Q20" i="17"/>
  <c r="R26" i="17"/>
  <c r="R18" i="17"/>
  <c r="S24" i="17"/>
  <c r="S16" i="17"/>
  <c r="T30" i="17"/>
  <c r="T22" i="17"/>
  <c r="T14" i="17"/>
  <c r="Q27" i="17"/>
  <c r="Q19" i="17"/>
  <c r="S23" i="17"/>
  <c r="S15" i="17"/>
  <c r="Q26" i="17"/>
  <c r="Q18" i="17"/>
  <c r="R24" i="17"/>
  <c r="R16" i="17"/>
  <c r="S30" i="17"/>
  <c r="S22" i="17"/>
  <c r="S14" i="17"/>
  <c r="T28" i="17"/>
  <c r="T20" i="17"/>
  <c r="Q17" i="16"/>
  <c r="S21" i="16"/>
  <c r="Q29" i="16"/>
  <c r="Q21" i="16"/>
  <c r="S17" i="16"/>
  <c r="Q25" i="16"/>
  <c r="S29" i="16"/>
  <c r="S25" i="16"/>
  <c r="Q23" i="16"/>
  <c r="Q15" i="16"/>
  <c r="R29" i="16"/>
  <c r="R21" i="16"/>
  <c r="S27" i="16"/>
  <c r="S19" i="16"/>
  <c r="T25" i="16"/>
  <c r="T17" i="16"/>
  <c r="Q30" i="16"/>
  <c r="Q22" i="16"/>
  <c r="R28" i="16"/>
  <c r="R20" i="16"/>
  <c r="S26" i="16"/>
  <c r="S18" i="16"/>
  <c r="T24" i="16"/>
  <c r="T16" i="16"/>
  <c r="R27" i="16"/>
  <c r="R19" i="16"/>
  <c r="T23" i="16"/>
  <c r="T15" i="16"/>
  <c r="Q28" i="16"/>
  <c r="Q20" i="16"/>
  <c r="R26" i="16"/>
  <c r="R18" i="16"/>
  <c r="S24" i="16"/>
  <c r="S16" i="16"/>
  <c r="T30" i="16"/>
  <c r="T22" i="16"/>
  <c r="Q27" i="16"/>
  <c r="Q19" i="16"/>
  <c r="S23" i="16"/>
  <c r="S15" i="16"/>
  <c r="Q26" i="16"/>
  <c r="Q18" i="16"/>
  <c r="R24" i="16"/>
  <c r="R16" i="16"/>
  <c r="S30" i="16"/>
  <c r="S22" i="16"/>
  <c r="T28" i="16"/>
  <c r="T20" i="16"/>
  <c r="Q21" i="15"/>
  <c r="Q17" i="15"/>
  <c r="S21" i="15"/>
  <c r="S17" i="15"/>
  <c r="Q29" i="15"/>
  <c r="Q25" i="15"/>
  <c r="S29" i="15"/>
  <c r="S25" i="15"/>
  <c r="Q23" i="15"/>
  <c r="Q15" i="15"/>
  <c r="R29" i="15"/>
  <c r="R21" i="15"/>
  <c r="S27" i="15"/>
  <c r="S19" i="15"/>
  <c r="T25" i="15"/>
  <c r="T17" i="15"/>
  <c r="Q30" i="15"/>
  <c r="Q22" i="15"/>
  <c r="Q14" i="15"/>
  <c r="R28" i="15"/>
  <c r="R20" i="15"/>
  <c r="S26" i="15"/>
  <c r="S18" i="15"/>
  <c r="T24" i="15"/>
  <c r="T16" i="15"/>
  <c r="R27" i="15"/>
  <c r="R19" i="15"/>
  <c r="T23" i="15"/>
  <c r="T15" i="15"/>
  <c r="Q28" i="15"/>
  <c r="Q20" i="15"/>
  <c r="R26" i="15"/>
  <c r="R18" i="15"/>
  <c r="S24" i="15"/>
  <c r="S16" i="15"/>
  <c r="T30" i="15"/>
  <c r="T22" i="15"/>
  <c r="T14" i="15"/>
  <c r="Q27" i="15"/>
  <c r="Q19" i="15"/>
  <c r="S23" i="15"/>
  <c r="S15" i="15"/>
  <c r="Q26" i="15"/>
  <c r="Q18" i="15"/>
  <c r="R24" i="15"/>
  <c r="R16" i="15"/>
  <c r="S30" i="15"/>
  <c r="S22" i="15"/>
  <c r="S14" i="15"/>
  <c r="T28" i="15"/>
  <c r="T20" i="15"/>
  <c r="Q25" i="14"/>
  <c r="S21" i="14"/>
  <c r="Q29" i="14"/>
  <c r="Q17" i="14"/>
  <c r="Q13" i="14"/>
  <c r="S29" i="14"/>
  <c r="S17" i="14"/>
  <c r="S13" i="14"/>
  <c r="Q21" i="14"/>
  <c r="S25" i="14"/>
  <c r="Q23" i="14"/>
  <c r="Q15" i="14"/>
  <c r="R29" i="14"/>
  <c r="R21" i="14"/>
  <c r="R13" i="14"/>
  <c r="S27" i="14"/>
  <c r="S19" i="14"/>
  <c r="T25" i="14"/>
  <c r="T17" i="14"/>
  <c r="Q30" i="14"/>
  <c r="Q22" i="14"/>
  <c r="Q14" i="14"/>
  <c r="R28" i="14"/>
  <c r="R20" i="14"/>
  <c r="R12" i="14"/>
  <c r="S26" i="14"/>
  <c r="S18" i="14"/>
  <c r="T24" i="14"/>
  <c r="T16" i="14"/>
  <c r="R27" i="14"/>
  <c r="R19" i="14"/>
  <c r="T23" i="14"/>
  <c r="T15" i="14"/>
  <c r="Q28" i="14"/>
  <c r="Q20" i="14"/>
  <c r="Q12" i="14"/>
  <c r="R26" i="14"/>
  <c r="R18" i="14"/>
  <c r="S24" i="14"/>
  <c r="S16" i="14"/>
  <c r="T30" i="14"/>
  <c r="T22" i="14"/>
  <c r="T14" i="14"/>
  <c r="Q27" i="14"/>
  <c r="Q19" i="14"/>
  <c r="S23" i="14"/>
  <c r="S15" i="14"/>
  <c r="Q26" i="14"/>
  <c r="Q18" i="14"/>
  <c r="R24" i="14"/>
  <c r="R16" i="14"/>
  <c r="S30" i="14"/>
  <c r="S22" i="14"/>
  <c r="S14" i="14"/>
  <c r="T28" i="14"/>
  <c r="T20" i="14"/>
  <c r="T12" i="14"/>
  <c r="Q29" i="13"/>
  <c r="Q25" i="13"/>
  <c r="Q21" i="13"/>
  <c r="Q17" i="13"/>
  <c r="S29" i="13"/>
  <c r="S25" i="13"/>
  <c r="S21" i="13"/>
  <c r="S17" i="13"/>
  <c r="Q23" i="13"/>
  <c r="Q15" i="13"/>
  <c r="R29" i="13"/>
  <c r="R21" i="13"/>
  <c r="S27" i="13"/>
  <c r="S19" i="13"/>
  <c r="T25" i="13"/>
  <c r="T17" i="13"/>
  <c r="Q30" i="13"/>
  <c r="Q22" i="13"/>
  <c r="R28" i="13"/>
  <c r="R20" i="13"/>
  <c r="S26" i="13"/>
  <c r="S18" i="13"/>
  <c r="T24" i="13"/>
  <c r="T16" i="13"/>
  <c r="R27" i="13"/>
  <c r="R19" i="13"/>
  <c r="T23" i="13"/>
  <c r="T15" i="13"/>
  <c r="Q28" i="13"/>
  <c r="Q20" i="13"/>
  <c r="R26" i="13"/>
  <c r="R18" i="13"/>
  <c r="S24" i="13"/>
  <c r="S16" i="13"/>
  <c r="T30" i="13"/>
  <c r="T22" i="13"/>
  <c r="Q27" i="13"/>
  <c r="Q19" i="13"/>
  <c r="S23" i="13"/>
  <c r="S15" i="13"/>
  <c r="Q26" i="13"/>
  <c r="Q18" i="13"/>
  <c r="R24" i="13"/>
  <c r="R16" i="13"/>
  <c r="S30" i="13"/>
  <c r="S22" i="13"/>
  <c r="T28" i="13"/>
  <c r="T20" i="13"/>
  <c r="Q29" i="12"/>
  <c r="Q25" i="12"/>
  <c r="Q13" i="12"/>
  <c r="S29" i="12"/>
  <c r="S17" i="12"/>
  <c r="S13" i="12"/>
  <c r="Q21" i="12"/>
  <c r="Q17" i="12"/>
  <c r="S25" i="12"/>
  <c r="S21" i="12"/>
  <c r="Q23" i="12"/>
  <c r="Q15" i="12"/>
  <c r="R29" i="12"/>
  <c r="R21" i="12"/>
  <c r="R13" i="12"/>
  <c r="S27" i="12"/>
  <c r="S19" i="12"/>
  <c r="T25" i="12"/>
  <c r="T17" i="12"/>
  <c r="Q30" i="12"/>
  <c r="Q22" i="12"/>
  <c r="Q14" i="12"/>
  <c r="R28" i="12"/>
  <c r="R20" i="12"/>
  <c r="S26" i="12"/>
  <c r="S18" i="12"/>
  <c r="T24" i="12"/>
  <c r="T16" i="12"/>
  <c r="R27" i="12"/>
  <c r="R19" i="12"/>
  <c r="T23" i="12"/>
  <c r="T15" i="12"/>
  <c r="Q28" i="12"/>
  <c r="Q20" i="12"/>
  <c r="R26" i="12"/>
  <c r="R18" i="12"/>
  <c r="S24" i="12"/>
  <c r="S16" i="12"/>
  <c r="T30" i="12"/>
  <c r="T22" i="12"/>
  <c r="T14" i="12"/>
  <c r="Q27" i="12"/>
  <c r="Q19" i="12"/>
  <c r="S23" i="12"/>
  <c r="S15" i="12"/>
  <c r="Q26" i="12"/>
  <c r="Q18" i="12"/>
  <c r="R24" i="12"/>
  <c r="R16" i="12"/>
  <c r="S30" i="12"/>
  <c r="S22" i="12"/>
  <c r="S14" i="12"/>
  <c r="T28" i="12"/>
  <c r="T20" i="12"/>
  <c r="Q29" i="11"/>
  <c r="Q21" i="11"/>
  <c r="Q13" i="11"/>
  <c r="S29" i="11"/>
  <c r="S13" i="11"/>
  <c r="Q17" i="11"/>
  <c r="S25" i="11"/>
  <c r="S21" i="11"/>
  <c r="S17" i="11"/>
  <c r="Q25" i="11"/>
  <c r="Q23" i="11"/>
  <c r="Q15" i="11"/>
  <c r="R29" i="11"/>
  <c r="R21" i="11"/>
  <c r="R13" i="11"/>
  <c r="S27" i="11"/>
  <c r="S19" i="11"/>
  <c r="T25" i="11"/>
  <c r="T17" i="11"/>
  <c r="Q30" i="11"/>
  <c r="Q22" i="11"/>
  <c r="Q14" i="11"/>
  <c r="R28" i="11"/>
  <c r="R20" i="11"/>
  <c r="R12" i="11"/>
  <c r="S26" i="11"/>
  <c r="S18" i="11"/>
  <c r="T24" i="11"/>
  <c r="T16" i="11"/>
  <c r="R27" i="11"/>
  <c r="R19" i="11"/>
  <c r="T23" i="11"/>
  <c r="T15" i="11"/>
  <c r="Q28" i="11"/>
  <c r="Q20" i="11"/>
  <c r="Q12" i="11"/>
  <c r="R26" i="11"/>
  <c r="R18" i="11"/>
  <c r="S24" i="11"/>
  <c r="S16" i="11"/>
  <c r="T30" i="11"/>
  <c r="T22" i="11"/>
  <c r="T14" i="11"/>
  <c r="Q27" i="11"/>
  <c r="Q19" i="11"/>
  <c r="S23" i="11"/>
  <c r="S15" i="11"/>
  <c r="Q26" i="11"/>
  <c r="Q18" i="11"/>
  <c r="R24" i="11"/>
  <c r="R16" i="11"/>
  <c r="S30" i="11"/>
  <c r="S22" i="11"/>
  <c r="S14" i="11"/>
  <c r="T28" i="11"/>
  <c r="T20" i="11"/>
  <c r="T12" i="11"/>
  <c r="Q23" i="10"/>
  <c r="Q15" i="10"/>
  <c r="R29" i="10"/>
  <c r="R21" i="10"/>
  <c r="R13" i="10"/>
  <c r="S27" i="10"/>
  <c r="S19" i="10"/>
  <c r="S11" i="10"/>
  <c r="T25" i="10"/>
  <c r="T17" i="10"/>
  <c r="Q30" i="10"/>
  <c r="Q22" i="10"/>
  <c r="Q14" i="10"/>
  <c r="R28" i="10"/>
  <c r="R20" i="10"/>
  <c r="R12" i="10"/>
  <c r="S26" i="10"/>
  <c r="S18" i="10"/>
  <c r="S10" i="10"/>
  <c r="T24" i="10"/>
  <c r="T16" i="10"/>
  <c r="Q29" i="10"/>
  <c r="Q21" i="10"/>
  <c r="Q13" i="10"/>
  <c r="R27" i="10"/>
  <c r="R19" i="10"/>
  <c r="R11" i="10"/>
  <c r="S25" i="10"/>
  <c r="S17" i="10"/>
  <c r="T23" i="10"/>
  <c r="T15" i="10"/>
  <c r="Q28" i="10"/>
  <c r="Q20" i="10"/>
  <c r="Q12" i="10"/>
  <c r="R26" i="10"/>
  <c r="R18" i="10"/>
  <c r="R10" i="10"/>
  <c r="S24" i="10"/>
  <c r="S16" i="10"/>
  <c r="T30" i="10"/>
  <c r="T22" i="10"/>
  <c r="T14" i="10"/>
  <c r="Q27" i="10"/>
  <c r="Q19" i="10"/>
  <c r="Q11" i="10"/>
  <c r="R25" i="10"/>
  <c r="R17" i="10"/>
  <c r="S23" i="10"/>
  <c r="S15" i="10"/>
  <c r="T29" i="10"/>
  <c r="T21" i="10"/>
  <c r="T13" i="10"/>
  <c r="Q26" i="10"/>
  <c r="Q18" i="10"/>
  <c r="Q10" i="10"/>
  <c r="R24" i="10"/>
  <c r="R16" i="10"/>
  <c r="S30" i="10"/>
  <c r="S22" i="10"/>
  <c r="S14" i="10"/>
  <c r="T28" i="10"/>
  <c r="T20" i="10"/>
  <c r="T12" i="10"/>
  <c r="Q25" i="9"/>
  <c r="R15" i="9"/>
  <c r="Q22" i="9"/>
  <c r="S30" i="9"/>
  <c r="Q18" i="9"/>
  <c r="S26" i="9"/>
  <c r="Q17" i="9"/>
  <c r="S23" i="9"/>
  <c r="Q14" i="9"/>
  <c r="S22" i="9"/>
  <c r="R25" i="9"/>
  <c r="S18" i="9"/>
  <c r="Q30" i="9"/>
  <c r="R23" i="9"/>
  <c r="S15" i="9"/>
  <c r="Q26" i="9"/>
  <c r="R17" i="9"/>
  <c r="S14" i="9"/>
  <c r="Q23" i="9"/>
  <c r="Q15" i="9"/>
  <c r="R29" i="9"/>
  <c r="R21" i="9"/>
  <c r="S27" i="9"/>
  <c r="S19" i="9"/>
  <c r="T25" i="9"/>
  <c r="T17" i="9"/>
  <c r="R28" i="9"/>
  <c r="R20" i="9"/>
  <c r="T24" i="9"/>
  <c r="T16" i="9"/>
  <c r="Q29" i="9"/>
  <c r="Q21" i="9"/>
  <c r="R27" i="9"/>
  <c r="R19" i="9"/>
  <c r="Q28" i="9"/>
  <c r="Q20" i="9"/>
  <c r="R26" i="9"/>
  <c r="R18" i="9"/>
  <c r="S24" i="9"/>
  <c r="S16" i="9"/>
  <c r="T30" i="9"/>
  <c r="T22" i="9"/>
  <c r="T14" i="9"/>
  <c r="Q27" i="9"/>
  <c r="Q19" i="9"/>
  <c r="T29" i="9"/>
  <c r="T21" i="9"/>
  <c r="R24" i="9"/>
  <c r="R16" i="9"/>
  <c r="T28" i="9"/>
  <c r="T20" i="9"/>
  <c r="Q25" i="8"/>
  <c r="Q24" i="8"/>
  <c r="Q17" i="8"/>
  <c r="Q16" i="8"/>
  <c r="S21" i="8"/>
  <c r="S17" i="8"/>
  <c r="Q21" i="8"/>
  <c r="Q20" i="8"/>
  <c r="Q29" i="8"/>
  <c r="S29" i="8"/>
  <c r="Q28" i="8"/>
  <c r="S25" i="8"/>
  <c r="Q23" i="8"/>
  <c r="Q15" i="8"/>
  <c r="R29" i="8"/>
  <c r="R21" i="8"/>
  <c r="S27" i="8"/>
  <c r="S19" i="8"/>
  <c r="T25" i="8"/>
  <c r="T17" i="8"/>
  <c r="Q30" i="8"/>
  <c r="Q22" i="8"/>
  <c r="Q14" i="8"/>
  <c r="R28" i="8"/>
  <c r="R20" i="8"/>
  <c r="S26" i="8"/>
  <c r="S18" i="8"/>
  <c r="T24" i="8"/>
  <c r="T16" i="8"/>
  <c r="R27" i="8"/>
  <c r="R19" i="8"/>
  <c r="T23" i="8"/>
  <c r="T15" i="8"/>
  <c r="R26" i="8"/>
  <c r="R18" i="8"/>
  <c r="S24" i="8"/>
  <c r="S16" i="8"/>
  <c r="T30" i="8"/>
  <c r="T22" i="8"/>
  <c r="T14" i="8"/>
  <c r="Q27" i="8"/>
  <c r="Q19" i="8"/>
  <c r="S23" i="8"/>
  <c r="S15" i="8"/>
  <c r="Q26" i="8"/>
  <c r="Q18" i="8"/>
  <c r="S30" i="8"/>
  <c r="S22" i="8"/>
  <c r="S14" i="8"/>
  <c r="T28" i="8"/>
  <c r="T20" i="8"/>
  <c r="Q17" i="7"/>
  <c r="Q16" i="7"/>
  <c r="Q29" i="7"/>
  <c r="Q13" i="7"/>
  <c r="Q28" i="7"/>
  <c r="S29" i="7"/>
  <c r="Q25" i="7"/>
  <c r="S25" i="7"/>
  <c r="Q24" i="7"/>
  <c r="S21" i="7"/>
  <c r="Q21" i="7"/>
  <c r="S17" i="7"/>
  <c r="Q20" i="7"/>
  <c r="S13" i="7"/>
  <c r="Q23" i="7"/>
  <c r="Q15" i="7"/>
  <c r="R29" i="7"/>
  <c r="R21" i="7"/>
  <c r="R13" i="7"/>
  <c r="S27" i="7"/>
  <c r="S19" i="7"/>
  <c r="T25" i="7"/>
  <c r="T17" i="7"/>
  <c r="Q30" i="7"/>
  <c r="Q22" i="7"/>
  <c r="Q14" i="7"/>
  <c r="R28" i="7"/>
  <c r="R20" i="7"/>
  <c r="S26" i="7"/>
  <c r="S18" i="7"/>
  <c r="T24" i="7"/>
  <c r="T16" i="7"/>
  <c r="R27" i="7"/>
  <c r="R19" i="7"/>
  <c r="T23" i="7"/>
  <c r="T15" i="7"/>
  <c r="R26" i="7"/>
  <c r="R18" i="7"/>
  <c r="S24" i="7"/>
  <c r="S16" i="7"/>
  <c r="T30" i="7"/>
  <c r="T22" i="7"/>
  <c r="T14" i="7"/>
  <c r="Q27" i="7"/>
  <c r="Q19" i="7"/>
  <c r="S23" i="7"/>
  <c r="S15" i="7"/>
  <c r="Q26" i="7"/>
  <c r="Q18" i="7"/>
  <c r="S30" i="7"/>
  <c r="S22" i="7"/>
  <c r="S14" i="7"/>
  <c r="T28" i="7"/>
  <c r="T20" i="7"/>
  <c r="Q21" i="6"/>
  <c r="Q17" i="6"/>
  <c r="Q13" i="6"/>
  <c r="S29" i="6"/>
  <c r="S25" i="6"/>
  <c r="S21" i="6"/>
  <c r="Q29" i="6"/>
  <c r="S17" i="6"/>
  <c r="Q25" i="6"/>
  <c r="S13" i="6"/>
  <c r="Q23" i="6"/>
  <c r="Q15" i="6"/>
  <c r="R29" i="6"/>
  <c r="R21" i="6"/>
  <c r="R13" i="6"/>
  <c r="S27" i="6"/>
  <c r="S19" i="6"/>
  <c r="S11" i="6"/>
  <c r="T25" i="6"/>
  <c r="T17" i="6"/>
  <c r="Q30" i="6"/>
  <c r="Q22" i="6"/>
  <c r="Q14" i="6"/>
  <c r="R28" i="6"/>
  <c r="R20" i="6"/>
  <c r="R12" i="6"/>
  <c r="S26" i="6"/>
  <c r="S18" i="6"/>
  <c r="T24" i="6"/>
  <c r="T16" i="6"/>
  <c r="R27" i="6"/>
  <c r="R19" i="6"/>
  <c r="R11" i="6"/>
  <c r="T23" i="6"/>
  <c r="T15" i="6"/>
  <c r="Q28" i="6"/>
  <c r="Q20" i="6"/>
  <c r="Q12" i="6"/>
  <c r="R26" i="6"/>
  <c r="R18" i="6"/>
  <c r="S24" i="6"/>
  <c r="S16" i="6"/>
  <c r="T30" i="6"/>
  <c r="T22" i="6"/>
  <c r="T14" i="6"/>
  <c r="Q27" i="6"/>
  <c r="Q19" i="6"/>
  <c r="Q11" i="6"/>
  <c r="S23" i="6"/>
  <c r="S15" i="6"/>
  <c r="Q26" i="6"/>
  <c r="Q18" i="6"/>
  <c r="R24" i="6"/>
  <c r="R16" i="6"/>
  <c r="S30" i="6"/>
  <c r="S22" i="6"/>
  <c r="S14" i="6"/>
  <c r="T28" i="6"/>
  <c r="T20" i="6"/>
  <c r="T12" i="6"/>
  <c r="Q27" i="5"/>
  <c r="R30" i="5"/>
  <c r="R14" i="5"/>
  <c r="Q16" i="5"/>
  <c r="R25" i="5"/>
  <c r="R22" i="5"/>
  <c r="R17" i="5"/>
  <c r="Q24" i="5"/>
  <c r="S28" i="5"/>
  <c r="Q19" i="5"/>
  <c r="S20" i="5"/>
  <c r="Q23" i="5"/>
  <c r="Q15" i="5"/>
  <c r="R29" i="5"/>
  <c r="R21" i="5"/>
  <c r="S27" i="5"/>
  <c r="S19" i="5"/>
  <c r="T25" i="5"/>
  <c r="T17" i="5"/>
  <c r="Q30" i="5"/>
  <c r="Q22" i="5"/>
  <c r="Q14" i="5"/>
  <c r="R28" i="5"/>
  <c r="R20" i="5"/>
  <c r="S26" i="5"/>
  <c r="S18" i="5"/>
  <c r="T24" i="5"/>
  <c r="T16" i="5"/>
  <c r="Q29" i="5"/>
  <c r="Q21" i="5"/>
  <c r="R27" i="5"/>
  <c r="R19" i="5"/>
  <c r="S25" i="5"/>
  <c r="S17" i="5"/>
  <c r="T23" i="5"/>
  <c r="T15" i="5"/>
  <c r="Q28" i="5"/>
  <c r="Q20" i="5"/>
  <c r="R26" i="5"/>
  <c r="R18" i="5"/>
  <c r="S24" i="5"/>
  <c r="S16" i="5"/>
  <c r="T30" i="5"/>
  <c r="T22" i="5"/>
  <c r="T14" i="5"/>
  <c r="S23" i="5"/>
  <c r="S15" i="5"/>
  <c r="T29" i="5"/>
  <c r="T21" i="5"/>
  <c r="Q26" i="5"/>
  <c r="Q18" i="5"/>
  <c r="Q25" i="4"/>
  <c r="Q21" i="4"/>
  <c r="Q17" i="4"/>
  <c r="Q13" i="4"/>
  <c r="Q9" i="4"/>
  <c r="S29" i="4"/>
  <c r="S21" i="4"/>
  <c r="Q29" i="4"/>
  <c r="S13" i="4"/>
  <c r="Q23" i="4"/>
  <c r="Q15" i="4"/>
  <c r="R29" i="4"/>
  <c r="R21" i="4"/>
  <c r="R13" i="4"/>
  <c r="S27" i="4"/>
  <c r="S19" i="4"/>
  <c r="S11" i="4"/>
  <c r="T25" i="4"/>
  <c r="T17" i="4"/>
  <c r="T9" i="4"/>
  <c r="Q30" i="4"/>
  <c r="Q22" i="4"/>
  <c r="Q14" i="4"/>
  <c r="R28" i="4"/>
  <c r="R20" i="4"/>
  <c r="R12" i="4"/>
  <c r="S26" i="4"/>
  <c r="S18" i="4"/>
  <c r="S10" i="4"/>
  <c r="T24" i="4"/>
  <c r="T16" i="4"/>
  <c r="T8" i="4"/>
  <c r="R27" i="4"/>
  <c r="R19" i="4"/>
  <c r="R11" i="4"/>
  <c r="S25" i="4"/>
  <c r="S17" i="4"/>
  <c r="S9" i="4"/>
  <c r="T23" i="4"/>
  <c r="T15" i="4"/>
  <c r="Q28" i="4"/>
  <c r="Q20" i="4"/>
  <c r="Q12" i="4"/>
  <c r="R26" i="4"/>
  <c r="R18" i="4"/>
  <c r="R10" i="4"/>
  <c r="S24" i="4"/>
  <c r="S16" i="4"/>
  <c r="S8" i="4"/>
  <c r="T30" i="4"/>
  <c r="T22" i="4"/>
  <c r="T14" i="4"/>
  <c r="Q27" i="4"/>
  <c r="Q19" i="4"/>
  <c r="Q11" i="4"/>
  <c r="S23" i="4"/>
  <c r="S15" i="4"/>
  <c r="Q26" i="4"/>
  <c r="Q18" i="4"/>
  <c r="Q10" i="4"/>
  <c r="R24" i="4"/>
  <c r="R16" i="4"/>
  <c r="R8" i="4"/>
  <c r="S30" i="4"/>
  <c r="S22" i="4"/>
  <c r="S14" i="4"/>
  <c r="T28" i="4"/>
  <c r="T20" i="4"/>
  <c r="T12" i="4"/>
  <c r="U2" i="18" l="1"/>
  <c r="N2" i="18"/>
  <c r="L2" i="18"/>
  <c r="U13" i="17"/>
  <c r="N13" i="17"/>
  <c r="L13" i="17"/>
  <c r="K8" i="10"/>
  <c r="D9" i="10"/>
  <c r="K9" i="10" s="1"/>
  <c r="U12" i="17"/>
  <c r="N12" i="17"/>
  <c r="L12" i="17"/>
  <c r="D11" i="14"/>
  <c r="K11" i="14" s="1"/>
  <c r="K10" i="14"/>
  <c r="K4" i="9"/>
  <c r="K3" i="9"/>
  <c r="K6" i="9"/>
  <c r="K5" i="9"/>
  <c r="K7" i="9"/>
  <c r="K8" i="9"/>
  <c r="K9" i="9"/>
  <c r="K10" i="9"/>
  <c r="K2" i="9"/>
  <c r="K11" i="9"/>
  <c r="K1" i="9"/>
  <c r="K13" i="9"/>
  <c r="K12" i="9"/>
  <c r="K13" i="18"/>
  <c r="D14" i="18"/>
  <c r="K14" i="18" s="1"/>
  <c r="N9" i="14"/>
  <c r="U9" i="14"/>
  <c r="L9" i="14"/>
  <c r="K2" i="11"/>
  <c r="K4" i="11"/>
  <c r="K8" i="11"/>
  <c r="K1" i="11"/>
  <c r="K5" i="11"/>
  <c r="K3" i="11"/>
  <c r="K6" i="11"/>
  <c r="K7" i="11"/>
  <c r="K9" i="11"/>
  <c r="K10" i="11"/>
  <c r="U14" i="13"/>
  <c r="N14" i="13"/>
  <c r="L14" i="13"/>
  <c r="N13" i="23"/>
  <c r="U13" i="23"/>
  <c r="L13" i="23"/>
  <c r="K8" i="17"/>
  <c r="K5" i="17"/>
  <c r="K2" i="17"/>
  <c r="K6" i="17"/>
  <c r="K9" i="17"/>
  <c r="K1" i="17"/>
  <c r="K3" i="17"/>
  <c r="K4" i="17"/>
  <c r="K7" i="17"/>
  <c r="K10" i="17"/>
  <c r="N13" i="13"/>
  <c r="U13" i="13"/>
  <c r="L13" i="13"/>
  <c r="U9" i="6"/>
  <c r="N9" i="6"/>
  <c r="L9" i="6"/>
  <c r="N1" i="7"/>
  <c r="U1" i="7"/>
  <c r="L1" i="7"/>
  <c r="N13" i="19"/>
  <c r="U13" i="19"/>
  <c r="L13" i="19"/>
  <c r="N11" i="8"/>
  <c r="U11" i="8"/>
  <c r="L11" i="8"/>
  <c r="N12" i="25"/>
  <c r="U12" i="25"/>
  <c r="L12" i="25"/>
  <c r="K11" i="17"/>
  <c r="N8" i="6"/>
  <c r="U8" i="6"/>
  <c r="L8" i="6"/>
  <c r="K8" i="16"/>
  <c r="K5" i="16"/>
  <c r="K3" i="16"/>
  <c r="K6" i="16"/>
  <c r="K10" i="16"/>
  <c r="K11" i="16"/>
  <c r="K12" i="16"/>
  <c r="K1" i="16"/>
  <c r="K2" i="16"/>
  <c r="K4" i="16"/>
  <c r="K7" i="16"/>
  <c r="K9" i="16"/>
  <c r="K14" i="16"/>
  <c r="U12" i="18"/>
  <c r="N12" i="18"/>
  <c r="L12" i="18"/>
  <c r="U7" i="12"/>
  <c r="N7" i="12"/>
  <c r="L7" i="12"/>
  <c r="N6" i="12"/>
  <c r="U6" i="12"/>
  <c r="L6" i="12"/>
  <c r="K9" i="18"/>
  <c r="K3" i="18"/>
  <c r="K6" i="18"/>
  <c r="K5" i="18"/>
  <c r="K8" i="18"/>
  <c r="K4" i="18"/>
  <c r="K7" i="18"/>
  <c r="K10" i="18"/>
  <c r="K11" i="18"/>
  <c r="K3" i="10"/>
  <c r="K5" i="10"/>
  <c r="K4" i="10"/>
  <c r="K6" i="10"/>
  <c r="K1" i="10"/>
  <c r="K2" i="10"/>
  <c r="K4" i="5"/>
  <c r="L4" i="5" s="1"/>
  <c r="K5" i="5"/>
  <c r="L5" i="5" s="1"/>
  <c r="K6" i="5"/>
  <c r="L6" i="5" s="1"/>
  <c r="K10" i="5"/>
  <c r="L10" i="5" s="1"/>
  <c r="K7" i="5"/>
  <c r="L7" i="5" s="1"/>
  <c r="K8" i="5"/>
  <c r="L8" i="5" s="1"/>
  <c r="K9" i="5"/>
  <c r="L9" i="5" s="1"/>
  <c r="U5" i="12"/>
  <c r="N5" i="12"/>
  <c r="L5" i="12"/>
  <c r="K8" i="15"/>
  <c r="K5" i="15"/>
  <c r="K6" i="15"/>
  <c r="K7" i="15"/>
  <c r="K9" i="15"/>
  <c r="K10" i="15"/>
  <c r="K1" i="15"/>
  <c r="K4" i="15"/>
  <c r="K3" i="15"/>
  <c r="K2" i="15"/>
  <c r="K2" i="4"/>
  <c r="L2" i="4" s="1"/>
  <c r="K3" i="4"/>
  <c r="L3" i="4" s="1"/>
  <c r="K5" i="4"/>
  <c r="L5" i="4" s="1"/>
  <c r="K4" i="4"/>
  <c r="L4" i="4" s="1"/>
  <c r="K1" i="4"/>
  <c r="L1" i="4" s="1"/>
  <c r="N4" i="12"/>
  <c r="U4" i="12"/>
  <c r="L4" i="12"/>
  <c r="K7" i="22"/>
  <c r="K2" i="22"/>
  <c r="K4" i="22"/>
  <c r="K3" i="22"/>
  <c r="K6" i="22"/>
  <c r="K8" i="22"/>
  <c r="K9" i="22"/>
  <c r="K10" i="22"/>
  <c r="K1" i="22"/>
  <c r="K12" i="22"/>
  <c r="K5" i="22"/>
  <c r="D13" i="8"/>
  <c r="K13" i="8" s="1"/>
  <c r="K12" i="8"/>
  <c r="U8" i="12"/>
  <c r="N8" i="12"/>
  <c r="L8" i="12"/>
  <c r="N14" i="26"/>
  <c r="U14" i="26"/>
  <c r="L14" i="26"/>
  <c r="K9" i="24"/>
  <c r="K2" i="24"/>
  <c r="K3" i="24"/>
  <c r="K4" i="24"/>
  <c r="K6" i="24"/>
  <c r="K1" i="24"/>
  <c r="K5" i="24"/>
  <c r="K8" i="24"/>
  <c r="K10" i="24"/>
  <c r="K7" i="24"/>
  <c r="K11" i="24"/>
  <c r="K12" i="15"/>
  <c r="D13" i="15"/>
  <c r="K13" i="15" s="1"/>
  <c r="K12" i="5"/>
  <c r="L12" i="5" s="1"/>
  <c r="D13" i="5"/>
  <c r="K13" i="5" s="1"/>
  <c r="L13" i="5" s="1"/>
  <c r="N10" i="12"/>
  <c r="U10" i="12"/>
  <c r="L10" i="12"/>
  <c r="U1" i="12"/>
  <c r="N1" i="12"/>
  <c r="L1" i="12"/>
  <c r="N13" i="26"/>
  <c r="U13" i="26"/>
  <c r="L13" i="26"/>
  <c r="K10" i="19"/>
  <c r="K3" i="19"/>
  <c r="K4" i="19"/>
  <c r="K7" i="19"/>
  <c r="K5" i="19"/>
  <c r="K8" i="19"/>
  <c r="K9" i="19"/>
  <c r="K11" i="19"/>
  <c r="K12" i="19"/>
  <c r="K1" i="19"/>
  <c r="K2" i="19"/>
  <c r="K6" i="19"/>
  <c r="N11" i="15"/>
  <c r="U11" i="15"/>
  <c r="L11" i="15"/>
  <c r="K10" i="13"/>
  <c r="K3" i="13"/>
  <c r="K5" i="13"/>
  <c r="K11" i="13"/>
  <c r="K2" i="13"/>
  <c r="K4" i="13"/>
  <c r="K6" i="13"/>
  <c r="K7" i="13"/>
  <c r="K8" i="13"/>
  <c r="K9" i="13"/>
  <c r="K12" i="13"/>
  <c r="K1" i="13"/>
  <c r="D12" i="7"/>
  <c r="K12" i="7" s="1"/>
  <c r="K11" i="7"/>
  <c r="U10" i="7"/>
  <c r="N10" i="7"/>
  <c r="L10" i="7"/>
  <c r="K13" i="25"/>
  <c r="N3" i="12"/>
  <c r="U3" i="12"/>
  <c r="L3" i="12"/>
  <c r="N12" i="23"/>
  <c r="U12" i="23"/>
  <c r="L12" i="23"/>
  <c r="K8" i="21"/>
  <c r="K2" i="21"/>
  <c r="K3" i="21"/>
  <c r="K5" i="21"/>
  <c r="K4" i="21"/>
  <c r="K9" i="21"/>
  <c r="K11" i="21"/>
  <c r="K1" i="21"/>
  <c r="K6" i="21"/>
  <c r="K7" i="21"/>
  <c r="K10" i="21"/>
  <c r="K12" i="21"/>
  <c r="K3" i="8"/>
  <c r="K2" i="8"/>
  <c r="K4" i="8"/>
  <c r="K5" i="8"/>
  <c r="K6" i="8"/>
  <c r="K7" i="8"/>
  <c r="K8" i="8"/>
  <c r="K10" i="8"/>
  <c r="K9" i="8"/>
  <c r="K10" i="6"/>
  <c r="N9" i="12"/>
  <c r="U9" i="12"/>
  <c r="L9" i="12"/>
  <c r="K5" i="25"/>
  <c r="K7" i="25"/>
  <c r="K11" i="25"/>
  <c r="K1" i="25"/>
  <c r="K3" i="25"/>
  <c r="K8" i="25"/>
  <c r="K10" i="25"/>
  <c r="K2" i="25"/>
  <c r="K4" i="25"/>
  <c r="K6" i="25"/>
  <c r="K9" i="25"/>
  <c r="K14" i="19"/>
  <c r="N2" i="12"/>
  <c r="U2" i="12"/>
  <c r="L2" i="12"/>
  <c r="K2" i="14"/>
  <c r="K4" i="14"/>
  <c r="K3" i="14"/>
  <c r="K5" i="14"/>
  <c r="K6" i="14"/>
  <c r="K7" i="14"/>
  <c r="K8" i="14"/>
  <c r="K1" i="14"/>
  <c r="K2" i="6"/>
  <c r="K1" i="6"/>
  <c r="K3" i="6"/>
  <c r="K4" i="6"/>
  <c r="K5" i="6"/>
  <c r="K6" i="6"/>
  <c r="K7" i="6"/>
  <c r="K13" i="21"/>
  <c r="K13" i="16"/>
  <c r="K11" i="11"/>
  <c r="K9" i="20"/>
  <c r="K2" i="20"/>
  <c r="K3" i="20"/>
  <c r="K6" i="20"/>
  <c r="K4" i="20"/>
  <c r="K5" i="20"/>
  <c r="K7" i="20"/>
  <c r="K10" i="20"/>
  <c r="K11" i="20"/>
  <c r="K8" i="20"/>
  <c r="K1" i="20"/>
  <c r="K11" i="22"/>
  <c r="K7" i="4"/>
  <c r="L7" i="4" s="1"/>
  <c r="K1" i="18"/>
  <c r="K12" i="24"/>
  <c r="K6" i="4"/>
  <c r="L6" i="4" s="1"/>
  <c r="K12" i="20"/>
  <c r="N2" i="23"/>
  <c r="U2" i="23"/>
  <c r="L2" i="23"/>
  <c r="U12" i="26"/>
  <c r="N12" i="26"/>
  <c r="L12" i="26"/>
  <c r="K8" i="23"/>
  <c r="K3" i="23"/>
  <c r="K5" i="23"/>
  <c r="K7" i="23"/>
  <c r="K10" i="23"/>
  <c r="K11" i="23"/>
  <c r="K4" i="23"/>
  <c r="K1" i="23"/>
  <c r="K6" i="23"/>
  <c r="K9" i="23"/>
  <c r="K2" i="7"/>
  <c r="K5" i="7"/>
  <c r="K6" i="7"/>
  <c r="K7" i="7"/>
  <c r="K8" i="7"/>
  <c r="K9" i="7"/>
  <c r="K4" i="7"/>
  <c r="K3" i="7"/>
  <c r="K11" i="12"/>
  <c r="D12" i="12"/>
  <c r="K12" i="12" s="1"/>
  <c r="K1" i="8"/>
  <c r="K6" i="26"/>
  <c r="K3" i="26"/>
  <c r="K7" i="26"/>
  <c r="K8" i="26"/>
  <c r="K9" i="26"/>
  <c r="K11" i="26"/>
  <c r="K4" i="26"/>
  <c r="K5" i="26"/>
  <c r="K10" i="26"/>
  <c r="K1" i="26"/>
  <c r="K2" i="26"/>
  <c r="K7" i="10"/>
  <c r="J79" i="26"/>
  <c r="J81" i="26"/>
  <c r="J81" i="25"/>
  <c r="J79" i="25"/>
  <c r="J81" i="23"/>
  <c r="J79" i="23"/>
  <c r="J81" i="22"/>
  <c r="J79" i="22"/>
  <c r="J79" i="21"/>
  <c r="J81" i="21"/>
  <c r="J81" i="19"/>
  <c r="J79" i="19"/>
  <c r="J81" i="18"/>
  <c r="J79" i="18"/>
  <c r="J81" i="17"/>
  <c r="J79" i="17"/>
  <c r="J81" i="16"/>
  <c r="J79" i="16"/>
  <c r="J81" i="15"/>
  <c r="J79" i="15"/>
  <c r="J81" i="14"/>
  <c r="J79" i="14"/>
  <c r="J81" i="13"/>
  <c r="J79" i="13"/>
  <c r="J79" i="12"/>
  <c r="J81" i="12"/>
  <c r="J79" i="11"/>
  <c r="J81" i="11"/>
  <c r="J81" i="9"/>
  <c r="J79" i="9"/>
  <c r="J79" i="8"/>
  <c r="J81" i="8"/>
  <c r="J81" i="7"/>
  <c r="J79" i="7"/>
  <c r="J81" i="6"/>
  <c r="J79" i="6"/>
  <c r="N11" i="19" l="1"/>
  <c r="U11" i="19"/>
  <c r="L11" i="19"/>
  <c r="N4" i="26"/>
  <c r="U4" i="26"/>
  <c r="L4" i="26"/>
  <c r="N11" i="23"/>
  <c r="U11" i="23"/>
  <c r="L11" i="23"/>
  <c r="U11" i="26"/>
  <c r="N11" i="26"/>
  <c r="L11" i="26"/>
  <c r="U12" i="20"/>
  <c r="N12" i="20"/>
  <c r="L12" i="20"/>
  <c r="U1" i="25"/>
  <c r="N1" i="25"/>
  <c r="L1" i="25"/>
  <c r="N5" i="22"/>
  <c r="U5" i="22"/>
  <c r="L5" i="22"/>
  <c r="N1" i="26"/>
  <c r="U1" i="26"/>
  <c r="L1" i="26"/>
  <c r="N7" i="21"/>
  <c r="U7" i="21"/>
  <c r="L7" i="21"/>
  <c r="N10" i="26"/>
  <c r="U10" i="26"/>
  <c r="L10" i="26"/>
  <c r="N6" i="24"/>
  <c r="U6" i="24"/>
  <c r="L6" i="24"/>
  <c r="N1" i="21"/>
  <c r="U1" i="21"/>
  <c r="L1" i="21"/>
  <c r="N4" i="13"/>
  <c r="U4" i="13"/>
  <c r="L4" i="13"/>
  <c r="N3" i="20"/>
  <c r="U3" i="20"/>
  <c r="L3" i="20"/>
  <c r="N4" i="6"/>
  <c r="U4" i="6"/>
  <c r="L4" i="6"/>
  <c r="U9" i="7"/>
  <c r="N9" i="7"/>
  <c r="L9" i="7"/>
  <c r="U11" i="22"/>
  <c r="N11" i="22"/>
  <c r="L11" i="22"/>
  <c r="N9" i="20"/>
  <c r="U9" i="20"/>
  <c r="L9" i="20"/>
  <c r="N11" i="25"/>
  <c r="U11" i="25"/>
  <c r="L11" i="25"/>
  <c r="U12" i="22"/>
  <c r="N12" i="22"/>
  <c r="L12" i="22"/>
  <c r="N2" i="25"/>
  <c r="U2" i="25"/>
  <c r="L2" i="25"/>
  <c r="N8" i="7"/>
  <c r="U8" i="7"/>
  <c r="L8" i="7"/>
  <c r="N5" i="23"/>
  <c r="U5" i="23"/>
  <c r="L5" i="23"/>
  <c r="U2" i="6"/>
  <c r="N2" i="6"/>
  <c r="L2" i="6"/>
  <c r="N10" i="8"/>
  <c r="U10" i="8"/>
  <c r="L10" i="8"/>
  <c r="N5" i="21"/>
  <c r="U5" i="21"/>
  <c r="L5" i="21"/>
  <c r="U8" i="15"/>
  <c r="N8" i="15"/>
  <c r="L8" i="15"/>
  <c r="N4" i="23"/>
  <c r="U4" i="23"/>
  <c r="L4" i="23"/>
  <c r="N5" i="6"/>
  <c r="U5" i="6"/>
  <c r="L5" i="6"/>
  <c r="N4" i="24"/>
  <c r="U4" i="24"/>
  <c r="L4" i="24"/>
  <c r="N7" i="26"/>
  <c r="U7" i="26"/>
  <c r="L7" i="26"/>
  <c r="N3" i="23"/>
  <c r="U3" i="23"/>
  <c r="L3" i="23"/>
  <c r="N14" i="19"/>
  <c r="U14" i="19"/>
  <c r="L14" i="19"/>
  <c r="N8" i="8"/>
  <c r="U8" i="8"/>
  <c r="L8" i="8"/>
  <c r="N3" i="21"/>
  <c r="U3" i="21"/>
  <c r="L3" i="21"/>
  <c r="N10" i="19"/>
  <c r="U10" i="19"/>
  <c r="L10" i="19"/>
  <c r="U9" i="11"/>
  <c r="N9" i="11"/>
  <c r="L9" i="11"/>
  <c r="N3" i="26"/>
  <c r="U3" i="26"/>
  <c r="L3" i="26"/>
  <c r="N8" i="23"/>
  <c r="U8" i="23"/>
  <c r="L8" i="23"/>
  <c r="N3" i="10"/>
  <c r="U3" i="10"/>
  <c r="L3" i="10"/>
  <c r="N5" i="16"/>
  <c r="U5" i="16"/>
  <c r="L5" i="16"/>
  <c r="N12" i="12"/>
  <c r="U12" i="12"/>
  <c r="L12" i="12"/>
  <c r="U4" i="20"/>
  <c r="N4" i="20"/>
  <c r="L4" i="20"/>
  <c r="N6" i="13"/>
  <c r="U6" i="13"/>
  <c r="L6" i="13"/>
  <c r="N11" i="12"/>
  <c r="U11" i="12"/>
  <c r="L11" i="12"/>
  <c r="U2" i="7"/>
  <c r="N2" i="7"/>
  <c r="L2" i="7"/>
  <c r="N7" i="14"/>
  <c r="U7" i="14"/>
  <c r="L7" i="14"/>
  <c r="U5" i="8"/>
  <c r="N5" i="8"/>
  <c r="L5" i="8"/>
  <c r="U10" i="18"/>
  <c r="N10" i="18"/>
  <c r="L10" i="18"/>
  <c r="U1" i="18"/>
  <c r="N1" i="18"/>
  <c r="L1" i="18"/>
  <c r="N4" i="8"/>
  <c r="U4" i="8"/>
  <c r="L4" i="8"/>
  <c r="N1" i="8"/>
  <c r="U1" i="8"/>
  <c r="L1" i="8"/>
  <c r="N5" i="26"/>
  <c r="U5" i="26"/>
  <c r="L5" i="26"/>
  <c r="N5" i="7"/>
  <c r="U5" i="7"/>
  <c r="L5" i="7"/>
  <c r="N5" i="14"/>
  <c r="U5" i="14"/>
  <c r="L5" i="14"/>
  <c r="N6" i="19"/>
  <c r="U6" i="19"/>
  <c r="L6" i="19"/>
  <c r="N9" i="9"/>
  <c r="U9" i="9"/>
  <c r="L9" i="9"/>
  <c r="N11" i="20"/>
  <c r="U11" i="20"/>
  <c r="L11" i="20"/>
  <c r="N3" i="14"/>
  <c r="U3" i="14"/>
  <c r="L3" i="14"/>
  <c r="U12" i="13"/>
  <c r="N12" i="13"/>
  <c r="L12" i="13"/>
  <c r="N10" i="24"/>
  <c r="U10" i="24"/>
  <c r="L10" i="24"/>
  <c r="N10" i="20"/>
  <c r="U10" i="20"/>
  <c r="L10" i="20"/>
  <c r="N6" i="25"/>
  <c r="U6" i="25"/>
  <c r="L6" i="25"/>
  <c r="N9" i="13"/>
  <c r="U9" i="13"/>
  <c r="L9" i="13"/>
  <c r="U8" i="24"/>
  <c r="N8" i="24"/>
  <c r="L8" i="24"/>
  <c r="N2" i="26"/>
  <c r="U2" i="26"/>
  <c r="L2" i="26"/>
  <c r="N9" i="23"/>
  <c r="U9" i="23"/>
  <c r="L9" i="23"/>
  <c r="N13" i="21"/>
  <c r="U13" i="21"/>
  <c r="L13" i="21"/>
  <c r="N12" i="19"/>
  <c r="U12" i="19"/>
  <c r="L12" i="19"/>
  <c r="U7" i="18"/>
  <c r="N7" i="18"/>
  <c r="L7" i="18"/>
  <c r="N7" i="20"/>
  <c r="U7" i="20"/>
  <c r="L7" i="20"/>
  <c r="N2" i="8"/>
  <c r="U2" i="8"/>
  <c r="L2" i="8"/>
  <c r="N2" i="13"/>
  <c r="U2" i="13"/>
  <c r="L2" i="13"/>
  <c r="U9" i="19"/>
  <c r="N9" i="19"/>
  <c r="L9" i="19"/>
  <c r="N3" i="24"/>
  <c r="U3" i="24"/>
  <c r="L3" i="24"/>
  <c r="U1" i="22"/>
  <c r="N1" i="22"/>
  <c r="L1" i="22"/>
  <c r="U4" i="18"/>
  <c r="N4" i="18"/>
  <c r="L4" i="18"/>
  <c r="N14" i="16"/>
  <c r="U14" i="16"/>
  <c r="L14" i="16"/>
  <c r="N6" i="11"/>
  <c r="U6" i="11"/>
  <c r="L6" i="11"/>
  <c r="N7" i="9"/>
  <c r="U7" i="9"/>
  <c r="L7" i="9"/>
  <c r="U7" i="11"/>
  <c r="N7" i="11"/>
  <c r="L7" i="11"/>
  <c r="N8" i="9"/>
  <c r="U8" i="9"/>
  <c r="L8" i="9"/>
  <c r="N7" i="7"/>
  <c r="U7" i="7"/>
  <c r="L7" i="7"/>
  <c r="N10" i="23"/>
  <c r="U10" i="23"/>
  <c r="L10" i="23"/>
  <c r="N6" i="7"/>
  <c r="U6" i="7"/>
  <c r="L6" i="7"/>
  <c r="U7" i="23"/>
  <c r="N7" i="23"/>
  <c r="L7" i="23"/>
  <c r="U5" i="20"/>
  <c r="N5" i="20"/>
  <c r="L5" i="20"/>
  <c r="U3" i="8"/>
  <c r="N3" i="8"/>
  <c r="L3" i="8"/>
  <c r="N11" i="13"/>
  <c r="U11" i="13"/>
  <c r="L11" i="13"/>
  <c r="U8" i="19"/>
  <c r="N8" i="19"/>
  <c r="L8" i="19"/>
  <c r="N2" i="24"/>
  <c r="U2" i="24"/>
  <c r="L2" i="24"/>
  <c r="U10" i="22"/>
  <c r="N10" i="22"/>
  <c r="L10" i="22"/>
  <c r="N2" i="15"/>
  <c r="U2" i="15"/>
  <c r="L2" i="15"/>
  <c r="N8" i="18"/>
  <c r="U8" i="18"/>
  <c r="L8" i="18"/>
  <c r="N9" i="16"/>
  <c r="U9" i="16"/>
  <c r="L9" i="16"/>
  <c r="N3" i="11"/>
  <c r="U3" i="11"/>
  <c r="L3" i="11"/>
  <c r="N5" i="9"/>
  <c r="U5" i="9"/>
  <c r="L5" i="9"/>
  <c r="N1" i="14"/>
  <c r="U1" i="14"/>
  <c r="L1" i="14"/>
  <c r="N12" i="21"/>
  <c r="U12" i="21"/>
  <c r="L12" i="21"/>
  <c r="N13" i="25"/>
  <c r="U13" i="25"/>
  <c r="L13" i="25"/>
  <c r="N5" i="13"/>
  <c r="U5" i="13"/>
  <c r="L5" i="13"/>
  <c r="N5" i="19"/>
  <c r="U5" i="19"/>
  <c r="L5" i="19"/>
  <c r="N9" i="24"/>
  <c r="U9" i="24"/>
  <c r="L9" i="24"/>
  <c r="U9" i="22"/>
  <c r="N9" i="22"/>
  <c r="L9" i="22"/>
  <c r="N3" i="15"/>
  <c r="U3" i="15"/>
  <c r="L3" i="15"/>
  <c r="U5" i="18"/>
  <c r="N5" i="18"/>
  <c r="L5" i="18"/>
  <c r="N7" i="16"/>
  <c r="U7" i="16"/>
  <c r="L7" i="16"/>
  <c r="N5" i="11"/>
  <c r="U5" i="11"/>
  <c r="L5" i="11"/>
  <c r="N6" i="9"/>
  <c r="U6" i="9"/>
  <c r="L6" i="9"/>
  <c r="N6" i="20"/>
  <c r="U6" i="20"/>
  <c r="L6" i="20"/>
  <c r="N11" i="11"/>
  <c r="U11" i="11"/>
  <c r="L11" i="11"/>
  <c r="N8" i="14"/>
  <c r="U8" i="14"/>
  <c r="L8" i="14"/>
  <c r="N9" i="25"/>
  <c r="U9" i="25"/>
  <c r="L9" i="25"/>
  <c r="N10" i="21"/>
  <c r="U10" i="21"/>
  <c r="L10" i="21"/>
  <c r="N3" i="13"/>
  <c r="U3" i="13"/>
  <c r="L3" i="13"/>
  <c r="N7" i="19"/>
  <c r="U7" i="19"/>
  <c r="L7" i="19"/>
  <c r="U8" i="22"/>
  <c r="N8" i="22"/>
  <c r="L8" i="22"/>
  <c r="N4" i="15"/>
  <c r="U4" i="15"/>
  <c r="L4" i="15"/>
  <c r="U6" i="18"/>
  <c r="N6" i="18"/>
  <c r="L6" i="18"/>
  <c r="U4" i="16"/>
  <c r="N4" i="16"/>
  <c r="L4" i="16"/>
  <c r="N10" i="17"/>
  <c r="U10" i="17"/>
  <c r="L10" i="17"/>
  <c r="N1" i="11"/>
  <c r="U1" i="11"/>
  <c r="L1" i="11"/>
  <c r="U3" i="9"/>
  <c r="N3" i="9"/>
  <c r="L3" i="9"/>
  <c r="N10" i="13"/>
  <c r="U10" i="13"/>
  <c r="L10" i="13"/>
  <c r="N4" i="19"/>
  <c r="U4" i="19"/>
  <c r="L4" i="19"/>
  <c r="N13" i="15"/>
  <c r="U13" i="15"/>
  <c r="L13" i="15"/>
  <c r="U6" i="22"/>
  <c r="N6" i="22"/>
  <c r="L6" i="22"/>
  <c r="N1" i="15"/>
  <c r="U1" i="15"/>
  <c r="L1" i="15"/>
  <c r="U3" i="18"/>
  <c r="N3" i="18"/>
  <c r="L3" i="18"/>
  <c r="N2" i="16"/>
  <c r="U2" i="16"/>
  <c r="L2" i="16"/>
  <c r="N7" i="17"/>
  <c r="U7" i="17"/>
  <c r="L7" i="17"/>
  <c r="N8" i="11"/>
  <c r="U8" i="11"/>
  <c r="L8" i="11"/>
  <c r="U4" i="9"/>
  <c r="N4" i="9"/>
  <c r="L4" i="9"/>
  <c r="N2" i="20"/>
  <c r="U2" i="20"/>
  <c r="L2" i="20"/>
  <c r="N13" i="16"/>
  <c r="U13" i="16"/>
  <c r="L13" i="16"/>
  <c r="N6" i="14"/>
  <c r="U6" i="14"/>
  <c r="L6" i="14"/>
  <c r="N4" i="25"/>
  <c r="U4" i="25"/>
  <c r="L4" i="25"/>
  <c r="N6" i="21"/>
  <c r="U6" i="21"/>
  <c r="L6" i="21"/>
  <c r="N3" i="19"/>
  <c r="U3" i="19"/>
  <c r="L3" i="19"/>
  <c r="N12" i="15"/>
  <c r="U12" i="15"/>
  <c r="L12" i="15"/>
  <c r="U3" i="22"/>
  <c r="N3" i="22"/>
  <c r="L3" i="22"/>
  <c r="N10" i="15"/>
  <c r="U10" i="15"/>
  <c r="L10" i="15"/>
  <c r="U9" i="18"/>
  <c r="N9" i="18"/>
  <c r="L9" i="18"/>
  <c r="N1" i="16"/>
  <c r="U1" i="16"/>
  <c r="L1" i="16"/>
  <c r="N11" i="17"/>
  <c r="U11" i="17"/>
  <c r="L11" i="17"/>
  <c r="U4" i="17"/>
  <c r="N4" i="17"/>
  <c r="L4" i="17"/>
  <c r="N4" i="11"/>
  <c r="U4" i="11"/>
  <c r="L4" i="11"/>
  <c r="U14" i="18"/>
  <c r="N14" i="18"/>
  <c r="L14" i="18"/>
  <c r="N10" i="14"/>
  <c r="U10" i="14"/>
  <c r="L10" i="14"/>
  <c r="U4" i="22"/>
  <c r="N4" i="22"/>
  <c r="L4" i="22"/>
  <c r="U9" i="15"/>
  <c r="N9" i="15"/>
  <c r="L9" i="15"/>
  <c r="N2" i="10"/>
  <c r="U2" i="10"/>
  <c r="L2" i="10"/>
  <c r="N12" i="16"/>
  <c r="U12" i="16"/>
  <c r="L12" i="16"/>
  <c r="N3" i="17"/>
  <c r="U3" i="17"/>
  <c r="L3" i="17"/>
  <c r="N2" i="11"/>
  <c r="U2" i="11"/>
  <c r="L2" i="11"/>
  <c r="U13" i="18"/>
  <c r="N13" i="18"/>
  <c r="L13" i="18"/>
  <c r="N11" i="14"/>
  <c r="U11" i="14"/>
  <c r="L11" i="14"/>
  <c r="N10" i="25"/>
  <c r="U10" i="25"/>
  <c r="L10" i="25"/>
  <c r="N11" i="21"/>
  <c r="U11" i="21"/>
  <c r="L11" i="21"/>
  <c r="N11" i="7"/>
  <c r="U11" i="7"/>
  <c r="L11" i="7"/>
  <c r="N12" i="8"/>
  <c r="U12" i="8"/>
  <c r="L12" i="8"/>
  <c r="U2" i="22"/>
  <c r="N2" i="22"/>
  <c r="L2" i="22"/>
  <c r="N7" i="15"/>
  <c r="U7" i="15"/>
  <c r="L7" i="15"/>
  <c r="N1" i="10"/>
  <c r="U1" i="10"/>
  <c r="L1" i="10"/>
  <c r="N11" i="16"/>
  <c r="U11" i="16"/>
  <c r="L11" i="16"/>
  <c r="N1" i="17"/>
  <c r="U1" i="17"/>
  <c r="L1" i="17"/>
  <c r="N7" i="6"/>
  <c r="U7" i="6"/>
  <c r="L7" i="6"/>
  <c r="N4" i="14"/>
  <c r="U4" i="14"/>
  <c r="L4" i="14"/>
  <c r="N8" i="25"/>
  <c r="U8" i="25"/>
  <c r="L8" i="25"/>
  <c r="U9" i="21"/>
  <c r="N9" i="21"/>
  <c r="L9" i="21"/>
  <c r="N12" i="7"/>
  <c r="U12" i="7"/>
  <c r="L12" i="7"/>
  <c r="N11" i="24"/>
  <c r="U11" i="24"/>
  <c r="L11" i="24"/>
  <c r="U13" i="8"/>
  <c r="N13" i="8"/>
  <c r="L13" i="8"/>
  <c r="U7" i="22"/>
  <c r="N7" i="22"/>
  <c r="L7" i="22"/>
  <c r="N6" i="15"/>
  <c r="U6" i="15"/>
  <c r="L6" i="15"/>
  <c r="N6" i="10"/>
  <c r="U6" i="10"/>
  <c r="L6" i="10"/>
  <c r="N10" i="16"/>
  <c r="U10" i="16"/>
  <c r="L10" i="16"/>
  <c r="N9" i="17"/>
  <c r="U9" i="17"/>
  <c r="L9" i="17"/>
  <c r="N12" i="9"/>
  <c r="U12" i="9"/>
  <c r="L12" i="9"/>
  <c r="N9" i="26"/>
  <c r="U9" i="26"/>
  <c r="L9" i="26"/>
  <c r="N7" i="10"/>
  <c r="U7" i="10"/>
  <c r="L7" i="10"/>
  <c r="N8" i="26"/>
  <c r="U8" i="26"/>
  <c r="L8" i="26"/>
  <c r="N12" i="24"/>
  <c r="U12" i="24"/>
  <c r="L12" i="24"/>
  <c r="N6" i="6"/>
  <c r="U6" i="6"/>
  <c r="L6" i="6"/>
  <c r="U2" i="14"/>
  <c r="N2" i="14"/>
  <c r="L2" i="14"/>
  <c r="N3" i="25"/>
  <c r="U3" i="25"/>
  <c r="L3" i="25"/>
  <c r="U10" i="6"/>
  <c r="N10" i="6"/>
  <c r="L10" i="6"/>
  <c r="N9" i="8"/>
  <c r="U9" i="8"/>
  <c r="L9" i="8"/>
  <c r="N4" i="21"/>
  <c r="U4" i="21"/>
  <c r="L4" i="21"/>
  <c r="N1" i="13"/>
  <c r="U1" i="13"/>
  <c r="L1" i="13"/>
  <c r="N7" i="24"/>
  <c r="U7" i="24"/>
  <c r="L7" i="24"/>
  <c r="N5" i="15"/>
  <c r="U5" i="15"/>
  <c r="L5" i="15"/>
  <c r="N4" i="10"/>
  <c r="U4" i="10"/>
  <c r="L4" i="10"/>
  <c r="N6" i="16"/>
  <c r="L6" i="16"/>
  <c r="U6" i="16"/>
  <c r="N6" i="17"/>
  <c r="U6" i="17"/>
  <c r="L6" i="17"/>
  <c r="N13" i="9"/>
  <c r="U13" i="9"/>
  <c r="L13" i="9"/>
  <c r="N9" i="10"/>
  <c r="U9" i="10"/>
  <c r="L9" i="10"/>
  <c r="U5" i="10"/>
  <c r="N5" i="10"/>
  <c r="L5" i="10"/>
  <c r="U3" i="16"/>
  <c r="N3" i="16"/>
  <c r="L3" i="16"/>
  <c r="N2" i="17"/>
  <c r="U2" i="17"/>
  <c r="L2" i="17"/>
  <c r="N1" i="9"/>
  <c r="U1" i="9"/>
  <c r="L1" i="9"/>
  <c r="N8" i="10"/>
  <c r="U8" i="10"/>
  <c r="L8" i="10"/>
  <c r="N5" i="17"/>
  <c r="U5" i="17"/>
  <c r="L5" i="17"/>
  <c r="U11" i="9"/>
  <c r="N11" i="9"/>
  <c r="L11" i="9"/>
  <c r="N6" i="26"/>
  <c r="U6" i="26"/>
  <c r="L6" i="26"/>
  <c r="N3" i="7"/>
  <c r="U3" i="7"/>
  <c r="L3" i="7"/>
  <c r="U6" i="23"/>
  <c r="N6" i="23"/>
  <c r="L6" i="23"/>
  <c r="N1" i="20"/>
  <c r="U1" i="20"/>
  <c r="L1" i="20"/>
  <c r="N3" i="6"/>
  <c r="U3" i="6"/>
  <c r="L3" i="6"/>
  <c r="N7" i="25"/>
  <c r="U7" i="25"/>
  <c r="L7" i="25"/>
  <c r="N7" i="8"/>
  <c r="U7" i="8"/>
  <c r="L7" i="8"/>
  <c r="U2" i="21"/>
  <c r="N2" i="21"/>
  <c r="L2" i="21"/>
  <c r="N8" i="13"/>
  <c r="U8" i="13"/>
  <c r="L8" i="13"/>
  <c r="N2" i="19"/>
  <c r="U2" i="19"/>
  <c r="L2" i="19"/>
  <c r="N5" i="24"/>
  <c r="U5" i="24"/>
  <c r="L5" i="24"/>
  <c r="N8" i="16"/>
  <c r="U8" i="16"/>
  <c r="L8" i="16"/>
  <c r="N8" i="17"/>
  <c r="U8" i="17"/>
  <c r="L8" i="17"/>
  <c r="N2" i="9"/>
  <c r="U2" i="9"/>
  <c r="L2" i="9"/>
  <c r="N4" i="7"/>
  <c r="U4" i="7"/>
  <c r="L4" i="7"/>
  <c r="N1" i="23"/>
  <c r="U1" i="23"/>
  <c r="L1" i="23"/>
  <c r="N8" i="20"/>
  <c r="U8" i="20"/>
  <c r="L8" i="20"/>
  <c r="U1" i="6"/>
  <c r="N1" i="6"/>
  <c r="L1" i="6"/>
  <c r="N5" i="25"/>
  <c r="U5" i="25"/>
  <c r="L5" i="25"/>
  <c r="U6" i="8"/>
  <c r="N6" i="8"/>
  <c r="L6" i="8"/>
  <c r="N8" i="21"/>
  <c r="U8" i="21"/>
  <c r="L8" i="21"/>
  <c r="U7" i="13"/>
  <c r="N7" i="13"/>
  <c r="L7" i="13"/>
  <c r="N1" i="19"/>
  <c r="U1" i="19"/>
  <c r="L1" i="19"/>
  <c r="N1" i="24"/>
  <c r="U1" i="24"/>
  <c r="L1" i="24"/>
  <c r="U11" i="18"/>
  <c r="N11" i="18"/>
  <c r="L11" i="18"/>
  <c r="U10" i="11"/>
  <c r="N10" i="11"/>
  <c r="L10" i="11"/>
  <c r="N10" i="9"/>
  <c r="U10" i="9"/>
  <c r="L10" i="9"/>
  <c r="J33" i="3" l="1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23" i="3"/>
  <c r="D224" i="3"/>
  <c r="D226" i="3"/>
  <c r="D228" i="3"/>
  <c r="D230" i="3"/>
  <c r="D232" i="3"/>
  <c r="D234" i="3"/>
  <c r="D236" i="3"/>
  <c r="D238" i="3"/>
  <c r="D240" i="3"/>
  <c r="D241" i="3"/>
  <c r="D242" i="3"/>
  <c r="D244" i="3"/>
  <c r="D245" i="3"/>
  <c r="D246" i="3"/>
  <c r="D248" i="3"/>
  <c r="D249" i="3"/>
  <c r="D250" i="3"/>
  <c r="D252" i="3"/>
  <c r="D253" i="3"/>
  <c r="D254" i="3"/>
  <c r="H191" i="3"/>
  <c r="B224" i="3" s="1"/>
  <c r="H192" i="3"/>
  <c r="B225" i="3" s="1"/>
  <c r="H193" i="3"/>
  <c r="B226" i="3" s="1"/>
  <c r="H194" i="3"/>
  <c r="B227" i="3" s="1"/>
  <c r="H195" i="3"/>
  <c r="B228" i="3" s="1"/>
  <c r="H196" i="3"/>
  <c r="B229" i="3" s="1"/>
  <c r="H197" i="3"/>
  <c r="B230" i="3" s="1"/>
  <c r="H198" i="3"/>
  <c r="B231" i="3" s="1"/>
  <c r="H199" i="3"/>
  <c r="B232" i="3" s="1"/>
  <c r="H200" i="3"/>
  <c r="B233" i="3" s="1"/>
  <c r="H201" i="3"/>
  <c r="B234" i="3" s="1"/>
  <c r="H202" i="3"/>
  <c r="B235" i="3" s="1"/>
  <c r="H203" i="3"/>
  <c r="B236" i="3" s="1"/>
  <c r="H204" i="3"/>
  <c r="B237" i="3" s="1"/>
  <c r="H205" i="3"/>
  <c r="B238" i="3" s="1"/>
  <c r="H206" i="3"/>
  <c r="B239" i="3" s="1"/>
  <c r="H207" i="3"/>
  <c r="B240" i="3" s="1"/>
  <c r="H208" i="3"/>
  <c r="B241" i="3" s="1"/>
  <c r="H209" i="3"/>
  <c r="B242" i="3" s="1"/>
  <c r="H210" i="3"/>
  <c r="B243" i="3" s="1"/>
  <c r="H211" i="3"/>
  <c r="B244" i="3" s="1"/>
  <c r="H212" i="3"/>
  <c r="B245" i="3" s="1"/>
  <c r="H213" i="3"/>
  <c r="B246" i="3" s="1"/>
  <c r="H214" i="3"/>
  <c r="B247" i="3" s="1"/>
  <c r="H215" i="3"/>
  <c r="B248" i="3" s="1"/>
  <c r="H216" i="3"/>
  <c r="B249" i="3" s="1"/>
  <c r="H217" i="3"/>
  <c r="B250" i="3" s="1"/>
  <c r="H218" i="3"/>
  <c r="B251" i="3" s="1"/>
  <c r="H219" i="3"/>
  <c r="B252" i="3" s="1"/>
  <c r="H220" i="3"/>
  <c r="B253" i="3" s="1"/>
  <c r="H221" i="3"/>
  <c r="B254" i="3" s="1"/>
  <c r="H190" i="3"/>
  <c r="B223" i="3" s="1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190" i="3"/>
  <c r="H157" i="3"/>
  <c r="B191" i="3" s="1"/>
  <c r="H158" i="3"/>
  <c r="B192" i="3" s="1"/>
  <c r="H159" i="3"/>
  <c r="B193" i="3" s="1"/>
  <c r="H160" i="3"/>
  <c r="B194" i="3" s="1"/>
  <c r="H161" i="3"/>
  <c r="B195" i="3" s="1"/>
  <c r="H162" i="3"/>
  <c r="B196" i="3" s="1"/>
  <c r="H163" i="3"/>
  <c r="B197" i="3" s="1"/>
  <c r="H164" i="3"/>
  <c r="B198" i="3" s="1"/>
  <c r="H165" i="3"/>
  <c r="B199" i="3" s="1"/>
  <c r="H166" i="3"/>
  <c r="B200" i="3" s="1"/>
  <c r="H167" i="3"/>
  <c r="B201" i="3" s="1"/>
  <c r="H168" i="3"/>
  <c r="B202" i="3" s="1"/>
  <c r="H169" i="3"/>
  <c r="B203" i="3" s="1"/>
  <c r="H170" i="3"/>
  <c r="B204" i="3" s="1"/>
  <c r="H171" i="3"/>
  <c r="B205" i="3" s="1"/>
  <c r="H172" i="3"/>
  <c r="B206" i="3" s="1"/>
  <c r="H173" i="3"/>
  <c r="B207" i="3" s="1"/>
  <c r="H174" i="3"/>
  <c r="B208" i="3" s="1"/>
  <c r="H175" i="3"/>
  <c r="B209" i="3" s="1"/>
  <c r="H176" i="3"/>
  <c r="B210" i="3" s="1"/>
  <c r="H177" i="3"/>
  <c r="B211" i="3" s="1"/>
  <c r="H178" i="3"/>
  <c r="B212" i="3" s="1"/>
  <c r="H179" i="3"/>
  <c r="B213" i="3" s="1"/>
  <c r="H180" i="3"/>
  <c r="B214" i="3" s="1"/>
  <c r="H181" i="3"/>
  <c r="B215" i="3" s="1"/>
  <c r="H182" i="3"/>
  <c r="B216" i="3" s="1"/>
  <c r="H183" i="3"/>
  <c r="B217" i="3" s="1"/>
  <c r="H184" i="3"/>
  <c r="B218" i="3" s="1"/>
  <c r="H185" i="3"/>
  <c r="B219" i="3" s="1"/>
  <c r="H186" i="3"/>
  <c r="B220" i="3" s="1"/>
  <c r="H187" i="3"/>
  <c r="B221" i="3" s="1"/>
  <c r="H156" i="3"/>
  <c r="B190" i="3" s="1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56" i="3"/>
  <c r="D157" i="3"/>
  <c r="D159" i="3"/>
  <c r="D161" i="3"/>
  <c r="D163" i="3"/>
  <c r="D165" i="3"/>
  <c r="D167" i="3"/>
  <c r="D169" i="3"/>
  <c r="D171" i="3"/>
  <c r="D173" i="3"/>
  <c r="D175" i="3"/>
  <c r="D177" i="3"/>
  <c r="D179" i="3"/>
  <c r="D181" i="3"/>
  <c r="D183" i="3"/>
  <c r="D185" i="3"/>
  <c r="D187" i="3"/>
  <c r="H123" i="3"/>
  <c r="B157" i="3" s="1"/>
  <c r="H124" i="3"/>
  <c r="B158" i="3" s="1"/>
  <c r="H125" i="3"/>
  <c r="B159" i="3" s="1"/>
  <c r="H126" i="3"/>
  <c r="B160" i="3" s="1"/>
  <c r="H127" i="3"/>
  <c r="B161" i="3" s="1"/>
  <c r="H128" i="3"/>
  <c r="B162" i="3" s="1"/>
  <c r="H129" i="3"/>
  <c r="B163" i="3" s="1"/>
  <c r="H130" i="3"/>
  <c r="B164" i="3" s="1"/>
  <c r="H131" i="3"/>
  <c r="B165" i="3" s="1"/>
  <c r="H132" i="3"/>
  <c r="B166" i="3" s="1"/>
  <c r="H133" i="3"/>
  <c r="B167" i="3" s="1"/>
  <c r="H134" i="3"/>
  <c r="B168" i="3" s="1"/>
  <c r="H135" i="3"/>
  <c r="B169" i="3" s="1"/>
  <c r="H136" i="3"/>
  <c r="B170" i="3" s="1"/>
  <c r="H137" i="3"/>
  <c r="B171" i="3" s="1"/>
  <c r="H138" i="3"/>
  <c r="B172" i="3" s="1"/>
  <c r="H139" i="3"/>
  <c r="B173" i="3" s="1"/>
  <c r="H140" i="3"/>
  <c r="B174" i="3" s="1"/>
  <c r="H141" i="3"/>
  <c r="B175" i="3" s="1"/>
  <c r="H142" i="3"/>
  <c r="B176" i="3" s="1"/>
  <c r="H143" i="3"/>
  <c r="B177" i="3" s="1"/>
  <c r="H144" i="3"/>
  <c r="B178" i="3" s="1"/>
  <c r="H145" i="3"/>
  <c r="B179" i="3" s="1"/>
  <c r="H146" i="3"/>
  <c r="B180" i="3" s="1"/>
  <c r="H147" i="3"/>
  <c r="B181" i="3" s="1"/>
  <c r="H148" i="3"/>
  <c r="B182" i="3" s="1"/>
  <c r="H149" i="3"/>
  <c r="B183" i="3" s="1"/>
  <c r="H150" i="3"/>
  <c r="B184" i="3" s="1"/>
  <c r="H151" i="3"/>
  <c r="B185" i="3" s="1"/>
  <c r="H152" i="3"/>
  <c r="B186" i="3" s="1"/>
  <c r="H153" i="3"/>
  <c r="B187" i="3" s="1"/>
  <c r="H122" i="3"/>
  <c r="B156" i="3" s="1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22" i="3"/>
  <c r="D123" i="3"/>
  <c r="D125" i="3"/>
  <c r="D127" i="3"/>
  <c r="D129" i="3"/>
  <c r="D131" i="3"/>
  <c r="D133" i="3"/>
  <c r="D135" i="3"/>
  <c r="D136" i="3"/>
  <c r="D137" i="3"/>
  <c r="D139" i="3"/>
  <c r="D141" i="3"/>
  <c r="D143" i="3"/>
  <c r="D145" i="3"/>
  <c r="D147" i="3"/>
  <c r="D149" i="3"/>
  <c r="D151" i="3"/>
  <c r="D153" i="3"/>
  <c r="H89" i="3"/>
  <c r="B123" i="3" s="1"/>
  <c r="H90" i="3"/>
  <c r="B124" i="3" s="1"/>
  <c r="H91" i="3"/>
  <c r="B125" i="3" s="1"/>
  <c r="H92" i="3"/>
  <c r="B126" i="3" s="1"/>
  <c r="H93" i="3"/>
  <c r="B127" i="3" s="1"/>
  <c r="H94" i="3"/>
  <c r="B128" i="3" s="1"/>
  <c r="H95" i="3"/>
  <c r="B129" i="3" s="1"/>
  <c r="H96" i="3"/>
  <c r="B130" i="3" s="1"/>
  <c r="H97" i="3"/>
  <c r="B131" i="3" s="1"/>
  <c r="H98" i="3"/>
  <c r="B132" i="3" s="1"/>
  <c r="H99" i="3"/>
  <c r="B133" i="3" s="1"/>
  <c r="H100" i="3"/>
  <c r="B134" i="3" s="1"/>
  <c r="H101" i="3"/>
  <c r="B135" i="3" s="1"/>
  <c r="H102" i="3"/>
  <c r="B136" i="3" s="1"/>
  <c r="H103" i="3"/>
  <c r="B137" i="3" s="1"/>
  <c r="H104" i="3"/>
  <c r="B138" i="3" s="1"/>
  <c r="H105" i="3"/>
  <c r="B139" i="3" s="1"/>
  <c r="H106" i="3"/>
  <c r="B140" i="3" s="1"/>
  <c r="H107" i="3"/>
  <c r="B141" i="3" s="1"/>
  <c r="H108" i="3"/>
  <c r="B142" i="3" s="1"/>
  <c r="H109" i="3"/>
  <c r="B143" i="3" s="1"/>
  <c r="H110" i="3"/>
  <c r="B144" i="3" s="1"/>
  <c r="H111" i="3"/>
  <c r="B145" i="3" s="1"/>
  <c r="H112" i="3"/>
  <c r="B146" i="3" s="1"/>
  <c r="H113" i="3"/>
  <c r="B147" i="3" s="1"/>
  <c r="H114" i="3"/>
  <c r="B148" i="3" s="1"/>
  <c r="H115" i="3"/>
  <c r="B149" i="3" s="1"/>
  <c r="H116" i="3"/>
  <c r="B150" i="3" s="1"/>
  <c r="H117" i="3"/>
  <c r="B151" i="3" s="1"/>
  <c r="H118" i="3"/>
  <c r="B152" i="3" s="1"/>
  <c r="H119" i="3"/>
  <c r="B153" i="3" s="1"/>
  <c r="H88" i="3"/>
  <c r="B122" i="3" s="1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88" i="3"/>
  <c r="D95" i="3"/>
  <c r="D102" i="3"/>
  <c r="D110" i="3"/>
  <c r="D111" i="3"/>
  <c r="D119" i="3"/>
  <c r="H55" i="3"/>
  <c r="B89" i="3" s="1"/>
  <c r="H56" i="3"/>
  <c r="B90" i="3" s="1"/>
  <c r="H57" i="3"/>
  <c r="B91" i="3" s="1"/>
  <c r="H58" i="3"/>
  <c r="B92" i="3" s="1"/>
  <c r="H59" i="3"/>
  <c r="B93" i="3" s="1"/>
  <c r="H60" i="3"/>
  <c r="B94" i="3" s="1"/>
  <c r="H61" i="3"/>
  <c r="B95" i="3" s="1"/>
  <c r="H62" i="3"/>
  <c r="B96" i="3" s="1"/>
  <c r="H63" i="3"/>
  <c r="B97" i="3" s="1"/>
  <c r="H64" i="3"/>
  <c r="B98" i="3" s="1"/>
  <c r="H65" i="3"/>
  <c r="B99" i="3" s="1"/>
  <c r="H66" i="3"/>
  <c r="B100" i="3" s="1"/>
  <c r="H67" i="3"/>
  <c r="B101" i="3" s="1"/>
  <c r="H68" i="3"/>
  <c r="B102" i="3" s="1"/>
  <c r="H69" i="3"/>
  <c r="B103" i="3" s="1"/>
  <c r="H70" i="3"/>
  <c r="B104" i="3" s="1"/>
  <c r="H71" i="3"/>
  <c r="B105" i="3" s="1"/>
  <c r="H72" i="3"/>
  <c r="B106" i="3" s="1"/>
  <c r="H73" i="3"/>
  <c r="B107" i="3" s="1"/>
  <c r="H74" i="3"/>
  <c r="B108" i="3" s="1"/>
  <c r="H75" i="3"/>
  <c r="B109" i="3" s="1"/>
  <c r="H76" i="3"/>
  <c r="B110" i="3" s="1"/>
  <c r="H77" i="3"/>
  <c r="B111" i="3" s="1"/>
  <c r="H78" i="3"/>
  <c r="B112" i="3" s="1"/>
  <c r="H79" i="3"/>
  <c r="B113" i="3" s="1"/>
  <c r="H80" i="3"/>
  <c r="B114" i="3" s="1"/>
  <c r="H81" i="3"/>
  <c r="B115" i="3" s="1"/>
  <c r="H82" i="3"/>
  <c r="B116" i="3" s="1"/>
  <c r="H83" i="3"/>
  <c r="B117" i="3" s="1"/>
  <c r="H84" i="3"/>
  <c r="B118" i="3" s="1"/>
  <c r="H85" i="3"/>
  <c r="B119" i="3" s="1"/>
  <c r="H54" i="3"/>
  <c r="B88" i="3" s="1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54" i="3"/>
  <c r="H21" i="3"/>
  <c r="B55" i="3" s="1"/>
  <c r="H22" i="3"/>
  <c r="B56" i="3" s="1"/>
  <c r="H23" i="3"/>
  <c r="B57" i="3" s="1"/>
  <c r="H24" i="3"/>
  <c r="B58" i="3" s="1"/>
  <c r="H25" i="3"/>
  <c r="B59" i="3" s="1"/>
  <c r="H26" i="3"/>
  <c r="B60" i="3" s="1"/>
  <c r="H27" i="3"/>
  <c r="B61" i="3" s="1"/>
  <c r="H28" i="3"/>
  <c r="B62" i="3" s="1"/>
  <c r="H29" i="3"/>
  <c r="B63" i="3" s="1"/>
  <c r="H30" i="3"/>
  <c r="B64" i="3" s="1"/>
  <c r="H31" i="3"/>
  <c r="B65" i="3" s="1"/>
  <c r="H32" i="3"/>
  <c r="B66" i="3" s="1"/>
  <c r="H33" i="3"/>
  <c r="B67" i="3" s="1"/>
  <c r="H34" i="3"/>
  <c r="B68" i="3" s="1"/>
  <c r="H35" i="3"/>
  <c r="B69" i="3" s="1"/>
  <c r="H36" i="3"/>
  <c r="B70" i="3" s="1"/>
  <c r="H37" i="3"/>
  <c r="B71" i="3" s="1"/>
  <c r="H38" i="3"/>
  <c r="B72" i="3" s="1"/>
  <c r="H39" i="3"/>
  <c r="B73" i="3" s="1"/>
  <c r="H40" i="3"/>
  <c r="B74" i="3" s="1"/>
  <c r="H41" i="3"/>
  <c r="B75" i="3" s="1"/>
  <c r="H42" i="3"/>
  <c r="B76" i="3" s="1"/>
  <c r="H43" i="3"/>
  <c r="B77" i="3" s="1"/>
  <c r="H44" i="3"/>
  <c r="B78" i="3" s="1"/>
  <c r="H45" i="3"/>
  <c r="B79" i="3" s="1"/>
  <c r="H46" i="3"/>
  <c r="B80" i="3" s="1"/>
  <c r="H47" i="3"/>
  <c r="B81" i="3" s="1"/>
  <c r="H48" i="3"/>
  <c r="B82" i="3" s="1"/>
  <c r="H49" i="3"/>
  <c r="B83" i="3" s="1"/>
  <c r="H50" i="3"/>
  <c r="B84" i="3" s="1"/>
  <c r="H51" i="3"/>
  <c r="B85" i="3" s="1"/>
  <c r="H20" i="3"/>
  <c r="B54" i="3" s="1"/>
  <c r="S30" i="3"/>
  <c r="D251" i="3" s="1"/>
  <c r="S26" i="3"/>
  <c r="D247" i="3" s="1"/>
  <c r="S22" i="3"/>
  <c r="D243" i="3" s="1"/>
  <c r="S18" i="3"/>
  <c r="D239" i="3" s="1"/>
  <c r="R32" i="3"/>
  <c r="D186" i="3" s="1"/>
  <c r="R30" i="3"/>
  <c r="D184" i="3" s="1"/>
  <c r="R28" i="3"/>
  <c r="D182" i="3" s="1"/>
  <c r="R26" i="3"/>
  <c r="D180" i="3" s="1"/>
  <c r="R24" i="3"/>
  <c r="D178" i="3" s="1"/>
  <c r="R22" i="3"/>
  <c r="D176" i="3" s="1"/>
  <c r="R20" i="3"/>
  <c r="D174" i="3" s="1"/>
  <c r="R18" i="3"/>
  <c r="D172" i="3" s="1"/>
  <c r="O32" i="3"/>
  <c r="D152" i="3" s="1"/>
  <c r="O30" i="3"/>
  <c r="D150" i="3" s="1"/>
  <c r="O28" i="3"/>
  <c r="D148" i="3" s="1"/>
  <c r="O26" i="3"/>
  <c r="D146" i="3" s="1"/>
  <c r="O24" i="3"/>
  <c r="D144" i="3" s="1"/>
  <c r="O22" i="3"/>
  <c r="D142" i="3" s="1"/>
  <c r="O20" i="3"/>
  <c r="D140" i="3" s="1"/>
  <c r="O18" i="3"/>
  <c r="D138" i="3" s="1"/>
  <c r="S16" i="3"/>
  <c r="D237" i="3" s="1"/>
  <c r="S14" i="3"/>
  <c r="D235" i="3" s="1"/>
  <c r="S12" i="3"/>
  <c r="D233" i="3" s="1"/>
  <c r="S10" i="3"/>
  <c r="D231" i="3" s="1"/>
  <c r="S8" i="3"/>
  <c r="D229" i="3" s="1"/>
  <c r="S6" i="3"/>
  <c r="D227" i="3" s="1"/>
  <c r="S4" i="3"/>
  <c r="D225" i="3" s="1"/>
  <c r="S2" i="3"/>
  <c r="D223" i="3" s="1"/>
  <c r="R16" i="3"/>
  <c r="D170" i="3" s="1"/>
  <c r="R14" i="3"/>
  <c r="D168" i="3" s="1"/>
  <c r="R12" i="3"/>
  <c r="D166" i="3" s="1"/>
  <c r="R10" i="3"/>
  <c r="D164" i="3" s="1"/>
  <c r="R8" i="3"/>
  <c r="D162" i="3" s="1"/>
  <c r="R6" i="3"/>
  <c r="D160" i="3" s="1"/>
  <c r="R4" i="3"/>
  <c r="D158" i="3" s="1"/>
  <c r="R2" i="3"/>
  <c r="D156" i="3" s="1"/>
  <c r="Q3" i="3"/>
  <c r="D191" i="3" s="1"/>
  <c r="Q4" i="3"/>
  <c r="D192" i="3" s="1"/>
  <c r="Q5" i="3"/>
  <c r="D193" i="3" s="1"/>
  <c r="Q6" i="3"/>
  <c r="D194" i="3" s="1"/>
  <c r="Q7" i="3"/>
  <c r="D195" i="3" s="1"/>
  <c r="Q8" i="3"/>
  <c r="D196" i="3" s="1"/>
  <c r="Q9" i="3"/>
  <c r="D197" i="3" s="1"/>
  <c r="Q10" i="3"/>
  <c r="D198" i="3" s="1"/>
  <c r="Q11" i="3"/>
  <c r="D199" i="3" s="1"/>
  <c r="Q12" i="3"/>
  <c r="D200" i="3" s="1"/>
  <c r="Q13" i="3"/>
  <c r="D201" i="3" s="1"/>
  <c r="Q14" i="3"/>
  <c r="D202" i="3" s="1"/>
  <c r="Q15" i="3"/>
  <c r="D203" i="3" s="1"/>
  <c r="Q16" i="3"/>
  <c r="D204" i="3" s="1"/>
  <c r="Q17" i="3"/>
  <c r="D205" i="3" s="1"/>
  <c r="Q18" i="3"/>
  <c r="D206" i="3" s="1"/>
  <c r="Q19" i="3"/>
  <c r="D207" i="3" s="1"/>
  <c r="Q20" i="3"/>
  <c r="D208" i="3" s="1"/>
  <c r="Q21" i="3"/>
  <c r="D209" i="3" s="1"/>
  <c r="Q22" i="3"/>
  <c r="D210" i="3" s="1"/>
  <c r="Q23" i="3"/>
  <c r="D211" i="3" s="1"/>
  <c r="Q24" i="3"/>
  <c r="D212" i="3" s="1"/>
  <c r="Q25" i="3"/>
  <c r="D213" i="3" s="1"/>
  <c r="Q26" i="3"/>
  <c r="D214" i="3" s="1"/>
  <c r="Q27" i="3"/>
  <c r="D215" i="3" s="1"/>
  <c r="Q28" i="3"/>
  <c r="D216" i="3" s="1"/>
  <c r="Q29" i="3"/>
  <c r="D217" i="3" s="1"/>
  <c r="Q30" i="3"/>
  <c r="D218" i="3" s="1"/>
  <c r="Q31" i="3"/>
  <c r="D219" i="3" s="1"/>
  <c r="Q32" i="3"/>
  <c r="D220" i="3" s="1"/>
  <c r="Q33" i="3"/>
  <c r="D221" i="3" s="1"/>
  <c r="Q2" i="3"/>
  <c r="D190" i="3" s="1"/>
  <c r="P3" i="3"/>
  <c r="D89" i="3" s="1"/>
  <c r="P4" i="3"/>
  <c r="D90" i="3" s="1"/>
  <c r="P5" i="3"/>
  <c r="D91" i="3" s="1"/>
  <c r="P6" i="3"/>
  <c r="D92" i="3" s="1"/>
  <c r="P7" i="3"/>
  <c r="D93" i="3" s="1"/>
  <c r="P8" i="3"/>
  <c r="D94" i="3" s="1"/>
  <c r="P9" i="3"/>
  <c r="P10" i="3"/>
  <c r="D96" i="3" s="1"/>
  <c r="P11" i="3"/>
  <c r="D97" i="3" s="1"/>
  <c r="P12" i="3"/>
  <c r="D98" i="3" s="1"/>
  <c r="P13" i="3"/>
  <c r="D99" i="3" s="1"/>
  <c r="P14" i="3"/>
  <c r="D100" i="3" s="1"/>
  <c r="P15" i="3"/>
  <c r="D101" i="3" s="1"/>
  <c r="P16" i="3"/>
  <c r="P17" i="3"/>
  <c r="D103" i="3" s="1"/>
  <c r="P18" i="3"/>
  <c r="D104" i="3" s="1"/>
  <c r="P19" i="3"/>
  <c r="D105" i="3" s="1"/>
  <c r="P20" i="3"/>
  <c r="D106" i="3" s="1"/>
  <c r="P21" i="3"/>
  <c r="D107" i="3" s="1"/>
  <c r="P22" i="3"/>
  <c r="D108" i="3" s="1"/>
  <c r="P23" i="3"/>
  <c r="D109" i="3" s="1"/>
  <c r="P24" i="3"/>
  <c r="P25" i="3"/>
  <c r="P26" i="3"/>
  <c r="D112" i="3" s="1"/>
  <c r="P27" i="3"/>
  <c r="D113" i="3" s="1"/>
  <c r="P28" i="3"/>
  <c r="D114" i="3" s="1"/>
  <c r="P29" i="3"/>
  <c r="D115" i="3" s="1"/>
  <c r="P30" i="3"/>
  <c r="D116" i="3" s="1"/>
  <c r="P31" i="3"/>
  <c r="D117" i="3" s="1"/>
  <c r="P32" i="3"/>
  <c r="D118" i="3" s="1"/>
  <c r="P33" i="3"/>
  <c r="P2" i="3"/>
  <c r="D88" i="3" s="1"/>
  <c r="O16" i="3"/>
  <c r="O14" i="3"/>
  <c r="D134" i="3" s="1"/>
  <c r="O12" i="3"/>
  <c r="D132" i="3" s="1"/>
  <c r="O10" i="3"/>
  <c r="D130" i="3" s="1"/>
  <c r="O8" i="3"/>
  <c r="D128" i="3" s="1"/>
  <c r="O6" i="3"/>
  <c r="D126" i="3" s="1"/>
  <c r="O4" i="3"/>
  <c r="D124" i="3" s="1"/>
  <c r="O2" i="3"/>
  <c r="D122" i="3" s="1"/>
  <c r="N3" i="3"/>
  <c r="D55" i="3" s="1"/>
  <c r="N4" i="3"/>
  <c r="D56" i="3" s="1"/>
  <c r="N5" i="3"/>
  <c r="D57" i="3" s="1"/>
  <c r="N6" i="3"/>
  <c r="D58" i="3" s="1"/>
  <c r="N7" i="3"/>
  <c r="D59" i="3" s="1"/>
  <c r="N8" i="3"/>
  <c r="D60" i="3" s="1"/>
  <c r="N9" i="3"/>
  <c r="D61" i="3" s="1"/>
  <c r="N10" i="3"/>
  <c r="D62" i="3" s="1"/>
  <c r="N11" i="3"/>
  <c r="D63" i="3" s="1"/>
  <c r="N12" i="3"/>
  <c r="D64" i="3" s="1"/>
  <c r="N13" i="3"/>
  <c r="D65" i="3" s="1"/>
  <c r="N14" i="3"/>
  <c r="D66" i="3" s="1"/>
  <c r="N15" i="3"/>
  <c r="D67" i="3" s="1"/>
  <c r="N16" i="3"/>
  <c r="D68" i="3" s="1"/>
  <c r="N17" i="3"/>
  <c r="D69" i="3" s="1"/>
  <c r="N18" i="3"/>
  <c r="D70" i="3" s="1"/>
  <c r="N19" i="3"/>
  <c r="D71" i="3" s="1"/>
  <c r="N20" i="3"/>
  <c r="D72" i="3" s="1"/>
  <c r="N21" i="3"/>
  <c r="D73" i="3" s="1"/>
  <c r="N22" i="3"/>
  <c r="D74" i="3" s="1"/>
  <c r="N23" i="3"/>
  <c r="D75" i="3" s="1"/>
  <c r="N24" i="3"/>
  <c r="D76" i="3" s="1"/>
  <c r="N25" i="3"/>
  <c r="D77" i="3" s="1"/>
  <c r="N26" i="3"/>
  <c r="D78" i="3" s="1"/>
  <c r="N27" i="3"/>
  <c r="D79" i="3" s="1"/>
  <c r="N28" i="3"/>
  <c r="D80" i="3" s="1"/>
  <c r="N29" i="3"/>
  <c r="D81" i="3" s="1"/>
  <c r="N30" i="3"/>
  <c r="D82" i="3" s="1"/>
  <c r="N31" i="3"/>
  <c r="D83" i="3" s="1"/>
  <c r="N32" i="3"/>
  <c r="D84" i="3" s="1"/>
  <c r="N33" i="3"/>
  <c r="D85" i="3" s="1"/>
  <c r="N2" i="3"/>
  <c r="D54" i="3" s="1"/>
  <c r="M3" i="3"/>
  <c r="D21" i="3" s="1"/>
  <c r="M4" i="3"/>
  <c r="D22" i="3" s="1"/>
  <c r="M5" i="3"/>
  <c r="D23" i="3" s="1"/>
  <c r="M6" i="3"/>
  <c r="D24" i="3" s="1"/>
  <c r="M7" i="3"/>
  <c r="D25" i="3" s="1"/>
  <c r="M8" i="3"/>
  <c r="D26" i="3" s="1"/>
  <c r="M9" i="3"/>
  <c r="D27" i="3" s="1"/>
  <c r="M10" i="3"/>
  <c r="D28" i="3" s="1"/>
  <c r="M11" i="3"/>
  <c r="D29" i="3" s="1"/>
  <c r="M12" i="3"/>
  <c r="D30" i="3" s="1"/>
  <c r="M13" i="3"/>
  <c r="D31" i="3" s="1"/>
  <c r="M14" i="3"/>
  <c r="D32" i="3" s="1"/>
  <c r="M15" i="3"/>
  <c r="D33" i="3" s="1"/>
  <c r="M16" i="3"/>
  <c r="D34" i="3" s="1"/>
  <c r="M17" i="3"/>
  <c r="D35" i="3" s="1"/>
  <c r="M18" i="3"/>
  <c r="D36" i="3" s="1"/>
  <c r="M19" i="3"/>
  <c r="D37" i="3" s="1"/>
  <c r="M20" i="3"/>
  <c r="D38" i="3" s="1"/>
  <c r="M21" i="3"/>
  <c r="D39" i="3" s="1"/>
  <c r="M22" i="3"/>
  <c r="D40" i="3" s="1"/>
  <c r="M23" i="3"/>
  <c r="D41" i="3" s="1"/>
  <c r="M24" i="3"/>
  <c r="D42" i="3" s="1"/>
  <c r="M25" i="3"/>
  <c r="D43" i="3" s="1"/>
  <c r="M26" i="3"/>
  <c r="D44" i="3" s="1"/>
  <c r="M27" i="3"/>
  <c r="D45" i="3" s="1"/>
  <c r="M28" i="3"/>
  <c r="D46" i="3" s="1"/>
  <c r="M29" i="3"/>
  <c r="D47" i="3" s="1"/>
  <c r="M30" i="3"/>
  <c r="D48" i="3" s="1"/>
  <c r="M31" i="3"/>
  <c r="D49" i="3" s="1"/>
  <c r="M32" i="3"/>
  <c r="D50" i="3" s="1"/>
  <c r="M33" i="3"/>
  <c r="D51" i="3" s="1"/>
  <c r="M2" i="3"/>
  <c r="D20" i="3" s="1"/>
  <c r="L3" i="3"/>
  <c r="B21" i="3" s="1"/>
  <c r="L4" i="3"/>
  <c r="B22" i="3" s="1"/>
  <c r="L5" i="3"/>
  <c r="B23" i="3" s="1"/>
  <c r="L6" i="3"/>
  <c r="B24" i="3" s="1"/>
  <c r="L7" i="3"/>
  <c r="B25" i="3" s="1"/>
  <c r="L8" i="3"/>
  <c r="B26" i="3" s="1"/>
  <c r="L9" i="3"/>
  <c r="B27" i="3" s="1"/>
  <c r="L10" i="3"/>
  <c r="B28" i="3" s="1"/>
  <c r="L11" i="3"/>
  <c r="B29" i="3" s="1"/>
  <c r="L12" i="3"/>
  <c r="B30" i="3" s="1"/>
  <c r="L13" i="3"/>
  <c r="B31" i="3" s="1"/>
  <c r="L14" i="3"/>
  <c r="B32" i="3" s="1"/>
  <c r="L15" i="3"/>
  <c r="B33" i="3" s="1"/>
  <c r="L16" i="3"/>
  <c r="B34" i="3" s="1"/>
  <c r="L17" i="3"/>
  <c r="B35" i="3" s="1"/>
  <c r="L18" i="3"/>
  <c r="B36" i="3" s="1"/>
  <c r="L19" i="3"/>
  <c r="B37" i="3" s="1"/>
  <c r="L20" i="3"/>
  <c r="B38" i="3" s="1"/>
  <c r="L21" i="3"/>
  <c r="B39" i="3" s="1"/>
  <c r="L22" i="3"/>
  <c r="B40" i="3" s="1"/>
  <c r="L23" i="3"/>
  <c r="B41" i="3" s="1"/>
  <c r="L24" i="3"/>
  <c r="B42" i="3" s="1"/>
  <c r="L25" i="3"/>
  <c r="B43" i="3" s="1"/>
  <c r="L26" i="3"/>
  <c r="B44" i="3" s="1"/>
  <c r="L27" i="3"/>
  <c r="B45" i="3" s="1"/>
  <c r="L28" i="3"/>
  <c r="B46" i="3" s="1"/>
  <c r="L29" i="3"/>
  <c r="B47" i="3" s="1"/>
  <c r="L30" i="3"/>
  <c r="B48" i="3" s="1"/>
  <c r="L31" i="3"/>
  <c r="B49" i="3" s="1"/>
  <c r="L32" i="3"/>
  <c r="B50" i="3" s="1"/>
  <c r="L33" i="3"/>
  <c r="B51" i="3" s="1"/>
  <c r="L2" i="3"/>
  <c r="B20" i="3" s="1"/>
  <c r="B11" i="3"/>
  <c r="G5" i="26"/>
  <c r="G3" i="26"/>
  <c r="G5" i="25"/>
  <c r="G3" i="25"/>
  <c r="G5" i="24"/>
  <c r="G3" i="24"/>
  <c r="G5" i="23"/>
  <c r="G3" i="23"/>
  <c r="G5" i="22"/>
  <c r="G3" i="22"/>
  <c r="G5" i="21"/>
  <c r="G3" i="21"/>
  <c r="G5" i="20"/>
  <c r="G3" i="20"/>
  <c r="G5" i="19"/>
  <c r="G3" i="19"/>
  <c r="G5" i="18"/>
  <c r="G3" i="18"/>
  <c r="G5" i="17"/>
  <c r="G3" i="17"/>
  <c r="G5" i="16"/>
  <c r="G3" i="16"/>
  <c r="G5" i="15"/>
  <c r="G3" i="15"/>
  <c r="G5" i="14"/>
  <c r="G3" i="14"/>
  <c r="G5" i="13"/>
  <c r="G3" i="13"/>
  <c r="G5" i="12"/>
  <c r="G3" i="12"/>
  <c r="G5" i="11"/>
  <c r="G3" i="11"/>
  <c r="G5" i="10"/>
  <c r="G3" i="10"/>
  <c r="G5" i="9"/>
  <c r="G3" i="9"/>
  <c r="G5" i="8"/>
  <c r="G3" i="8"/>
  <c r="G5" i="7"/>
  <c r="G3" i="7"/>
  <c r="G5" i="6"/>
  <c r="G3" i="6"/>
  <c r="G5" i="5"/>
  <c r="G3" i="5"/>
  <c r="G5" i="4"/>
  <c r="G3" i="4"/>
  <c r="D52" i="3" l="1"/>
  <c r="F28" i="3" s="1"/>
  <c r="I248" i="3"/>
  <c r="J26" i="3" s="1"/>
  <c r="I252" i="3"/>
  <c r="J30" i="3" s="1"/>
  <c r="I250" i="3"/>
  <c r="J28" i="3" s="1"/>
  <c r="I242" i="3"/>
  <c r="J20" i="3" s="1"/>
  <c r="I234" i="3"/>
  <c r="J12" i="3" s="1"/>
  <c r="I226" i="3"/>
  <c r="J4" i="3" s="1"/>
  <c r="I249" i="3"/>
  <c r="J27" i="3" s="1"/>
  <c r="I241" i="3"/>
  <c r="J19" i="3" s="1"/>
  <c r="I233" i="3"/>
  <c r="J11" i="3" s="1"/>
  <c r="I225" i="3"/>
  <c r="J3" i="3" s="1"/>
  <c r="I240" i="3"/>
  <c r="J18" i="3" s="1"/>
  <c r="I232" i="3"/>
  <c r="J10" i="3" s="1"/>
  <c r="I224" i="3"/>
  <c r="J2" i="3" s="1"/>
  <c r="I223" i="3"/>
  <c r="J1" i="3" s="1"/>
  <c r="I247" i="3"/>
  <c r="J25" i="3" s="1"/>
  <c r="I239" i="3"/>
  <c r="J17" i="3" s="1"/>
  <c r="I231" i="3"/>
  <c r="J9" i="3" s="1"/>
  <c r="I254" i="3"/>
  <c r="J32" i="3" s="1"/>
  <c r="I246" i="3"/>
  <c r="J24" i="3" s="1"/>
  <c r="I238" i="3"/>
  <c r="J16" i="3" s="1"/>
  <c r="I230" i="3"/>
  <c r="J8" i="3" s="1"/>
  <c r="I253" i="3"/>
  <c r="J31" i="3" s="1"/>
  <c r="I245" i="3"/>
  <c r="J23" i="3" s="1"/>
  <c r="I237" i="3"/>
  <c r="J15" i="3" s="1"/>
  <c r="I229" i="3"/>
  <c r="J7" i="3" s="1"/>
  <c r="I244" i="3"/>
  <c r="J22" i="3" s="1"/>
  <c r="I236" i="3"/>
  <c r="J14" i="3" s="1"/>
  <c r="I228" i="3"/>
  <c r="J6" i="3" s="1"/>
  <c r="I251" i="3"/>
  <c r="J29" i="3" s="1"/>
  <c r="I243" i="3"/>
  <c r="J21" i="3" s="1"/>
  <c r="I235" i="3"/>
  <c r="J13" i="3" s="1"/>
  <c r="I227" i="3"/>
  <c r="J5" i="3" s="1"/>
  <c r="F39" i="3"/>
  <c r="F47" i="3"/>
  <c r="F48" i="3"/>
  <c r="F43" i="3"/>
  <c r="F51" i="3"/>
  <c r="F20" i="3"/>
  <c r="F35" i="3" l="1"/>
  <c r="F31" i="3"/>
  <c r="J29" i="25"/>
  <c r="J29" i="24"/>
  <c r="J29" i="16"/>
  <c r="J29" i="12"/>
  <c r="J29" i="10"/>
  <c r="J29" i="8"/>
  <c r="J29" i="23"/>
  <c r="J29" i="26"/>
  <c r="J29" i="15"/>
  <c r="J29" i="21"/>
  <c r="J29" i="7"/>
  <c r="J29" i="18"/>
  <c r="J29" i="20"/>
  <c r="J29" i="9"/>
  <c r="J29" i="17"/>
  <c r="J29" i="6"/>
  <c r="J29" i="5"/>
  <c r="J29" i="19"/>
  <c r="J29" i="22"/>
  <c r="J29" i="4"/>
  <c r="J29" i="13"/>
  <c r="J29" i="14"/>
  <c r="J29" i="11"/>
  <c r="J2" i="25"/>
  <c r="J2" i="22"/>
  <c r="J2" i="26"/>
  <c r="J2" i="20"/>
  <c r="J2" i="23"/>
  <c r="J2" i="14"/>
  <c r="J2" i="21"/>
  <c r="J2" i="13"/>
  <c r="J2" i="19"/>
  <c r="J2" i="8"/>
  <c r="J2" i="6"/>
  <c r="J2" i="15"/>
  <c r="J2" i="12"/>
  <c r="J2" i="11"/>
  <c r="J2" i="24"/>
  <c r="J2" i="18"/>
  <c r="J2" i="10"/>
  <c r="J2" i="17"/>
  <c r="J2" i="7"/>
  <c r="J2" i="9"/>
  <c r="J2" i="5"/>
  <c r="J2" i="16"/>
  <c r="J2" i="4"/>
  <c r="F27" i="3"/>
  <c r="F23" i="3"/>
  <c r="J6" i="19"/>
  <c r="J6" i="24"/>
  <c r="J6" i="25"/>
  <c r="J6" i="22"/>
  <c r="J6" i="20"/>
  <c r="J6" i="23"/>
  <c r="J6" i="21"/>
  <c r="J6" i="14"/>
  <c r="J6" i="9"/>
  <c r="J6" i="26"/>
  <c r="J6" i="12"/>
  <c r="J6" i="11"/>
  <c r="J6" i="18"/>
  <c r="J6" i="8"/>
  <c r="J6" i="15"/>
  <c r="J6" i="6"/>
  <c r="J6" i="5"/>
  <c r="M6" i="5" s="1"/>
  <c r="P6" i="5" s="1"/>
  <c r="J6" i="13"/>
  <c r="J6" i="7"/>
  <c r="J6" i="17"/>
  <c r="J6" i="16"/>
  <c r="J6" i="10"/>
  <c r="J6" i="4"/>
  <c r="J10" i="25"/>
  <c r="J10" i="23"/>
  <c r="J10" i="21"/>
  <c r="J10" i="17"/>
  <c r="J10" i="16"/>
  <c r="J10" i="15"/>
  <c r="J10" i="26"/>
  <c r="J10" i="22"/>
  <c r="J10" i="19"/>
  <c r="J10" i="24"/>
  <c r="J10" i="20"/>
  <c r="J10" i="7"/>
  <c r="J10" i="14"/>
  <c r="J10" i="13"/>
  <c r="J10" i="9"/>
  <c r="J10" i="4"/>
  <c r="J10" i="8"/>
  <c r="J10" i="12"/>
  <c r="J10" i="18"/>
  <c r="J10" i="6"/>
  <c r="J10" i="5"/>
  <c r="J10" i="11"/>
  <c r="J10" i="10"/>
  <c r="J21" i="19"/>
  <c r="J21" i="13"/>
  <c r="J21" i="24"/>
  <c r="J21" i="20"/>
  <c r="J21" i="18"/>
  <c r="J21" i="25"/>
  <c r="J21" i="23"/>
  <c r="J21" i="21"/>
  <c r="J21" i="14"/>
  <c r="J21" i="22"/>
  <c r="J21" i="17"/>
  <c r="J21" i="12"/>
  <c r="J21" i="10"/>
  <c r="J21" i="8"/>
  <c r="J21" i="16"/>
  <c r="J21" i="4"/>
  <c r="J21" i="26"/>
  <c r="J21" i="6"/>
  <c r="J21" i="5"/>
  <c r="J21" i="11"/>
  <c r="J21" i="7"/>
  <c r="J21" i="15"/>
  <c r="J21" i="9"/>
  <c r="F44" i="3"/>
  <c r="F40" i="3"/>
  <c r="J14" i="25"/>
  <c r="J14" i="23"/>
  <c r="J14" i="26"/>
  <c r="J14" i="9"/>
  <c r="J14" i="17"/>
  <c r="J14" i="22"/>
  <c r="J14" i="13"/>
  <c r="J14" i="24"/>
  <c r="J14" i="20"/>
  <c r="J14" i="11"/>
  <c r="J14" i="21"/>
  <c r="J14" i="16"/>
  <c r="J14" i="10"/>
  <c r="J14" i="7"/>
  <c r="J14" i="14"/>
  <c r="J14" i="6"/>
  <c r="J14" i="15"/>
  <c r="J14" i="19"/>
  <c r="J14" i="4"/>
  <c r="J14" i="5"/>
  <c r="J14" i="8"/>
  <c r="J14" i="12"/>
  <c r="J14" i="18"/>
  <c r="J18" i="25"/>
  <c r="J18" i="22"/>
  <c r="J18" i="15"/>
  <c r="J18" i="26"/>
  <c r="J18" i="21"/>
  <c r="J18" i="18"/>
  <c r="J18" i="17"/>
  <c r="J18" i="19"/>
  <c r="J18" i="16"/>
  <c r="J18" i="24"/>
  <c r="J18" i="8"/>
  <c r="J18" i="12"/>
  <c r="J18" i="6"/>
  <c r="J18" i="11"/>
  <c r="J18" i="23"/>
  <c r="J18" i="10"/>
  <c r="J18" i="13"/>
  <c r="J18" i="14"/>
  <c r="J18" i="7"/>
  <c r="J18" i="9"/>
  <c r="J18" i="4"/>
  <c r="J18" i="20"/>
  <c r="J18" i="5"/>
  <c r="J1" i="25"/>
  <c r="J1" i="26"/>
  <c r="J1" i="22"/>
  <c r="J1" i="17"/>
  <c r="J1" i="24"/>
  <c r="J1" i="19"/>
  <c r="J1" i="16"/>
  <c r="J1" i="23"/>
  <c r="J1" i="20"/>
  <c r="J1" i="13"/>
  <c r="J1" i="15"/>
  <c r="J1" i="21"/>
  <c r="J1" i="10"/>
  <c r="J1" i="6"/>
  <c r="J1" i="7"/>
  <c r="J1" i="18"/>
  <c r="J1" i="5"/>
  <c r="M1" i="5" s="1"/>
  <c r="P1" i="5" s="1"/>
  <c r="J1" i="9"/>
  <c r="J1" i="11"/>
  <c r="J1" i="14"/>
  <c r="J1" i="4"/>
  <c r="M1" i="4" s="1"/>
  <c r="P1" i="4" s="1"/>
  <c r="J1" i="8"/>
  <c r="J1" i="12"/>
  <c r="F36" i="3"/>
  <c r="F32" i="3"/>
  <c r="J22" i="26"/>
  <c r="J22" i="19"/>
  <c r="J22" i="24"/>
  <c r="J22" i="22"/>
  <c r="J22" i="15"/>
  <c r="J22" i="14"/>
  <c r="J22" i="18"/>
  <c r="J22" i="9"/>
  <c r="J22" i="25"/>
  <c r="J22" i="11"/>
  <c r="J22" i="17"/>
  <c r="J22" i="12"/>
  <c r="J22" i="8"/>
  <c r="J22" i="16"/>
  <c r="J22" i="21"/>
  <c r="J22" i="23"/>
  <c r="J22" i="6"/>
  <c r="J22" i="5"/>
  <c r="J22" i="13"/>
  <c r="J22" i="10"/>
  <c r="J22" i="7"/>
  <c r="J22" i="20"/>
  <c r="J22" i="4"/>
  <c r="J3" i="24"/>
  <c r="J3" i="23"/>
  <c r="J3" i="21"/>
  <c r="J3" i="17"/>
  <c r="J3" i="16"/>
  <c r="J3" i="15"/>
  <c r="J3" i="25"/>
  <c r="J3" i="22"/>
  <c r="J3" i="14"/>
  <c r="J3" i="26"/>
  <c r="J3" i="12"/>
  <c r="J3" i="18"/>
  <c r="J3" i="4"/>
  <c r="M3" i="4" s="1"/>
  <c r="P3" i="4" s="1"/>
  <c r="J3" i="8"/>
  <c r="J3" i="6"/>
  <c r="J3" i="5"/>
  <c r="J3" i="19"/>
  <c r="J3" i="11"/>
  <c r="J3" i="10"/>
  <c r="J3" i="20"/>
  <c r="J3" i="7"/>
  <c r="J3" i="9"/>
  <c r="J3" i="13"/>
  <c r="F50" i="3"/>
  <c r="F46" i="3"/>
  <c r="J7" i="25"/>
  <c r="J7" i="23"/>
  <c r="J7" i="21"/>
  <c r="J7" i="17"/>
  <c r="J7" i="16"/>
  <c r="J7" i="24"/>
  <c r="J7" i="10"/>
  <c r="J7" i="26"/>
  <c r="J7" i="14"/>
  <c r="J7" i="13"/>
  <c r="J7" i="22"/>
  <c r="J7" i="4"/>
  <c r="J7" i="9"/>
  <c r="J7" i="8"/>
  <c r="J7" i="12"/>
  <c r="J7" i="19"/>
  <c r="J7" i="15"/>
  <c r="J7" i="6"/>
  <c r="J7" i="5"/>
  <c r="J7" i="18"/>
  <c r="J7" i="11"/>
  <c r="J7" i="20"/>
  <c r="J7" i="7"/>
  <c r="J11" i="24"/>
  <c r="J11" i="20"/>
  <c r="J11" i="18"/>
  <c r="J11" i="14"/>
  <c r="J11" i="26"/>
  <c r="J11" i="25"/>
  <c r="J11" i="15"/>
  <c r="J11" i="23"/>
  <c r="J11" i="21"/>
  <c r="J11" i="16"/>
  <c r="J11" i="10"/>
  <c r="J11" i="7"/>
  <c r="J11" i="13"/>
  <c r="J11" i="9"/>
  <c r="J11" i="22"/>
  <c r="J11" i="4"/>
  <c r="J11" i="11"/>
  <c r="J11" i="19"/>
  <c r="J11" i="8"/>
  <c r="J11" i="12"/>
  <c r="J11" i="6"/>
  <c r="J11" i="5"/>
  <c r="J11" i="17"/>
  <c r="F42" i="3"/>
  <c r="F38" i="3"/>
  <c r="J15" i="24"/>
  <c r="J15" i="25"/>
  <c r="J15" i="26"/>
  <c r="J15" i="14"/>
  <c r="J15" i="18"/>
  <c r="J15" i="22"/>
  <c r="J15" i="16"/>
  <c r="J15" i="15"/>
  <c r="J15" i="23"/>
  <c r="J15" i="6"/>
  <c r="J15" i="5"/>
  <c r="J15" i="11"/>
  <c r="J15" i="10"/>
  <c r="J15" i="21"/>
  <c r="J15" i="17"/>
  <c r="J15" i="7"/>
  <c r="J15" i="13"/>
  <c r="J15" i="9"/>
  <c r="J15" i="19"/>
  <c r="J15" i="4"/>
  <c r="J15" i="12"/>
  <c r="J15" i="20"/>
  <c r="J15" i="8"/>
  <c r="J19" i="24"/>
  <c r="J19" i="25"/>
  <c r="J19" i="23"/>
  <c r="J19" i="21"/>
  <c r="J19" i="17"/>
  <c r="J19" i="16"/>
  <c r="J19" i="15"/>
  <c r="J19" i="22"/>
  <c r="J19" i="26"/>
  <c r="J19" i="20"/>
  <c r="J19" i="18"/>
  <c r="J19" i="19"/>
  <c r="J19" i="13"/>
  <c r="J19" i="4"/>
  <c r="J19" i="8"/>
  <c r="J19" i="12"/>
  <c r="J19" i="6"/>
  <c r="J19" i="5"/>
  <c r="J19" i="11"/>
  <c r="J19" i="10"/>
  <c r="J19" i="14"/>
  <c r="J19" i="7"/>
  <c r="J19" i="9"/>
  <c r="J13" i="21"/>
  <c r="J13" i="18"/>
  <c r="J13" i="10"/>
  <c r="J13" i="8"/>
  <c r="J13" i="19"/>
  <c r="J13" i="24"/>
  <c r="J13" i="25"/>
  <c r="J13" i="20"/>
  <c r="J13" i="15"/>
  <c r="J13" i="23"/>
  <c r="J13" i="26"/>
  <c r="J13" i="16"/>
  <c r="J13" i="7"/>
  <c r="J13" i="14"/>
  <c r="J13" i="22"/>
  <c r="J13" i="13"/>
  <c r="J13" i="9"/>
  <c r="J13" i="4"/>
  <c r="J13" i="12"/>
  <c r="J13" i="17"/>
  <c r="J13" i="6"/>
  <c r="J13" i="5"/>
  <c r="J13" i="11"/>
  <c r="F34" i="3"/>
  <c r="F30" i="3"/>
  <c r="J23" i="25"/>
  <c r="J23" i="23"/>
  <c r="J23" i="21"/>
  <c r="J23" i="17"/>
  <c r="J23" i="16"/>
  <c r="J23" i="26"/>
  <c r="J23" i="14"/>
  <c r="J23" i="18"/>
  <c r="J23" i="19"/>
  <c r="J23" i="12"/>
  <c r="J23" i="10"/>
  <c r="J23" i="24"/>
  <c r="J23" i="20"/>
  <c r="J23" i="8"/>
  <c r="J23" i="4"/>
  <c r="J23" i="22"/>
  <c r="J23" i="11"/>
  <c r="J23" i="6"/>
  <c r="J23" i="5"/>
  <c r="J23" i="15"/>
  <c r="J23" i="13"/>
  <c r="J23" i="7"/>
  <c r="J23" i="9"/>
  <c r="J27" i="24"/>
  <c r="J27" i="20"/>
  <c r="J27" i="18"/>
  <c r="J27" i="14"/>
  <c r="J27" i="26"/>
  <c r="J27" i="25"/>
  <c r="J27" i="19"/>
  <c r="J27" i="23"/>
  <c r="J27" i="21"/>
  <c r="J27" i="7"/>
  <c r="J27" i="9"/>
  <c r="J27" i="17"/>
  <c r="J27" i="15"/>
  <c r="J27" i="16"/>
  <c r="J27" i="22"/>
  <c r="J27" i="12"/>
  <c r="J27" i="8"/>
  <c r="J27" i="4"/>
  <c r="J27" i="10"/>
  <c r="J27" i="11"/>
  <c r="J27" i="13"/>
  <c r="J27" i="6"/>
  <c r="J27" i="5"/>
  <c r="F26" i="3"/>
  <c r="F22" i="3"/>
  <c r="J31" i="24"/>
  <c r="J31" i="26"/>
  <c r="J31" i="19"/>
  <c r="J31" i="13"/>
  <c r="J31" i="5"/>
  <c r="J31" i="9"/>
  <c r="J31" i="12"/>
  <c r="J31" i="4"/>
  <c r="J4" i="24"/>
  <c r="J4" i="20"/>
  <c r="J4" i="18"/>
  <c r="J4" i="14"/>
  <c r="J4" i="12"/>
  <c r="J4" i="23"/>
  <c r="J4" i="21"/>
  <c r="J4" i="25"/>
  <c r="J4" i="22"/>
  <c r="J4" i="19"/>
  <c r="J4" i="15"/>
  <c r="J4" i="11"/>
  <c r="J4" i="7"/>
  <c r="J4" i="17"/>
  <c r="J4" i="4"/>
  <c r="M4" i="4" s="1"/>
  <c r="P4" i="4" s="1"/>
  <c r="J4" i="8"/>
  <c r="J4" i="6"/>
  <c r="J4" i="5"/>
  <c r="J4" i="13"/>
  <c r="J4" i="10"/>
  <c r="J4" i="9"/>
  <c r="J4" i="26"/>
  <c r="J4" i="16"/>
  <c r="F49" i="3"/>
  <c r="F45" i="3"/>
  <c r="J8" i="26"/>
  <c r="J8" i="24"/>
  <c r="J8" i="20"/>
  <c r="J8" i="18"/>
  <c r="J8" i="17"/>
  <c r="J8" i="23"/>
  <c r="J8" i="14"/>
  <c r="J8" i="21"/>
  <c r="J8" i="9"/>
  <c r="J8" i="13"/>
  <c r="J8" i="22"/>
  <c r="J8" i="25"/>
  <c r="J8" i="7"/>
  <c r="J8" i="4"/>
  <c r="J8" i="8"/>
  <c r="J8" i="12"/>
  <c r="J8" i="19"/>
  <c r="J8" i="15"/>
  <c r="J8" i="6"/>
  <c r="J8" i="5"/>
  <c r="J8" i="10"/>
  <c r="J8" i="16"/>
  <c r="J8" i="11"/>
  <c r="J12" i="19"/>
  <c r="J12" i="26"/>
  <c r="J12" i="17"/>
  <c r="J12" i="12"/>
  <c r="J12" i="11"/>
  <c r="J12" i="7"/>
  <c r="J12" i="22"/>
  <c r="J12" i="16"/>
  <c r="J12" i="24"/>
  <c r="J12" i="25"/>
  <c r="J12" i="20"/>
  <c r="J12" i="15"/>
  <c r="J12" i="21"/>
  <c r="J12" i="10"/>
  <c r="J12" i="23"/>
  <c r="J12" i="14"/>
  <c r="J12" i="13"/>
  <c r="J12" i="9"/>
  <c r="J12" i="4"/>
  <c r="J12" i="8"/>
  <c r="J12" i="5"/>
  <c r="J12" i="18"/>
  <c r="J12" i="6"/>
  <c r="J25" i="22"/>
  <c r="J25" i="19"/>
  <c r="J25" i="16"/>
  <c r="J25" i="20"/>
  <c r="J25" i="21"/>
  <c r="J25" i="17"/>
  <c r="J25" i="18"/>
  <c r="J25" i="15"/>
  <c r="J25" i="26"/>
  <c r="J25" i="4"/>
  <c r="J25" i="12"/>
  <c r="J25" i="25"/>
  <c r="J25" i="8"/>
  <c r="J25" i="23"/>
  <c r="J25" i="11"/>
  <c r="J25" i="14"/>
  <c r="J25" i="6"/>
  <c r="J25" i="5"/>
  <c r="J25" i="7"/>
  <c r="J25" i="10"/>
  <c r="J25" i="24"/>
  <c r="J25" i="13"/>
  <c r="J25" i="9"/>
  <c r="F41" i="3"/>
  <c r="F37" i="3"/>
  <c r="J16" i="26"/>
  <c r="J16" i="21"/>
  <c r="J16" i="19"/>
  <c r="J16" i="22"/>
  <c r="J16" i="16"/>
  <c r="J16" i="13"/>
  <c r="J16" i="25"/>
  <c r="J16" i="24"/>
  <c r="J16" i="20"/>
  <c r="J16" i="17"/>
  <c r="J16" i="6"/>
  <c r="J16" i="5"/>
  <c r="J16" i="11"/>
  <c r="J16" i="23"/>
  <c r="J16" i="10"/>
  <c r="J16" i="8"/>
  <c r="J16" i="14"/>
  <c r="J16" i="7"/>
  <c r="J16" i="9"/>
  <c r="J16" i="18"/>
  <c r="J16" i="4"/>
  <c r="J16" i="12"/>
  <c r="J16" i="15"/>
  <c r="J20" i="24"/>
  <c r="J20" i="20"/>
  <c r="J20" i="18"/>
  <c r="J20" i="14"/>
  <c r="J20" i="12"/>
  <c r="J20" i="25"/>
  <c r="J20" i="23"/>
  <c r="J20" i="21"/>
  <c r="J20" i="22"/>
  <c r="J20" i="26"/>
  <c r="J20" i="17"/>
  <c r="J20" i="11"/>
  <c r="J20" i="7"/>
  <c r="J20" i="4"/>
  <c r="J20" i="8"/>
  <c r="J20" i="16"/>
  <c r="J20" i="6"/>
  <c r="J20" i="5"/>
  <c r="J20" i="13"/>
  <c r="J20" i="10"/>
  <c r="J20" i="9"/>
  <c r="J20" i="15"/>
  <c r="J20" i="19"/>
  <c r="F33" i="3"/>
  <c r="F29" i="3"/>
  <c r="J24" i="26"/>
  <c r="J24" i="24"/>
  <c r="J24" i="20"/>
  <c r="J24" i="18"/>
  <c r="J24" i="23"/>
  <c r="J24" i="21"/>
  <c r="J24" i="14"/>
  <c r="J24" i="22"/>
  <c r="J24" i="17"/>
  <c r="J24" i="25"/>
  <c r="J24" i="19"/>
  <c r="J24" i="15"/>
  <c r="J24" i="12"/>
  <c r="J24" i="4"/>
  <c r="J24" i="16"/>
  <c r="J24" i="8"/>
  <c r="J24" i="11"/>
  <c r="J24" i="6"/>
  <c r="J24" i="5"/>
  <c r="J24" i="10"/>
  <c r="J24" i="13"/>
  <c r="J24" i="7"/>
  <c r="J24" i="9"/>
  <c r="J28" i="19"/>
  <c r="J28" i="26"/>
  <c r="J28" i="22"/>
  <c r="J28" i="17"/>
  <c r="J28" i="11"/>
  <c r="J28" i="7"/>
  <c r="J28" i="20"/>
  <c r="J28" i="15"/>
  <c r="J28" i="21"/>
  <c r="J28" i="18"/>
  <c r="J28" i="9"/>
  <c r="J28" i="25"/>
  <c r="J28" i="16"/>
  <c r="J28" i="10"/>
  <c r="J28" i="23"/>
  <c r="J28" i="12"/>
  <c r="J28" i="4"/>
  <c r="J28" i="8"/>
  <c r="J28" i="13"/>
  <c r="J28" i="14"/>
  <c r="J28" i="6"/>
  <c r="J28" i="5"/>
  <c r="J28" i="24"/>
  <c r="F25" i="3"/>
  <c r="F21" i="3"/>
  <c r="J32" i="26"/>
  <c r="J32" i="5"/>
  <c r="J32" i="19"/>
  <c r="J32" i="13"/>
  <c r="J32" i="9"/>
  <c r="J32" i="12"/>
  <c r="J32" i="24"/>
  <c r="J32" i="4"/>
  <c r="J30" i="25"/>
  <c r="J30" i="23"/>
  <c r="J30" i="18"/>
  <c r="J30" i="24"/>
  <c r="J30" i="9"/>
  <c r="J30" i="20"/>
  <c r="J30" i="26"/>
  <c r="J30" i="15"/>
  <c r="J30" i="19"/>
  <c r="J30" i="13"/>
  <c r="J30" i="7"/>
  <c r="J30" i="17"/>
  <c r="J30" i="6"/>
  <c r="J30" i="21"/>
  <c r="J30" i="16"/>
  <c r="J30" i="22"/>
  <c r="J30" i="12"/>
  <c r="J30" i="5"/>
  <c r="J30" i="8"/>
  <c r="J30" i="14"/>
  <c r="J30" i="4"/>
  <c r="J30" i="10"/>
  <c r="J30" i="11"/>
  <c r="F24" i="3"/>
  <c r="J9" i="22"/>
  <c r="J9" i="19"/>
  <c r="J9" i="18"/>
  <c r="J9" i="16"/>
  <c r="J9" i="13"/>
  <c r="J9" i="25"/>
  <c r="J9" i="20"/>
  <c r="J9" i="15"/>
  <c r="J9" i="23"/>
  <c r="J9" i="21"/>
  <c r="J9" i="26"/>
  <c r="J9" i="7"/>
  <c r="J9" i="14"/>
  <c r="J9" i="9"/>
  <c r="J9" i="4"/>
  <c r="M9" i="4" s="1"/>
  <c r="J9" i="8"/>
  <c r="J9" i="12"/>
  <c r="J9" i="24"/>
  <c r="J9" i="6"/>
  <c r="J9" i="5"/>
  <c r="J9" i="17"/>
  <c r="J9" i="11"/>
  <c r="J9" i="10"/>
  <c r="J26" i="25"/>
  <c r="J26" i="23"/>
  <c r="J26" i="21"/>
  <c r="J26" i="17"/>
  <c r="J26" i="16"/>
  <c r="J26" i="15"/>
  <c r="J26" i="24"/>
  <c r="J26" i="13"/>
  <c r="J26" i="26"/>
  <c r="J26" i="18"/>
  <c r="J26" i="14"/>
  <c r="J26" i="22"/>
  <c r="J26" i="9"/>
  <c r="J26" i="20"/>
  <c r="J26" i="7"/>
  <c r="J26" i="12"/>
  <c r="J26" i="8"/>
  <c r="J26" i="4"/>
  <c r="J26" i="19"/>
  <c r="J26" i="11"/>
  <c r="J26" i="6"/>
  <c r="J26" i="5"/>
  <c r="J26" i="10"/>
  <c r="J5" i="26"/>
  <c r="J5" i="19"/>
  <c r="J5" i="13"/>
  <c r="J5" i="24"/>
  <c r="J5" i="20"/>
  <c r="J5" i="18"/>
  <c r="J5" i="23"/>
  <c r="J5" i="21"/>
  <c r="J5" i="22"/>
  <c r="J5" i="16"/>
  <c r="J5" i="25"/>
  <c r="J5" i="14"/>
  <c r="J5" i="10"/>
  <c r="J5" i="8"/>
  <c r="J5" i="17"/>
  <c r="J5" i="4"/>
  <c r="M5" i="4" s="1"/>
  <c r="P5" i="4" s="1"/>
  <c r="J5" i="6"/>
  <c r="J5" i="5"/>
  <c r="M5" i="5" s="1"/>
  <c r="P5" i="5" s="1"/>
  <c r="J5" i="15"/>
  <c r="J5" i="12"/>
  <c r="J5" i="11"/>
  <c r="J5" i="7"/>
  <c r="J5" i="9"/>
  <c r="J17" i="26"/>
  <c r="J17" i="23"/>
  <c r="J17" i="17"/>
  <c r="J17" i="19"/>
  <c r="J17" i="22"/>
  <c r="J17" i="16"/>
  <c r="J17" i="13"/>
  <c r="J17" i="20"/>
  <c r="J17" i="12"/>
  <c r="J17" i="6"/>
  <c r="J17" i="5"/>
  <c r="J17" i="11"/>
  <c r="J17" i="21"/>
  <c r="J17" i="4"/>
  <c r="J17" i="8"/>
  <c r="J17" i="25"/>
  <c r="J17" i="10"/>
  <c r="J17" i="14"/>
  <c r="J17" i="7"/>
  <c r="J17" i="9"/>
  <c r="J17" i="18"/>
  <c r="J17" i="24"/>
  <c r="J17" i="15"/>
  <c r="V5" i="13" l="1"/>
  <c r="O5" i="13"/>
  <c r="M5" i="13"/>
  <c r="P5" i="13" s="1"/>
  <c r="M9" i="12"/>
  <c r="V9" i="12"/>
  <c r="O9" i="12"/>
  <c r="V9" i="22"/>
  <c r="M9" i="22"/>
  <c r="P9" i="22" s="1"/>
  <c r="O9" i="22"/>
  <c r="M4" i="6"/>
  <c r="V4" i="6"/>
  <c r="O4" i="6"/>
  <c r="V7" i="19"/>
  <c r="M7" i="19"/>
  <c r="O7" i="19"/>
  <c r="V3" i="14"/>
  <c r="O3" i="14"/>
  <c r="M3" i="14"/>
  <c r="M1" i="20"/>
  <c r="V1" i="20"/>
  <c r="O1" i="20"/>
  <c r="M24" i="10"/>
  <c r="M30" i="10"/>
  <c r="M22" i="10"/>
  <c r="M20" i="10"/>
  <c r="M21" i="10"/>
  <c r="M19" i="10"/>
  <c r="M26" i="10"/>
  <c r="M29" i="10"/>
  <c r="M27" i="10"/>
  <c r="M25" i="10"/>
  <c r="M28" i="10"/>
  <c r="M23" i="10"/>
  <c r="O21" i="10"/>
  <c r="O20" i="10"/>
  <c r="V22" i="10"/>
  <c r="V29" i="10"/>
  <c r="V28" i="10"/>
  <c r="O30" i="10"/>
  <c r="V21" i="10"/>
  <c r="V26" i="10"/>
  <c r="O29" i="10"/>
  <c r="V19" i="10"/>
  <c r="O22" i="10"/>
  <c r="O23" i="10"/>
  <c r="O24" i="10"/>
  <c r="V25" i="10"/>
  <c r="V24" i="10"/>
  <c r="V20" i="10"/>
  <c r="O19" i="10"/>
  <c r="O25" i="10"/>
  <c r="V30" i="10"/>
  <c r="V23" i="10"/>
  <c r="O26" i="10"/>
  <c r="O28" i="10"/>
  <c r="V27" i="10"/>
  <c r="O27" i="10"/>
  <c r="O10" i="10"/>
  <c r="M11" i="10"/>
  <c r="V15" i="10"/>
  <c r="O15" i="10"/>
  <c r="M16" i="10"/>
  <c r="M17" i="10"/>
  <c r="V11" i="10"/>
  <c r="V18" i="10"/>
  <c r="M18" i="10"/>
  <c r="V13" i="10"/>
  <c r="O18" i="10"/>
  <c r="O17" i="10"/>
  <c r="O13" i="10"/>
  <c r="M13" i="10"/>
  <c r="M15" i="10"/>
  <c r="M12" i="10"/>
  <c r="O12" i="10"/>
  <c r="M14" i="10"/>
  <c r="O16" i="10"/>
  <c r="V14" i="10"/>
  <c r="M10" i="10"/>
  <c r="O11" i="10"/>
  <c r="V10" i="10"/>
  <c r="V16" i="10"/>
  <c r="O14" i="10"/>
  <c r="V17" i="10"/>
  <c r="V12" i="10"/>
  <c r="M25" i="26"/>
  <c r="M24" i="26"/>
  <c r="M30" i="26"/>
  <c r="M29" i="26"/>
  <c r="M26" i="26"/>
  <c r="M28" i="26"/>
  <c r="O24" i="26"/>
  <c r="O25" i="26"/>
  <c r="V30" i="26"/>
  <c r="V27" i="26"/>
  <c r="V28" i="26"/>
  <c r="O28" i="26"/>
  <c r="O26" i="26"/>
  <c r="O30" i="26"/>
  <c r="V24" i="26"/>
  <c r="M27" i="26"/>
  <c r="V26" i="26"/>
  <c r="O29" i="26"/>
  <c r="V29" i="26"/>
  <c r="O27" i="26"/>
  <c r="V25" i="26"/>
  <c r="V23" i="26"/>
  <c r="V22" i="26"/>
  <c r="O22" i="26"/>
  <c r="V21" i="26"/>
  <c r="M22" i="26"/>
  <c r="M23" i="26"/>
  <c r="O21" i="26"/>
  <c r="O23" i="26"/>
  <c r="M21" i="26"/>
  <c r="V11" i="26"/>
  <c r="O11" i="26"/>
  <c r="O20" i="26"/>
  <c r="V19" i="26"/>
  <c r="M10" i="26"/>
  <c r="V20" i="26"/>
  <c r="O15" i="26"/>
  <c r="M11" i="26"/>
  <c r="M16" i="26"/>
  <c r="M12" i="26"/>
  <c r="M14" i="26"/>
  <c r="V12" i="26"/>
  <c r="M13" i="26"/>
  <c r="V14" i="26"/>
  <c r="O18" i="26"/>
  <c r="V17" i="26"/>
  <c r="V18" i="26"/>
  <c r="M15" i="26"/>
  <c r="O13" i="26"/>
  <c r="O19" i="26"/>
  <c r="V13" i="26"/>
  <c r="O16" i="26"/>
  <c r="V15" i="26"/>
  <c r="M19" i="26"/>
  <c r="V10" i="26"/>
  <c r="M18" i="26"/>
  <c r="M20" i="26"/>
  <c r="O17" i="26"/>
  <c r="O10" i="26"/>
  <c r="O12" i="26"/>
  <c r="M17" i="26"/>
  <c r="V16" i="26"/>
  <c r="O14" i="26"/>
  <c r="O6" i="8"/>
  <c r="M6" i="8"/>
  <c r="P6" i="8" s="1"/>
  <c r="V6" i="8"/>
  <c r="M2" i="4"/>
  <c r="P2" i="4" s="1"/>
  <c r="O2" i="21"/>
  <c r="M2" i="21"/>
  <c r="V2" i="21"/>
  <c r="M8" i="7"/>
  <c r="O8" i="7"/>
  <c r="V8" i="7"/>
  <c r="V8" i="11"/>
  <c r="O8" i="11"/>
  <c r="M8" i="11"/>
  <c r="P8" i="11" s="1"/>
  <c r="M8" i="14"/>
  <c r="O8" i="14"/>
  <c r="V8" i="14"/>
  <c r="M4" i="8"/>
  <c r="V4" i="8"/>
  <c r="O4" i="8"/>
  <c r="M7" i="12"/>
  <c r="V7" i="12"/>
  <c r="O7" i="12"/>
  <c r="V3" i="22"/>
  <c r="M3" i="22"/>
  <c r="O3" i="22"/>
  <c r="M1" i="23"/>
  <c r="V1" i="23"/>
  <c r="O1" i="23"/>
  <c r="M21" i="11"/>
  <c r="M28" i="11"/>
  <c r="M30" i="11"/>
  <c r="M25" i="11"/>
  <c r="M24" i="11"/>
  <c r="M27" i="11"/>
  <c r="M23" i="11"/>
  <c r="M22" i="11"/>
  <c r="M29" i="11"/>
  <c r="M26" i="11"/>
  <c r="V29" i="11"/>
  <c r="O22" i="11"/>
  <c r="V22" i="11"/>
  <c r="O29" i="11"/>
  <c r="V24" i="11"/>
  <c r="V21" i="11"/>
  <c r="V30" i="11"/>
  <c r="V25" i="11"/>
  <c r="O25" i="11"/>
  <c r="V26" i="11"/>
  <c r="O27" i="11"/>
  <c r="O23" i="11"/>
  <c r="O28" i="11"/>
  <c r="O21" i="11"/>
  <c r="V28" i="11"/>
  <c r="V27" i="11"/>
  <c r="O24" i="11"/>
  <c r="V23" i="11"/>
  <c r="O30" i="11"/>
  <c r="O26" i="11"/>
  <c r="V16" i="11"/>
  <c r="V14" i="11"/>
  <c r="O11" i="11"/>
  <c r="V18" i="11"/>
  <c r="M11" i="11"/>
  <c r="V17" i="11"/>
  <c r="M17" i="11"/>
  <c r="M14" i="11"/>
  <c r="O15" i="11"/>
  <c r="V11" i="11"/>
  <c r="O18" i="11"/>
  <c r="M10" i="11"/>
  <c r="V12" i="11"/>
  <c r="V13" i="11"/>
  <c r="M12" i="11"/>
  <c r="M16" i="11"/>
  <c r="V10" i="11"/>
  <c r="V20" i="11"/>
  <c r="M13" i="11"/>
  <c r="O12" i="11"/>
  <c r="O10" i="11"/>
  <c r="M19" i="11"/>
  <c r="V19" i="11"/>
  <c r="O13" i="11"/>
  <c r="O16" i="11"/>
  <c r="M18" i="11"/>
  <c r="M20" i="11"/>
  <c r="O20" i="11"/>
  <c r="O17" i="11"/>
  <c r="M15" i="11"/>
  <c r="O19" i="11"/>
  <c r="V15" i="11"/>
  <c r="O14" i="11"/>
  <c r="M30" i="15"/>
  <c r="M29" i="15"/>
  <c r="M25" i="15"/>
  <c r="M27" i="15"/>
  <c r="M24" i="15"/>
  <c r="M23" i="15"/>
  <c r="M26" i="15"/>
  <c r="O29" i="15"/>
  <c r="O28" i="15"/>
  <c r="V25" i="15"/>
  <c r="O24" i="15"/>
  <c r="O26" i="15"/>
  <c r="V26" i="15"/>
  <c r="V28" i="15"/>
  <c r="O27" i="15"/>
  <c r="O25" i="15"/>
  <c r="V27" i="15"/>
  <c r="M28" i="15"/>
  <c r="V24" i="15"/>
  <c r="O23" i="15"/>
  <c r="O30" i="15"/>
  <c r="V29" i="15"/>
  <c r="V30" i="15"/>
  <c r="V23" i="15"/>
  <c r="M20" i="15"/>
  <c r="V20" i="15"/>
  <c r="O20" i="15"/>
  <c r="M21" i="15"/>
  <c r="O18" i="15"/>
  <c r="O12" i="15"/>
  <c r="V13" i="15"/>
  <c r="O11" i="15"/>
  <c r="V15" i="15"/>
  <c r="V16" i="15"/>
  <c r="M10" i="15"/>
  <c r="P10" i="15" s="1"/>
  <c r="O17" i="15"/>
  <c r="V14" i="15"/>
  <c r="M17" i="15"/>
  <c r="M19" i="15"/>
  <c r="O19" i="15"/>
  <c r="M16" i="15"/>
  <c r="V18" i="15"/>
  <c r="O10" i="15"/>
  <c r="M18" i="15"/>
  <c r="M12" i="15"/>
  <c r="M13" i="15"/>
  <c r="P13" i="15" s="1"/>
  <c r="O16" i="15"/>
  <c r="O14" i="15"/>
  <c r="M15" i="15"/>
  <c r="V19" i="15"/>
  <c r="O22" i="15"/>
  <c r="V21" i="15"/>
  <c r="O21" i="15"/>
  <c r="V12" i="15"/>
  <c r="V10" i="15"/>
  <c r="M14" i="15"/>
  <c r="M11" i="15"/>
  <c r="P11" i="15" s="1"/>
  <c r="M22" i="15"/>
  <c r="V11" i="15"/>
  <c r="O15" i="15"/>
  <c r="O13" i="15"/>
  <c r="V22" i="15"/>
  <c r="V17" i="15"/>
  <c r="V6" i="18"/>
  <c r="O6" i="18"/>
  <c r="M6" i="18"/>
  <c r="P6" i="18" s="1"/>
  <c r="V2" i="16"/>
  <c r="O2" i="16"/>
  <c r="M2" i="16"/>
  <c r="M2" i="14"/>
  <c r="P2" i="14" s="1"/>
  <c r="V2" i="14"/>
  <c r="O2" i="14"/>
  <c r="V5" i="6"/>
  <c r="M5" i="6"/>
  <c r="P5" i="6" s="1"/>
  <c r="O5" i="6"/>
  <c r="O5" i="26"/>
  <c r="M5" i="26"/>
  <c r="V5" i="26"/>
  <c r="M8" i="16"/>
  <c r="O8" i="16"/>
  <c r="V8" i="16"/>
  <c r="V8" i="23"/>
  <c r="O8" i="23"/>
  <c r="M8" i="23"/>
  <c r="Q4" i="4"/>
  <c r="R4" i="4" s="1"/>
  <c r="S4" i="4"/>
  <c r="T4" i="4"/>
  <c r="V7" i="8"/>
  <c r="O7" i="8"/>
  <c r="M7" i="8"/>
  <c r="P7" i="8" s="1"/>
  <c r="M3" i="13"/>
  <c r="V3" i="13"/>
  <c r="O3" i="13"/>
  <c r="O3" i="25"/>
  <c r="M3" i="25"/>
  <c r="V3" i="25"/>
  <c r="O1" i="12"/>
  <c r="M1" i="12"/>
  <c r="P1" i="12" s="1"/>
  <c r="V1" i="12"/>
  <c r="M1" i="16"/>
  <c r="V1" i="16"/>
  <c r="O1" i="16"/>
  <c r="M11" i="5"/>
  <c r="P11" i="5" s="1"/>
  <c r="M30" i="5"/>
  <c r="M29" i="5"/>
  <c r="M28" i="5"/>
  <c r="M23" i="5"/>
  <c r="M20" i="5"/>
  <c r="M10" i="5"/>
  <c r="P10" i="5" s="1"/>
  <c r="M25" i="5"/>
  <c r="M27" i="5"/>
  <c r="M12" i="5"/>
  <c r="P12" i="5" s="1"/>
  <c r="M26" i="5"/>
  <c r="M24" i="5"/>
  <c r="M19" i="5"/>
  <c r="M22" i="5"/>
  <c r="M14" i="5"/>
  <c r="M13" i="5"/>
  <c r="P13" i="5" s="1"/>
  <c r="M17" i="5"/>
  <c r="M16" i="5"/>
  <c r="M15" i="5"/>
  <c r="M18" i="5"/>
  <c r="M21" i="5"/>
  <c r="O26" i="16"/>
  <c r="V27" i="16"/>
  <c r="V29" i="16"/>
  <c r="V25" i="16"/>
  <c r="M30" i="16"/>
  <c r="V30" i="16"/>
  <c r="V26" i="16"/>
  <c r="M29" i="16"/>
  <c r="M28" i="16"/>
  <c r="M26" i="16"/>
  <c r="M24" i="16"/>
  <c r="M27" i="16"/>
  <c r="V24" i="16"/>
  <c r="V28" i="16"/>
  <c r="O24" i="16"/>
  <c r="O28" i="16"/>
  <c r="M25" i="16"/>
  <c r="O25" i="16"/>
  <c r="O30" i="16"/>
  <c r="O27" i="16"/>
  <c r="O29" i="16"/>
  <c r="V15" i="16"/>
  <c r="M14" i="16"/>
  <c r="P14" i="16" s="1"/>
  <c r="V14" i="16"/>
  <c r="V21" i="16"/>
  <c r="M20" i="16"/>
  <c r="M18" i="16"/>
  <c r="O22" i="16"/>
  <c r="M22" i="16"/>
  <c r="M17" i="16"/>
  <c r="O14" i="16"/>
  <c r="O18" i="16"/>
  <c r="M19" i="16"/>
  <c r="V17" i="16"/>
  <c r="O19" i="16"/>
  <c r="V12" i="16"/>
  <c r="M10" i="16"/>
  <c r="O13" i="16"/>
  <c r="O15" i="16"/>
  <c r="O21" i="16"/>
  <c r="M15" i="16"/>
  <c r="O12" i="16"/>
  <c r="O11" i="16"/>
  <c r="M23" i="16"/>
  <c r="V13" i="16"/>
  <c r="O17" i="16"/>
  <c r="V20" i="16"/>
  <c r="M13" i="16"/>
  <c r="M11" i="16"/>
  <c r="O20" i="16"/>
  <c r="V10" i="16"/>
  <c r="O10" i="16"/>
  <c r="V19" i="16"/>
  <c r="V23" i="16"/>
  <c r="O23" i="16"/>
  <c r="V18" i="16"/>
  <c r="O16" i="16"/>
  <c r="M12" i="16"/>
  <c r="P12" i="16" s="1"/>
  <c r="M21" i="16"/>
  <c r="V16" i="16"/>
  <c r="M16" i="16"/>
  <c r="V22" i="16"/>
  <c r="V11" i="16"/>
  <c r="V6" i="11"/>
  <c r="M6" i="11"/>
  <c r="P6" i="11" s="1"/>
  <c r="O6" i="11"/>
  <c r="M2" i="5"/>
  <c r="P2" i="5" s="1"/>
  <c r="V2" i="23"/>
  <c r="O2" i="23"/>
  <c r="M2" i="23"/>
  <c r="P2" i="23" s="1"/>
  <c r="V4" i="24"/>
  <c r="O4" i="24"/>
  <c r="M4" i="24"/>
  <c r="O8" i="10"/>
  <c r="V8" i="10"/>
  <c r="M8" i="10"/>
  <c r="O8" i="17"/>
  <c r="M8" i="17"/>
  <c r="V8" i="17"/>
  <c r="O4" i="17"/>
  <c r="M4" i="17"/>
  <c r="P4" i="17" s="1"/>
  <c r="V4" i="17"/>
  <c r="O7" i="9"/>
  <c r="V7" i="9"/>
  <c r="M7" i="9"/>
  <c r="M3" i="9"/>
  <c r="V3" i="9"/>
  <c r="O3" i="9"/>
  <c r="M3" i="15"/>
  <c r="O3" i="15"/>
  <c r="V3" i="15"/>
  <c r="M1" i="8"/>
  <c r="P1" i="8" s="1"/>
  <c r="V1" i="8"/>
  <c r="O1" i="8"/>
  <c r="V1" i="19"/>
  <c r="M1" i="19"/>
  <c r="O1" i="19"/>
  <c r="M26" i="6"/>
  <c r="M21" i="6"/>
  <c r="M27" i="6"/>
  <c r="M25" i="6"/>
  <c r="M23" i="6"/>
  <c r="M28" i="6"/>
  <c r="M22" i="6"/>
  <c r="M24" i="6"/>
  <c r="M30" i="6"/>
  <c r="M20" i="6"/>
  <c r="M29" i="6"/>
  <c r="O22" i="6"/>
  <c r="V27" i="6"/>
  <c r="O20" i="6"/>
  <c r="V28" i="6"/>
  <c r="O24" i="6"/>
  <c r="V29" i="6"/>
  <c r="V30" i="6"/>
  <c r="O27" i="6"/>
  <c r="O29" i="6"/>
  <c r="O30" i="6"/>
  <c r="V25" i="6"/>
  <c r="O25" i="6"/>
  <c r="V24" i="6"/>
  <c r="V22" i="6"/>
  <c r="O26" i="6"/>
  <c r="O28" i="6"/>
  <c r="O21" i="6"/>
  <c r="V26" i="6"/>
  <c r="V23" i="6"/>
  <c r="V21" i="6"/>
  <c r="V20" i="6"/>
  <c r="O23" i="6"/>
  <c r="V17" i="6"/>
  <c r="M17" i="6"/>
  <c r="M18" i="6"/>
  <c r="O17" i="6"/>
  <c r="V18" i="6"/>
  <c r="O18" i="6"/>
  <c r="V14" i="6"/>
  <c r="V10" i="6"/>
  <c r="V15" i="6"/>
  <c r="M15" i="6"/>
  <c r="O12" i="6"/>
  <c r="V13" i="6"/>
  <c r="O16" i="6"/>
  <c r="M16" i="6"/>
  <c r="O14" i="6"/>
  <c r="O13" i="6"/>
  <c r="M14" i="6"/>
  <c r="O19" i="6"/>
  <c r="O10" i="6"/>
  <c r="O15" i="6"/>
  <c r="O11" i="6"/>
  <c r="V11" i="6"/>
  <c r="M13" i="6"/>
  <c r="M19" i="6"/>
  <c r="M11" i="6"/>
  <c r="V19" i="6"/>
  <c r="V12" i="6"/>
  <c r="M10" i="6"/>
  <c r="V16" i="6"/>
  <c r="M12" i="6"/>
  <c r="M29" i="17"/>
  <c r="M28" i="17"/>
  <c r="M24" i="17"/>
  <c r="M26" i="17"/>
  <c r="M25" i="17"/>
  <c r="M30" i="17"/>
  <c r="M27" i="17"/>
  <c r="M23" i="17"/>
  <c r="O24" i="17"/>
  <c r="V29" i="17"/>
  <c r="O25" i="17"/>
  <c r="O23" i="17"/>
  <c r="O30" i="17"/>
  <c r="O26" i="17"/>
  <c r="O29" i="17"/>
  <c r="O27" i="17"/>
  <c r="V26" i="17"/>
  <c r="V27" i="17"/>
  <c r="V25" i="17"/>
  <c r="V28" i="17"/>
  <c r="V24" i="17"/>
  <c r="V30" i="17"/>
  <c r="O28" i="17"/>
  <c r="V23" i="17"/>
  <c r="O22" i="17"/>
  <c r="M21" i="17"/>
  <c r="V22" i="17"/>
  <c r="V21" i="17"/>
  <c r="O21" i="17"/>
  <c r="M22" i="17"/>
  <c r="M13" i="17"/>
  <c r="P13" i="17" s="1"/>
  <c r="V17" i="17"/>
  <c r="M16" i="17"/>
  <c r="O20" i="17"/>
  <c r="O10" i="17"/>
  <c r="M17" i="17"/>
  <c r="V13" i="17"/>
  <c r="O16" i="17"/>
  <c r="M18" i="17"/>
  <c r="M12" i="17"/>
  <c r="P12" i="17" s="1"/>
  <c r="O13" i="17"/>
  <c r="O11" i="17"/>
  <c r="O18" i="17"/>
  <c r="O12" i="17"/>
  <c r="M19" i="17"/>
  <c r="O14" i="17"/>
  <c r="V14" i="17"/>
  <c r="V20" i="17"/>
  <c r="M11" i="17"/>
  <c r="M15" i="17"/>
  <c r="O15" i="17"/>
  <c r="V11" i="17"/>
  <c r="V10" i="17"/>
  <c r="M20" i="17"/>
  <c r="V18" i="17"/>
  <c r="O17" i="17"/>
  <c r="V16" i="17"/>
  <c r="M10" i="17"/>
  <c r="V19" i="17"/>
  <c r="V12" i="17"/>
  <c r="V15" i="17"/>
  <c r="O19" i="17"/>
  <c r="M14" i="17"/>
  <c r="V6" i="12"/>
  <c r="M6" i="12"/>
  <c r="P6" i="12" s="1"/>
  <c r="O6" i="12"/>
  <c r="O2" i="9"/>
  <c r="V2" i="9"/>
  <c r="M2" i="9"/>
  <c r="V2" i="20"/>
  <c r="M2" i="20"/>
  <c r="P2" i="20" s="1"/>
  <c r="O2" i="20"/>
  <c r="O4" i="7"/>
  <c r="M4" i="7"/>
  <c r="V4" i="7"/>
  <c r="M7" i="4"/>
  <c r="P7" i="4" s="1"/>
  <c r="M3" i="7"/>
  <c r="V3" i="7"/>
  <c r="O3" i="7"/>
  <c r="M3" i="16"/>
  <c r="V3" i="16"/>
  <c r="O3" i="16"/>
  <c r="T1" i="4"/>
  <c r="S1" i="4"/>
  <c r="Q1" i="4"/>
  <c r="R1" i="4" s="1"/>
  <c r="M1" i="24"/>
  <c r="O1" i="24"/>
  <c r="V1" i="24"/>
  <c r="O30" i="18"/>
  <c r="O26" i="18"/>
  <c r="M30" i="18"/>
  <c r="O25" i="18"/>
  <c r="M29" i="18"/>
  <c r="V28" i="18"/>
  <c r="M28" i="18"/>
  <c r="O27" i="18"/>
  <c r="O24" i="18"/>
  <c r="M24" i="18"/>
  <c r="M27" i="18"/>
  <c r="O28" i="18"/>
  <c r="M25" i="18"/>
  <c r="V26" i="18"/>
  <c r="V24" i="18"/>
  <c r="M26" i="18"/>
  <c r="V25" i="18"/>
  <c r="V29" i="18"/>
  <c r="V27" i="18"/>
  <c r="O29" i="18"/>
  <c r="V30" i="18"/>
  <c r="V21" i="18"/>
  <c r="M21" i="18"/>
  <c r="O21" i="18"/>
  <c r="O11" i="18"/>
  <c r="M11" i="18"/>
  <c r="V11" i="18"/>
  <c r="O12" i="18"/>
  <c r="V13" i="18"/>
  <c r="O16" i="18"/>
  <c r="V18" i="18"/>
  <c r="M16" i="18"/>
  <c r="V16" i="18"/>
  <c r="O23" i="18"/>
  <c r="M17" i="18"/>
  <c r="V10" i="18"/>
  <c r="V17" i="18"/>
  <c r="M23" i="18"/>
  <c r="M20" i="18"/>
  <c r="M12" i="18"/>
  <c r="M13" i="18"/>
  <c r="M18" i="18"/>
  <c r="V14" i="18"/>
  <c r="O13" i="18"/>
  <c r="O19" i="18"/>
  <c r="M19" i="18"/>
  <c r="V20" i="18"/>
  <c r="O20" i="18"/>
  <c r="V23" i="18"/>
  <c r="M15" i="18"/>
  <c r="M22" i="18"/>
  <c r="V12" i="18"/>
  <c r="O14" i="18"/>
  <c r="M14" i="18"/>
  <c r="O18" i="18"/>
  <c r="V22" i="18"/>
  <c r="M10" i="18"/>
  <c r="O15" i="18"/>
  <c r="O17" i="18"/>
  <c r="V15" i="18"/>
  <c r="V19" i="18"/>
  <c r="O22" i="18"/>
  <c r="O10" i="18"/>
  <c r="M28" i="21"/>
  <c r="M25" i="21"/>
  <c r="M26" i="21"/>
  <c r="M27" i="21"/>
  <c r="M24" i="21"/>
  <c r="M30" i="21"/>
  <c r="M23" i="21"/>
  <c r="M29" i="21"/>
  <c r="V27" i="21"/>
  <c r="O23" i="21"/>
  <c r="O25" i="21"/>
  <c r="O29" i="21"/>
  <c r="V24" i="21"/>
  <c r="V29" i="21"/>
  <c r="O26" i="21"/>
  <c r="V26" i="21"/>
  <c r="O27" i="21"/>
  <c r="O28" i="21"/>
  <c r="V30" i="21"/>
  <c r="V25" i="21"/>
  <c r="O24" i="21"/>
  <c r="V23" i="21"/>
  <c r="V28" i="21"/>
  <c r="O30" i="21"/>
  <c r="V16" i="21"/>
  <c r="M13" i="21"/>
  <c r="M10" i="21"/>
  <c r="O15" i="21"/>
  <c r="V17" i="21"/>
  <c r="O16" i="21"/>
  <c r="O21" i="21"/>
  <c r="M22" i="21"/>
  <c r="M18" i="21"/>
  <c r="V22" i="21"/>
  <c r="O22" i="21"/>
  <c r="M11" i="21"/>
  <c r="V12" i="21"/>
  <c r="O13" i="21"/>
  <c r="O17" i="21"/>
  <c r="V21" i="21"/>
  <c r="M20" i="21"/>
  <c r="V13" i="21"/>
  <c r="O10" i="21"/>
  <c r="O11" i="21"/>
  <c r="O20" i="21"/>
  <c r="V11" i="21"/>
  <c r="O18" i="21"/>
  <c r="M12" i="21"/>
  <c r="P12" i="21" s="1"/>
  <c r="V18" i="21"/>
  <c r="O12" i="21"/>
  <c r="M15" i="21"/>
  <c r="M16" i="21"/>
  <c r="M14" i="21"/>
  <c r="V15" i="21"/>
  <c r="M21" i="21"/>
  <c r="V20" i="21"/>
  <c r="M17" i="21"/>
  <c r="O19" i="21"/>
  <c r="V19" i="21"/>
  <c r="M19" i="21"/>
  <c r="O14" i="21"/>
  <c r="V14" i="21"/>
  <c r="V10" i="21"/>
  <c r="V6" i="26"/>
  <c r="M6" i="26"/>
  <c r="O6" i="26"/>
  <c r="M2" i="7"/>
  <c r="V2" i="7"/>
  <c r="O2" i="7"/>
  <c r="M2" i="26"/>
  <c r="P2" i="26" s="1"/>
  <c r="O2" i="26"/>
  <c r="V2" i="26"/>
  <c r="Q5" i="5"/>
  <c r="R5" i="5" s="1"/>
  <c r="S5" i="5"/>
  <c r="T5" i="5"/>
  <c r="M9" i="9"/>
  <c r="P9" i="9" s="1"/>
  <c r="O9" i="9"/>
  <c r="V9" i="9"/>
  <c r="M8" i="5"/>
  <c r="P8" i="5" s="1"/>
  <c r="O9" i="7"/>
  <c r="V9" i="7"/>
  <c r="M9" i="7"/>
  <c r="V8" i="20"/>
  <c r="O8" i="20"/>
  <c r="M8" i="20"/>
  <c r="M4" i="11"/>
  <c r="P4" i="11" s="1"/>
  <c r="V4" i="11"/>
  <c r="O4" i="11"/>
  <c r="M7" i="22"/>
  <c r="V7" i="22"/>
  <c r="O7" i="22"/>
  <c r="O3" i="20"/>
  <c r="V3" i="20"/>
  <c r="M3" i="20"/>
  <c r="O3" i="17"/>
  <c r="V3" i="17"/>
  <c r="M3" i="17"/>
  <c r="O1" i="14"/>
  <c r="V1" i="14"/>
  <c r="M1" i="14"/>
  <c r="O1" i="17"/>
  <c r="M1" i="17"/>
  <c r="P1" i="17" s="1"/>
  <c r="V1" i="17"/>
  <c r="M30" i="12"/>
  <c r="M23" i="12"/>
  <c r="M22" i="12"/>
  <c r="M26" i="12"/>
  <c r="M29" i="12"/>
  <c r="M28" i="12"/>
  <c r="M27" i="12"/>
  <c r="M25" i="12"/>
  <c r="M24" i="12"/>
  <c r="V30" i="12"/>
  <c r="V22" i="12"/>
  <c r="V29" i="12"/>
  <c r="O23" i="12"/>
  <c r="O30" i="12"/>
  <c r="O22" i="12"/>
  <c r="O26" i="12"/>
  <c r="V28" i="12"/>
  <c r="V26" i="12"/>
  <c r="O29" i="12"/>
  <c r="V27" i="12"/>
  <c r="V24" i="12"/>
  <c r="O24" i="12"/>
  <c r="O27" i="12"/>
  <c r="V25" i="12"/>
  <c r="O28" i="12"/>
  <c r="V23" i="12"/>
  <c r="O25" i="12"/>
  <c r="M16" i="12"/>
  <c r="V16" i="12"/>
  <c r="O19" i="12"/>
  <c r="M15" i="12"/>
  <c r="O17" i="12"/>
  <c r="M19" i="12"/>
  <c r="V17" i="12"/>
  <c r="M11" i="12"/>
  <c r="P11" i="12" s="1"/>
  <c r="O14" i="12"/>
  <c r="M17" i="12"/>
  <c r="O11" i="12"/>
  <c r="M12" i="12"/>
  <c r="M18" i="12"/>
  <c r="V15" i="12"/>
  <c r="M13" i="12"/>
  <c r="M10" i="12"/>
  <c r="O13" i="12"/>
  <c r="O18" i="12"/>
  <c r="O10" i="12"/>
  <c r="O15" i="12"/>
  <c r="V10" i="12"/>
  <c r="V11" i="12"/>
  <c r="O16" i="12"/>
  <c r="M14" i="12"/>
  <c r="O12" i="12"/>
  <c r="V14" i="12"/>
  <c r="V19" i="12"/>
  <c r="V12" i="12"/>
  <c r="V18" i="12"/>
  <c r="V13" i="12"/>
  <c r="O21" i="12"/>
  <c r="O20" i="12"/>
  <c r="V21" i="12"/>
  <c r="M21" i="12"/>
  <c r="V20" i="12"/>
  <c r="M20" i="12"/>
  <c r="M25" i="23"/>
  <c r="M27" i="23"/>
  <c r="M26" i="23"/>
  <c r="M23" i="23"/>
  <c r="M24" i="23"/>
  <c r="M29" i="23"/>
  <c r="M30" i="23"/>
  <c r="M28" i="23"/>
  <c r="V26" i="23"/>
  <c r="V25" i="23"/>
  <c r="O30" i="23"/>
  <c r="V23" i="23"/>
  <c r="O27" i="23"/>
  <c r="O25" i="23"/>
  <c r="V24" i="23"/>
  <c r="O26" i="23"/>
  <c r="V27" i="23"/>
  <c r="O28" i="23"/>
  <c r="O24" i="23"/>
  <c r="O29" i="23"/>
  <c r="V28" i="23"/>
  <c r="V29" i="23"/>
  <c r="V30" i="23"/>
  <c r="O23" i="23"/>
  <c r="V11" i="23"/>
  <c r="O11" i="23"/>
  <c r="O22" i="23"/>
  <c r="V21" i="23"/>
  <c r="V22" i="23"/>
  <c r="O21" i="23"/>
  <c r="M11" i="23"/>
  <c r="M21" i="23"/>
  <c r="M22" i="23"/>
  <c r="M10" i="23"/>
  <c r="O20" i="23"/>
  <c r="V20" i="23"/>
  <c r="O12" i="23"/>
  <c r="M16" i="23"/>
  <c r="V12" i="23"/>
  <c r="O15" i="23"/>
  <c r="V10" i="23"/>
  <c r="V19" i="23"/>
  <c r="O17" i="23"/>
  <c r="M20" i="23"/>
  <c r="V15" i="23"/>
  <c r="V17" i="23"/>
  <c r="M13" i="23"/>
  <c r="M12" i="23"/>
  <c r="M19" i="23"/>
  <c r="O18" i="23"/>
  <c r="M14" i="23"/>
  <c r="O19" i="23"/>
  <c r="M15" i="23"/>
  <c r="O16" i="23"/>
  <c r="V13" i="23"/>
  <c r="O14" i="23"/>
  <c r="M17" i="23"/>
  <c r="V14" i="23"/>
  <c r="V18" i="23"/>
  <c r="V16" i="23"/>
  <c r="O13" i="23"/>
  <c r="O10" i="23"/>
  <c r="M18" i="23"/>
  <c r="V6" i="9"/>
  <c r="M6" i="9"/>
  <c r="O6" i="9"/>
  <c r="M2" i="17"/>
  <c r="O2" i="17"/>
  <c r="V2" i="17"/>
  <c r="M2" i="22"/>
  <c r="O2" i="22"/>
  <c r="V2" i="22"/>
  <c r="M5" i="15"/>
  <c r="V5" i="15"/>
  <c r="O5" i="15"/>
  <c r="O8" i="21"/>
  <c r="V8" i="21"/>
  <c r="M8" i="21"/>
  <c r="V5" i="19"/>
  <c r="M5" i="19"/>
  <c r="P5" i="19" s="1"/>
  <c r="O5" i="19"/>
  <c r="V9" i="8"/>
  <c r="O9" i="8"/>
  <c r="M9" i="8"/>
  <c r="P9" i="8" s="1"/>
  <c r="T5" i="4"/>
  <c r="Q5" i="4"/>
  <c r="R5" i="4" s="1"/>
  <c r="S5" i="4"/>
  <c r="M5" i="17"/>
  <c r="O5" i="17"/>
  <c r="V5" i="17"/>
  <c r="M9" i="14"/>
  <c r="P9" i="14" s="1"/>
  <c r="O9" i="14"/>
  <c r="V9" i="14"/>
  <c r="O8" i="18"/>
  <c r="M8" i="18"/>
  <c r="V8" i="18"/>
  <c r="O5" i="8"/>
  <c r="M5" i="8"/>
  <c r="P5" i="8" s="1"/>
  <c r="V5" i="8"/>
  <c r="O8" i="6"/>
  <c r="M8" i="6"/>
  <c r="V8" i="6"/>
  <c r="O5" i="10"/>
  <c r="V5" i="10"/>
  <c r="M5" i="10"/>
  <c r="P5" i="10" s="1"/>
  <c r="M9" i="26"/>
  <c r="P9" i="26" s="1"/>
  <c r="V9" i="26"/>
  <c r="O9" i="26"/>
  <c r="M8" i="15"/>
  <c r="P8" i="15" s="1"/>
  <c r="V8" i="15"/>
  <c r="O8" i="15"/>
  <c r="V8" i="24"/>
  <c r="M8" i="24"/>
  <c r="O8" i="24"/>
  <c r="M4" i="15"/>
  <c r="V4" i="15"/>
  <c r="O4" i="15"/>
  <c r="V7" i="13"/>
  <c r="O7" i="13"/>
  <c r="M7" i="13"/>
  <c r="M3" i="10"/>
  <c r="O3" i="10"/>
  <c r="V3" i="10"/>
  <c r="V3" i="21"/>
  <c r="O3" i="21"/>
  <c r="M3" i="21"/>
  <c r="V1" i="11"/>
  <c r="M1" i="11"/>
  <c r="P1" i="11" s="1"/>
  <c r="O1" i="11"/>
  <c r="O1" i="22"/>
  <c r="V1" i="22"/>
  <c r="M1" i="22"/>
  <c r="P1" i="22" s="1"/>
  <c r="M27" i="8"/>
  <c r="M30" i="8"/>
  <c r="M24" i="8"/>
  <c r="M23" i="8"/>
  <c r="M28" i="8"/>
  <c r="M29" i="8"/>
  <c r="M26" i="8"/>
  <c r="M25" i="8"/>
  <c r="O28" i="8"/>
  <c r="O24" i="8"/>
  <c r="O26" i="8"/>
  <c r="V23" i="8"/>
  <c r="V26" i="8"/>
  <c r="V29" i="8"/>
  <c r="V27" i="8"/>
  <c r="O25" i="8"/>
  <c r="O29" i="8"/>
  <c r="V30" i="8"/>
  <c r="V28" i="8"/>
  <c r="O30" i="8"/>
  <c r="O23" i="8"/>
  <c r="V24" i="8"/>
  <c r="V25" i="8"/>
  <c r="O27" i="8"/>
  <c r="O20" i="8"/>
  <c r="V20" i="8"/>
  <c r="M20" i="8"/>
  <c r="O14" i="8"/>
  <c r="M18" i="8"/>
  <c r="O19" i="8"/>
  <c r="O11" i="8"/>
  <c r="V15" i="8"/>
  <c r="V12" i="8"/>
  <c r="V10" i="8"/>
  <c r="O22" i="8"/>
  <c r="O15" i="8"/>
  <c r="M14" i="8"/>
  <c r="M13" i="8"/>
  <c r="P13" i="8" s="1"/>
  <c r="V11" i="8"/>
  <c r="M17" i="8"/>
  <c r="M21" i="8"/>
  <c r="O18" i="8"/>
  <c r="O17" i="8"/>
  <c r="M11" i="8"/>
  <c r="M15" i="8"/>
  <c r="M10" i="8"/>
  <c r="O21" i="8"/>
  <c r="O16" i="8"/>
  <c r="V14" i="8"/>
  <c r="M16" i="8"/>
  <c r="V13" i="8"/>
  <c r="V16" i="8"/>
  <c r="V18" i="8"/>
  <c r="M12" i="8"/>
  <c r="P12" i="8" s="1"/>
  <c r="O10" i="8"/>
  <c r="O12" i="8"/>
  <c r="V21" i="8"/>
  <c r="V17" i="8"/>
  <c r="V22" i="8"/>
  <c r="M22" i="8"/>
  <c r="O13" i="8"/>
  <c r="M19" i="8"/>
  <c r="V19" i="8"/>
  <c r="M26" i="25"/>
  <c r="M27" i="25"/>
  <c r="M23" i="25"/>
  <c r="M29" i="25"/>
  <c r="M25" i="25"/>
  <c r="M28" i="25"/>
  <c r="M24" i="25"/>
  <c r="M30" i="25"/>
  <c r="O28" i="25"/>
  <c r="V23" i="25"/>
  <c r="V30" i="25"/>
  <c r="V26" i="25"/>
  <c r="V24" i="25"/>
  <c r="O26" i="25"/>
  <c r="O30" i="25"/>
  <c r="V25" i="25"/>
  <c r="V28" i="25"/>
  <c r="O24" i="25"/>
  <c r="V27" i="25"/>
  <c r="V29" i="25"/>
  <c r="O23" i="25"/>
  <c r="O29" i="25"/>
  <c r="O27" i="25"/>
  <c r="O25" i="25"/>
  <c r="V21" i="25"/>
  <c r="O21" i="25"/>
  <c r="M21" i="25"/>
  <c r="V17" i="25"/>
  <c r="O22" i="25"/>
  <c r="M13" i="25"/>
  <c r="V18" i="25"/>
  <c r="M12" i="25"/>
  <c r="M10" i="25"/>
  <c r="P10" i="25" s="1"/>
  <c r="M20" i="25"/>
  <c r="M15" i="25"/>
  <c r="M14" i="25"/>
  <c r="M17" i="25"/>
  <c r="O16" i="25"/>
  <c r="O14" i="25"/>
  <c r="V15" i="25"/>
  <c r="V13" i="25"/>
  <c r="V16" i="25"/>
  <c r="O15" i="25"/>
  <c r="V14" i="25"/>
  <c r="O12" i="25"/>
  <c r="O20" i="25"/>
  <c r="V19" i="25"/>
  <c r="O17" i="25"/>
  <c r="M22" i="25"/>
  <c r="M11" i="25"/>
  <c r="M16" i="25"/>
  <c r="M18" i="25"/>
  <c r="O11" i="25"/>
  <c r="V12" i="25"/>
  <c r="V20" i="25"/>
  <c r="V22" i="25"/>
  <c r="O13" i="25"/>
  <c r="V11" i="25"/>
  <c r="V10" i="25"/>
  <c r="M19" i="25"/>
  <c r="O19" i="25"/>
  <c r="O10" i="25"/>
  <c r="O18" i="25"/>
  <c r="M6" i="14"/>
  <c r="V6" i="14"/>
  <c r="O6" i="14"/>
  <c r="M2" i="10"/>
  <c r="V2" i="10"/>
  <c r="O2" i="10"/>
  <c r="M2" i="25"/>
  <c r="V2" i="25"/>
  <c r="O2" i="25"/>
  <c r="V4" i="26"/>
  <c r="M4" i="26"/>
  <c r="P4" i="26" s="1"/>
  <c r="O4" i="26"/>
  <c r="M5" i="14"/>
  <c r="O5" i="14"/>
  <c r="V5" i="14"/>
  <c r="V9" i="21"/>
  <c r="O9" i="21"/>
  <c r="M9" i="21"/>
  <c r="P9" i="21" s="1"/>
  <c r="V8" i="19"/>
  <c r="O8" i="19"/>
  <c r="M8" i="19"/>
  <c r="P8" i="19" s="1"/>
  <c r="M8" i="26"/>
  <c r="V8" i="26"/>
  <c r="O8" i="26"/>
  <c r="M4" i="19"/>
  <c r="P4" i="19" s="1"/>
  <c r="V4" i="19"/>
  <c r="O4" i="19"/>
  <c r="O7" i="14"/>
  <c r="V7" i="14"/>
  <c r="M7" i="14"/>
  <c r="P7" i="14" s="1"/>
  <c r="V3" i="11"/>
  <c r="M3" i="11"/>
  <c r="P3" i="11" s="1"/>
  <c r="O3" i="11"/>
  <c r="M3" i="23"/>
  <c r="P3" i="23" s="1"/>
  <c r="V3" i="23"/>
  <c r="O3" i="23"/>
  <c r="M1" i="9"/>
  <c r="V1" i="9"/>
  <c r="O1" i="9"/>
  <c r="V1" i="26"/>
  <c r="M1" i="26"/>
  <c r="O1" i="26"/>
  <c r="M27" i="4"/>
  <c r="M19" i="4"/>
  <c r="M23" i="4"/>
  <c r="M30" i="4"/>
  <c r="M22" i="4"/>
  <c r="M20" i="4"/>
  <c r="M29" i="4"/>
  <c r="M21" i="4"/>
  <c r="M26" i="4"/>
  <c r="M24" i="4"/>
  <c r="M18" i="4"/>
  <c r="M28" i="4"/>
  <c r="M25" i="4"/>
  <c r="M17" i="4"/>
  <c r="M15" i="4"/>
  <c r="M14" i="4"/>
  <c r="M10" i="4"/>
  <c r="M13" i="4"/>
  <c r="M12" i="4"/>
  <c r="M11" i="4"/>
  <c r="M16" i="4"/>
  <c r="M6" i="4"/>
  <c r="P6" i="4" s="1"/>
  <c r="V6" i="21"/>
  <c r="M6" i="21"/>
  <c r="P6" i="21" s="1"/>
  <c r="O6" i="21"/>
  <c r="V2" i="18"/>
  <c r="O2" i="18"/>
  <c r="M2" i="18"/>
  <c r="P2" i="18" s="1"/>
  <c r="O4" i="23"/>
  <c r="M4" i="23"/>
  <c r="P4" i="23" s="1"/>
  <c r="V4" i="23"/>
  <c r="M9" i="23"/>
  <c r="V9" i="23"/>
  <c r="O9" i="23"/>
  <c r="M4" i="22"/>
  <c r="V4" i="22"/>
  <c r="O4" i="22"/>
  <c r="O7" i="26"/>
  <c r="M7" i="26"/>
  <c r="V7" i="26"/>
  <c r="O3" i="19"/>
  <c r="V3" i="19"/>
  <c r="M3" i="19"/>
  <c r="P3" i="19" s="1"/>
  <c r="M3" i="24"/>
  <c r="V3" i="24"/>
  <c r="O3" i="24"/>
  <c r="S1" i="5"/>
  <c r="Q1" i="5"/>
  <c r="R1" i="5" s="1"/>
  <c r="T1" i="5"/>
  <c r="M1" i="25"/>
  <c r="V1" i="25"/>
  <c r="O1" i="25"/>
  <c r="V25" i="9"/>
  <c r="V27" i="9"/>
  <c r="M24" i="9"/>
  <c r="M29" i="9"/>
  <c r="M25" i="9"/>
  <c r="V24" i="9"/>
  <c r="M28" i="9"/>
  <c r="M30" i="9"/>
  <c r="M27" i="9"/>
  <c r="M23" i="9"/>
  <c r="V29" i="9"/>
  <c r="M26" i="9"/>
  <c r="V26" i="9"/>
  <c r="V28" i="9"/>
  <c r="V30" i="9"/>
  <c r="V23" i="9"/>
  <c r="O27" i="9"/>
  <c r="O26" i="9"/>
  <c r="O28" i="9"/>
  <c r="O23" i="9"/>
  <c r="O25" i="9"/>
  <c r="O29" i="9"/>
  <c r="O30" i="9"/>
  <c r="O24" i="9"/>
  <c r="V10" i="9"/>
  <c r="M15" i="9"/>
  <c r="V15" i="9"/>
  <c r="V17" i="9"/>
  <c r="M18" i="9"/>
  <c r="M13" i="9"/>
  <c r="V13" i="9"/>
  <c r="M11" i="9"/>
  <c r="V19" i="9"/>
  <c r="M19" i="9"/>
  <c r="O10" i="9"/>
  <c r="V11" i="9"/>
  <c r="M20" i="9"/>
  <c r="O22" i="9"/>
  <c r="M16" i="9"/>
  <c r="O18" i="9"/>
  <c r="M21" i="9"/>
  <c r="V21" i="9"/>
  <c r="O12" i="9"/>
  <c r="O19" i="9"/>
  <c r="O21" i="9"/>
  <c r="O20" i="9"/>
  <c r="V16" i="9"/>
  <c r="V18" i="9"/>
  <c r="O14" i="9"/>
  <c r="O17" i="9"/>
  <c r="M10" i="9"/>
  <c r="O13" i="9"/>
  <c r="M12" i="9"/>
  <c r="V20" i="9"/>
  <c r="M17" i="9"/>
  <c r="M22" i="9"/>
  <c r="V12" i="9"/>
  <c r="O16" i="9"/>
  <c r="M14" i="9"/>
  <c r="V22" i="9"/>
  <c r="O11" i="9"/>
  <c r="O15" i="9"/>
  <c r="V14" i="9"/>
  <c r="O6" i="10"/>
  <c r="V6" i="10"/>
  <c r="M6" i="10"/>
  <c r="V6" i="23"/>
  <c r="O6" i="23"/>
  <c r="M6" i="23"/>
  <c r="O2" i="24"/>
  <c r="M2" i="24"/>
  <c r="V2" i="24"/>
  <c r="M8" i="12"/>
  <c r="V8" i="12"/>
  <c r="O8" i="12"/>
  <c r="M5" i="16"/>
  <c r="V5" i="16"/>
  <c r="O5" i="16"/>
  <c r="M9" i="15"/>
  <c r="V9" i="15"/>
  <c r="O9" i="15"/>
  <c r="M8" i="8"/>
  <c r="O8" i="8"/>
  <c r="V8" i="8"/>
  <c r="O4" i="25"/>
  <c r="M4" i="25"/>
  <c r="V4" i="25"/>
  <c r="O7" i="7"/>
  <c r="M7" i="7"/>
  <c r="V7" i="7"/>
  <c r="M7" i="10"/>
  <c r="P7" i="10" s="1"/>
  <c r="V7" i="10"/>
  <c r="O7" i="10"/>
  <c r="M3" i="5"/>
  <c r="P3" i="5" s="1"/>
  <c r="M1" i="18"/>
  <c r="O1" i="18"/>
  <c r="V1" i="18"/>
  <c r="O30" i="13"/>
  <c r="O25" i="13"/>
  <c r="O28" i="13"/>
  <c r="M29" i="13"/>
  <c r="V29" i="13"/>
  <c r="O29" i="13"/>
  <c r="V24" i="13"/>
  <c r="V28" i="13"/>
  <c r="M28" i="13"/>
  <c r="V25" i="13"/>
  <c r="M26" i="13"/>
  <c r="V26" i="13"/>
  <c r="M27" i="13"/>
  <c r="V27" i="13"/>
  <c r="M25" i="13"/>
  <c r="O26" i="13"/>
  <c r="M24" i="13"/>
  <c r="M30" i="13"/>
  <c r="V30" i="13"/>
  <c r="O24" i="13"/>
  <c r="O27" i="13"/>
  <c r="O22" i="13"/>
  <c r="O23" i="13"/>
  <c r="M23" i="13"/>
  <c r="V23" i="13"/>
  <c r="M22" i="13"/>
  <c r="V22" i="13"/>
  <c r="M18" i="13"/>
  <c r="M20" i="13"/>
  <c r="V18" i="13"/>
  <c r="V15" i="13"/>
  <c r="M12" i="13"/>
  <c r="P12" i="13" s="1"/>
  <c r="M14" i="13"/>
  <c r="V21" i="13"/>
  <c r="V20" i="13"/>
  <c r="O18" i="13"/>
  <c r="V13" i="13"/>
  <c r="V11" i="13"/>
  <c r="M16" i="13"/>
  <c r="M10" i="13"/>
  <c r="O10" i="13"/>
  <c r="V19" i="13"/>
  <c r="O12" i="13"/>
  <c r="O13" i="13"/>
  <c r="M21" i="13"/>
  <c r="O16" i="13"/>
  <c r="M17" i="13"/>
  <c r="O17" i="13"/>
  <c r="O19" i="13"/>
  <c r="O21" i="13"/>
  <c r="M19" i="13"/>
  <c r="O14" i="13"/>
  <c r="V12" i="13"/>
  <c r="V10" i="13"/>
  <c r="V14" i="13"/>
  <c r="V16" i="13"/>
  <c r="M11" i="13"/>
  <c r="P11" i="13" s="1"/>
  <c r="V17" i="13"/>
  <c r="O11" i="13"/>
  <c r="O15" i="13"/>
  <c r="O20" i="13"/>
  <c r="M15" i="13"/>
  <c r="M13" i="13"/>
  <c r="P13" i="13" s="1"/>
  <c r="O6" i="16"/>
  <c r="M6" i="16"/>
  <c r="V6" i="16"/>
  <c r="M6" i="20"/>
  <c r="P6" i="20" s="1"/>
  <c r="O6" i="20"/>
  <c r="V6" i="20"/>
  <c r="V2" i="11"/>
  <c r="M2" i="11"/>
  <c r="O2" i="11"/>
  <c r="V5" i="25"/>
  <c r="O5" i="25"/>
  <c r="M5" i="25"/>
  <c r="V5" i="22"/>
  <c r="O5" i="22"/>
  <c r="M5" i="22"/>
  <c r="V9" i="10"/>
  <c r="M9" i="10"/>
  <c r="O9" i="10"/>
  <c r="M9" i="20"/>
  <c r="V9" i="20"/>
  <c r="O9" i="20"/>
  <c r="M8" i="4"/>
  <c r="V4" i="16"/>
  <c r="M4" i="16"/>
  <c r="O4" i="16"/>
  <c r="V4" i="21"/>
  <c r="M4" i="21"/>
  <c r="O4" i="21"/>
  <c r="M7" i="20"/>
  <c r="O7" i="20"/>
  <c r="V7" i="20"/>
  <c r="V7" i="24"/>
  <c r="M7" i="24"/>
  <c r="O7" i="24"/>
  <c r="M3" i="6"/>
  <c r="V3" i="6"/>
  <c r="O3" i="6"/>
  <c r="O1" i="7"/>
  <c r="V1" i="7"/>
  <c r="M1" i="7"/>
  <c r="P1" i="7" s="1"/>
  <c r="M28" i="14"/>
  <c r="V29" i="14"/>
  <c r="V22" i="14"/>
  <c r="M26" i="14"/>
  <c r="V23" i="14"/>
  <c r="M24" i="14"/>
  <c r="M27" i="14"/>
  <c r="V24" i="14"/>
  <c r="M30" i="14"/>
  <c r="V25" i="14"/>
  <c r="M21" i="14"/>
  <c r="M23" i="14"/>
  <c r="V30" i="14"/>
  <c r="M25" i="14"/>
  <c r="V28" i="14"/>
  <c r="M22" i="14"/>
  <c r="V21" i="14"/>
  <c r="M29" i="14"/>
  <c r="O26" i="14"/>
  <c r="O28" i="14"/>
  <c r="O21" i="14"/>
  <c r="O27" i="14"/>
  <c r="O25" i="14"/>
  <c r="O22" i="14"/>
  <c r="V27" i="14"/>
  <c r="O24" i="14"/>
  <c r="V26" i="14"/>
  <c r="O30" i="14"/>
  <c r="O23" i="14"/>
  <c r="O29" i="14"/>
  <c r="O18" i="14"/>
  <c r="V18" i="14"/>
  <c r="M18" i="14"/>
  <c r="M17" i="14"/>
  <c r="V16" i="14"/>
  <c r="O20" i="14"/>
  <c r="M19" i="14"/>
  <c r="O19" i="14"/>
  <c r="V12" i="14"/>
  <c r="O16" i="14"/>
  <c r="O14" i="14"/>
  <c r="M12" i="14"/>
  <c r="V15" i="14"/>
  <c r="V10" i="14"/>
  <c r="O11" i="14"/>
  <c r="V11" i="14"/>
  <c r="M20" i="14"/>
  <c r="V20" i="14"/>
  <c r="M10" i="14"/>
  <c r="P10" i="14" s="1"/>
  <c r="M14" i="14"/>
  <c r="V19" i="14"/>
  <c r="V14" i="14"/>
  <c r="V13" i="14"/>
  <c r="O17" i="14"/>
  <c r="M16" i="14"/>
  <c r="M15" i="14"/>
  <c r="O13" i="14"/>
  <c r="M13" i="14"/>
  <c r="V17" i="14"/>
  <c r="O15" i="14"/>
  <c r="O10" i="14"/>
  <c r="M11" i="14"/>
  <c r="P11" i="14" s="1"/>
  <c r="O12" i="14"/>
  <c r="V6" i="17"/>
  <c r="M6" i="17"/>
  <c r="O6" i="17"/>
  <c r="V6" i="22"/>
  <c r="O6" i="22"/>
  <c r="M6" i="22"/>
  <c r="M2" i="12"/>
  <c r="O2" i="12"/>
  <c r="V2" i="12"/>
  <c r="M9" i="25"/>
  <c r="V9" i="25"/>
  <c r="O9" i="25"/>
  <c r="M22" i="7"/>
  <c r="M26" i="7"/>
  <c r="M24" i="7"/>
  <c r="M23" i="7"/>
  <c r="M30" i="7"/>
  <c r="M27" i="7"/>
  <c r="M29" i="7"/>
  <c r="M28" i="7"/>
  <c r="M25" i="7"/>
  <c r="O24" i="7"/>
  <c r="V22" i="7"/>
  <c r="V25" i="7"/>
  <c r="O29" i="7"/>
  <c r="V30" i="7"/>
  <c r="O30" i="7"/>
  <c r="V24" i="7"/>
  <c r="V26" i="7"/>
  <c r="V29" i="7"/>
  <c r="O27" i="7"/>
  <c r="O28" i="7"/>
  <c r="V27" i="7"/>
  <c r="O22" i="7"/>
  <c r="V28" i="7"/>
  <c r="V23" i="7"/>
  <c r="O26" i="7"/>
  <c r="O25" i="7"/>
  <c r="O23" i="7"/>
  <c r="M19" i="7"/>
  <c r="M10" i="7"/>
  <c r="P10" i="7" s="1"/>
  <c r="V10" i="7"/>
  <c r="V19" i="7"/>
  <c r="O10" i="7"/>
  <c r="O19" i="7"/>
  <c r="M20" i="7"/>
  <c r="M15" i="7"/>
  <c r="O13" i="7"/>
  <c r="O17" i="7"/>
  <c r="V13" i="7"/>
  <c r="V15" i="7"/>
  <c r="V17" i="7"/>
  <c r="M14" i="7"/>
  <c r="M13" i="7"/>
  <c r="V11" i="7"/>
  <c r="O14" i="7"/>
  <c r="V20" i="7"/>
  <c r="O21" i="7"/>
  <c r="V21" i="7"/>
  <c r="M12" i="7"/>
  <c r="M17" i="7"/>
  <c r="V14" i="7"/>
  <c r="V12" i="7"/>
  <c r="M11" i="7"/>
  <c r="M18" i="7"/>
  <c r="O11" i="7"/>
  <c r="V18" i="7"/>
  <c r="O16" i="7"/>
  <c r="O12" i="7"/>
  <c r="O18" i="7"/>
  <c r="V16" i="7"/>
  <c r="M21" i="7"/>
  <c r="M16" i="7"/>
  <c r="O20" i="7"/>
  <c r="O15" i="7"/>
  <c r="M6" i="7"/>
  <c r="O6" i="7"/>
  <c r="V6" i="7"/>
  <c r="M6" i="25"/>
  <c r="V6" i="25"/>
  <c r="O6" i="25"/>
  <c r="M2" i="15"/>
  <c r="V2" i="15"/>
  <c r="O2" i="15"/>
  <c r="M5" i="21"/>
  <c r="V5" i="21"/>
  <c r="O5" i="21"/>
  <c r="V7" i="11"/>
  <c r="M7" i="11"/>
  <c r="P7" i="11" s="1"/>
  <c r="O7" i="11"/>
  <c r="V7" i="16"/>
  <c r="M7" i="16"/>
  <c r="O7" i="16"/>
  <c r="M3" i="8"/>
  <c r="O3" i="8"/>
  <c r="V3" i="8"/>
  <c r="O1" i="6"/>
  <c r="M1" i="6"/>
  <c r="V1" i="6"/>
  <c r="M5" i="9"/>
  <c r="P5" i="9" s="1"/>
  <c r="V5" i="9"/>
  <c r="O5" i="9"/>
  <c r="M5" i="23"/>
  <c r="O5" i="23"/>
  <c r="V5" i="23"/>
  <c r="O9" i="17"/>
  <c r="V9" i="17"/>
  <c r="M9" i="17"/>
  <c r="M9" i="13"/>
  <c r="P9" i="13" s="1"/>
  <c r="V9" i="13"/>
  <c r="O9" i="13"/>
  <c r="V8" i="25"/>
  <c r="O8" i="25"/>
  <c r="M8" i="25"/>
  <c r="P8" i="25" s="1"/>
  <c r="M4" i="9"/>
  <c r="V4" i="9"/>
  <c r="O4" i="9"/>
  <c r="M4" i="12"/>
  <c r="V4" i="12"/>
  <c r="O4" i="12"/>
  <c r="V7" i="18"/>
  <c r="M7" i="18"/>
  <c r="O7" i="18"/>
  <c r="V7" i="17"/>
  <c r="M7" i="17"/>
  <c r="P7" i="17" s="1"/>
  <c r="O7" i="17"/>
  <c r="T3" i="4"/>
  <c r="Q3" i="4"/>
  <c r="R3" i="4" s="1"/>
  <c r="S3" i="4"/>
  <c r="M1" i="10"/>
  <c r="V1" i="10"/>
  <c r="O1" i="10"/>
  <c r="M26" i="20"/>
  <c r="M30" i="20"/>
  <c r="M24" i="20"/>
  <c r="M27" i="20"/>
  <c r="M23" i="20"/>
  <c r="M28" i="20"/>
  <c r="M22" i="20"/>
  <c r="M25" i="20"/>
  <c r="V22" i="20"/>
  <c r="V26" i="20"/>
  <c r="M29" i="20"/>
  <c r="V30" i="20"/>
  <c r="O26" i="20"/>
  <c r="V23" i="20"/>
  <c r="O29" i="20"/>
  <c r="V29" i="20"/>
  <c r="O23" i="20"/>
  <c r="V28" i="20"/>
  <c r="O27" i="20"/>
  <c r="O28" i="20"/>
  <c r="O22" i="20"/>
  <c r="V27" i="20"/>
  <c r="O25" i="20"/>
  <c r="O24" i="20"/>
  <c r="V24" i="20"/>
  <c r="V25" i="20"/>
  <c r="O30" i="20"/>
  <c r="O19" i="20"/>
  <c r="M11" i="20"/>
  <c r="V13" i="20"/>
  <c r="O18" i="20"/>
  <c r="V16" i="20"/>
  <c r="M19" i="20"/>
  <c r="O21" i="20"/>
  <c r="M16" i="20"/>
  <c r="O20" i="20"/>
  <c r="O15" i="20"/>
  <c r="M17" i="20"/>
  <c r="V20" i="20"/>
  <c r="O13" i="20"/>
  <c r="V10" i="20"/>
  <c r="O16" i="20"/>
  <c r="M20" i="20"/>
  <c r="M10" i="20"/>
  <c r="M15" i="20"/>
  <c r="V19" i="20"/>
  <c r="V17" i="20"/>
  <c r="O11" i="20"/>
  <c r="M21" i="20"/>
  <c r="V14" i="20"/>
  <c r="M12" i="20"/>
  <c r="P12" i="20" s="1"/>
  <c r="V15" i="20"/>
  <c r="O17" i="20"/>
  <c r="V12" i="20"/>
  <c r="V11" i="20"/>
  <c r="M18" i="20"/>
  <c r="V21" i="20"/>
  <c r="O14" i="20"/>
  <c r="M14" i="20"/>
  <c r="O10" i="20"/>
  <c r="V18" i="20"/>
  <c r="O12" i="20"/>
  <c r="M13" i="20"/>
  <c r="V6" i="13"/>
  <c r="O6" i="13"/>
  <c r="M6" i="13"/>
  <c r="M6" i="24"/>
  <c r="V6" i="24"/>
  <c r="O6" i="24"/>
  <c r="V2" i="6"/>
  <c r="O2" i="6"/>
  <c r="M2" i="6"/>
  <c r="Q6" i="5"/>
  <c r="R6" i="5" s="1"/>
  <c r="S6" i="5"/>
  <c r="T6" i="5"/>
  <c r="V6" i="19"/>
  <c r="O6" i="19"/>
  <c r="M6" i="19"/>
  <c r="P6" i="19" s="1"/>
  <c r="M2" i="8"/>
  <c r="V2" i="8"/>
  <c r="O2" i="8"/>
  <c r="V8" i="13"/>
  <c r="M8" i="13"/>
  <c r="P8" i="13" s="1"/>
  <c r="O8" i="13"/>
  <c r="M4" i="13"/>
  <c r="P4" i="13" s="1"/>
  <c r="O4" i="13"/>
  <c r="V4" i="13"/>
  <c r="M4" i="18"/>
  <c r="O4" i="18"/>
  <c r="V4" i="18"/>
  <c r="V7" i="6"/>
  <c r="M7" i="6"/>
  <c r="O7" i="6"/>
  <c r="V7" i="23"/>
  <c r="M7" i="23"/>
  <c r="O7" i="23"/>
  <c r="M3" i="12"/>
  <c r="O3" i="12"/>
  <c r="V3" i="12"/>
  <c r="V1" i="15"/>
  <c r="O1" i="15"/>
  <c r="M1" i="15"/>
  <c r="M30" i="19"/>
  <c r="M29" i="19"/>
  <c r="M28" i="19"/>
  <c r="M27" i="19"/>
  <c r="M25" i="19"/>
  <c r="M26" i="19"/>
  <c r="M24" i="19"/>
  <c r="V29" i="19"/>
  <c r="V25" i="19"/>
  <c r="O24" i="19"/>
  <c r="V28" i="19"/>
  <c r="O25" i="19"/>
  <c r="O29" i="19"/>
  <c r="V26" i="19"/>
  <c r="O27" i="19"/>
  <c r="V30" i="19"/>
  <c r="O30" i="19"/>
  <c r="O28" i="19"/>
  <c r="V24" i="19"/>
  <c r="O26" i="19"/>
  <c r="V27" i="19"/>
  <c r="M22" i="19"/>
  <c r="O22" i="19"/>
  <c r="V22" i="19"/>
  <c r="M15" i="19"/>
  <c r="O10" i="19"/>
  <c r="V15" i="19"/>
  <c r="M21" i="19"/>
  <c r="O15" i="19"/>
  <c r="M17" i="19"/>
  <c r="O21" i="19"/>
  <c r="O20" i="19"/>
  <c r="M11" i="19"/>
  <c r="P11" i="19" s="1"/>
  <c r="O17" i="19"/>
  <c r="M18" i="19"/>
  <c r="M12" i="19"/>
  <c r="O16" i="19"/>
  <c r="O13" i="19"/>
  <c r="O12" i="19"/>
  <c r="V10" i="19"/>
  <c r="V21" i="19"/>
  <c r="M19" i="19"/>
  <c r="O11" i="19"/>
  <c r="M13" i="19"/>
  <c r="P13" i="19" s="1"/>
  <c r="M23" i="19"/>
  <c r="V13" i="19"/>
  <c r="V12" i="19"/>
  <c r="O19" i="19"/>
  <c r="V19" i="19"/>
  <c r="O14" i="19"/>
  <c r="V23" i="19"/>
  <c r="V11" i="19"/>
  <c r="M14" i="19"/>
  <c r="M16" i="19"/>
  <c r="V14" i="19"/>
  <c r="O23" i="19"/>
  <c r="V18" i="19"/>
  <c r="V17" i="19"/>
  <c r="O18" i="19"/>
  <c r="V20" i="19"/>
  <c r="M10" i="19"/>
  <c r="M20" i="19"/>
  <c r="V16" i="19"/>
  <c r="M6" i="6"/>
  <c r="V6" i="6"/>
  <c r="O6" i="6"/>
  <c r="O2" i="19"/>
  <c r="M2" i="19"/>
  <c r="V2" i="19"/>
  <c r="V9" i="11"/>
  <c r="O9" i="11"/>
  <c r="M9" i="11"/>
  <c r="P9" i="11" s="1"/>
  <c r="V5" i="7"/>
  <c r="M5" i="7"/>
  <c r="P5" i="7" s="1"/>
  <c r="O5" i="7"/>
  <c r="O5" i="18"/>
  <c r="V5" i="18"/>
  <c r="M5" i="18"/>
  <c r="M9" i="5"/>
  <c r="P9" i="5" s="1"/>
  <c r="M9" i="16"/>
  <c r="V9" i="16"/>
  <c r="O9" i="16"/>
  <c r="M8" i="22"/>
  <c r="P8" i="22" s="1"/>
  <c r="V8" i="22"/>
  <c r="O8" i="22"/>
  <c r="O4" i="10"/>
  <c r="V4" i="10"/>
  <c r="M4" i="10"/>
  <c r="P4" i="10" s="1"/>
  <c r="O4" i="14"/>
  <c r="V4" i="14"/>
  <c r="M4" i="14"/>
  <c r="M7" i="5"/>
  <c r="P7" i="5" s="1"/>
  <c r="O7" i="21"/>
  <c r="M7" i="21"/>
  <c r="V7" i="21"/>
  <c r="M3" i="18"/>
  <c r="V3" i="18"/>
  <c r="O3" i="18"/>
  <c r="M1" i="21"/>
  <c r="P1" i="21" s="1"/>
  <c r="O1" i="21"/>
  <c r="V1" i="21"/>
  <c r="M29" i="24"/>
  <c r="M28" i="24"/>
  <c r="M27" i="24"/>
  <c r="M24" i="24"/>
  <c r="M26" i="24"/>
  <c r="M25" i="24"/>
  <c r="M23" i="24"/>
  <c r="M22" i="24"/>
  <c r="M30" i="24"/>
  <c r="V25" i="24"/>
  <c r="O27" i="24"/>
  <c r="O24" i="24"/>
  <c r="V30" i="24"/>
  <c r="O22" i="24"/>
  <c r="O26" i="24"/>
  <c r="V24" i="24"/>
  <c r="V26" i="24"/>
  <c r="V22" i="24"/>
  <c r="V23" i="24"/>
  <c r="O30" i="24"/>
  <c r="V28" i="24"/>
  <c r="V29" i="24"/>
  <c r="O25" i="24"/>
  <c r="O23" i="24"/>
  <c r="V27" i="24"/>
  <c r="O29" i="24"/>
  <c r="O28" i="24"/>
  <c r="V19" i="24"/>
  <c r="V21" i="24"/>
  <c r="M12" i="24"/>
  <c r="V16" i="24"/>
  <c r="O18" i="24"/>
  <c r="O12" i="24"/>
  <c r="O19" i="24"/>
  <c r="O17" i="24"/>
  <c r="V18" i="24"/>
  <c r="M14" i="24"/>
  <c r="V17" i="24"/>
  <c r="O14" i="24"/>
  <c r="O13" i="24"/>
  <c r="M21" i="24"/>
  <c r="M17" i="24"/>
  <c r="V20" i="24"/>
  <c r="M19" i="24"/>
  <c r="O10" i="24"/>
  <c r="M13" i="24"/>
  <c r="V13" i="24"/>
  <c r="V15" i="24"/>
  <c r="V11" i="24"/>
  <c r="M10" i="24"/>
  <c r="M18" i="24"/>
  <c r="M11" i="24"/>
  <c r="P11" i="24" s="1"/>
  <c r="V14" i="24"/>
  <c r="M20" i="24"/>
  <c r="M15" i="24"/>
  <c r="V10" i="24"/>
  <c r="O15" i="24"/>
  <c r="O11" i="24"/>
  <c r="O21" i="24"/>
  <c r="O20" i="24"/>
  <c r="M16" i="24"/>
  <c r="V12" i="24"/>
  <c r="O16" i="24"/>
  <c r="M5" i="11"/>
  <c r="O5" i="11"/>
  <c r="V5" i="11"/>
  <c r="O5" i="20"/>
  <c r="M5" i="20"/>
  <c r="V5" i="20"/>
  <c r="O9" i="6"/>
  <c r="V9" i="6"/>
  <c r="M9" i="6"/>
  <c r="P9" i="6" s="1"/>
  <c r="M9" i="18"/>
  <c r="O9" i="18"/>
  <c r="V9" i="18"/>
  <c r="M5" i="12"/>
  <c r="P5" i="12" s="1"/>
  <c r="O5" i="12"/>
  <c r="V5" i="12"/>
  <c r="M5" i="24"/>
  <c r="V5" i="24"/>
  <c r="O5" i="24"/>
  <c r="V9" i="24"/>
  <c r="O9" i="24"/>
  <c r="M9" i="24"/>
  <c r="P9" i="24" s="1"/>
  <c r="O9" i="19"/>
  <c r="V9" i="19"/>
  <c r="M9" i="19"/>
  <c r="M8" i="9"/>
  <c r="V8" i="9"/>
  <c r="O8" i="9"/>
  <c r="M4" i="5"/>
  <c r="P4" i="5" s="1"/>
  <c r="M4" i="20"/>
  <c r="P4" i="20" s="1"/>
  <c r="O4" i="20"/>
  <c r="V4" i="20"/>
  <c r="M7" i="15"/>
  <c r="O7" i="15"/>
  <c r="V7" i="15"/>
  <c r="O7" i="25"/>
  <c r="V7" i="25"/>
  <c r="M7" i="25"/>
  <c r="P7" i="25" s="1"/>
  <c r="V3" i="26"/>
  <c r="M3" i="26"/>
  <c r="O3" i="26"/>
  <c r="O1" i="13"/>
  <c r="M1" i="13"/>
  <c r="V1" i="13"/>
  <c r="M23" i="22"/>
  <c r="M25" i="22"/>
  <c r="M22" i="22"/>
  <c r="O22" i="22"/>
  <c r="M29" i="22"/>
  <c r="O27" i="22"/>
  <c r="O23" i="22"/>
  <c r="M27" i="22"/>
  <c r="O28" i="22"/>
  <c r="O26" i="22"/>
  <c r="M24" i="22"/>
  <c r="M28" i="22"/>
  <c r="O25" i="22"/>
  <c r="M26" i="22"/>
  <c r="M30" i="22"/>
  <c r="V25" i="22"/>
  <c r="V28" i="22"/>
  <c r="V27" i="22"/>
  <c r="O29" i="22"/>
  <c r="V23" i="22"/>
  <c r="V26" i="22"/>
  <c r="O30" i="22"/>
  <c r="V30" i="22"/>
  <c r="O24" i="22"/>
  <c r="V24" i="22"/>
  <c r="V29" i="22"/>
  <c r="V22" i="22"/>
  <c r="O16" i="22"/>
  <c r="V13" i="22"/>
  <c r="O17" i="22"/>
  <c r="V19" i="22"/>
  <c r="M18" i="22"/>
  <c r="M12" i="22"/>
  <c r="M13" i="22"/>
  <c r="V18" i="22"/>
  <c r="O15" i="22"/>
  <c r="V20" i="22"/>
  <c r="M14" i="22"/>
  <c r="O19" i="22"/>
  <c r="O20" i="22"/>
  <c r="O12" i="22"/>
  <c r="V12" i="22"/>
  <c r="O10" i="22"/>
  <c r="V16" i="22"/>
  <c r="V14" i="22"/>
  <c r="M16" i="22"/>
  <c r="M20" i="22"/>
  <c r="M17" i="22"/>
  <c r="O18" i="22"/>
  <c r="M21" i="22"/>
  <c r="O21" i="22"/>
  <c r="M19" i="22"/>
  <c r="M10" i="22"/>
  <c r="M11" i="22"/>
  <c r="V17" i="22"/>
  <c r="M15" i="22"/>
  <c r="V15" i="22"/>
  <c r="V21" i="22"/>
  <c r="O13" i="22"/>
  <c r="O11" i="22"/>
  <c r="V11" i="22"/>
  <c r="O14" i="22"/>
  <c r="V10" i="22"/>
  <c r="M6" i="15"/>
  <c r="P6" i="15" s="1"/>
  <c r="V6" i="15"/>
  <c r="O6" i="15"/>
  <c r="M2" i="13"/>
  <c r="V2" i="13"/>
  <c r="O2" i="13"/>
  <c r="P5" i="20" l="1"/>
  <c r="P2" i="8"/>
  <c r="P4" i="9"/>
  <c r="S4" i="23"/>
  <c r="Q4" i="23"/>
  <c r="R4" i="23" s="1"/>
  <c r="T4" i="23"/>
  <c r="Q12" i="8"/>
  <c r="R12" i="8" s="1"/>
  <c r="T12" i="8"/>
  <c r="S12" i="8"/>
  <c r="S13" i="8"/>
  <c r="T13" i="8"/>
  <c r="Q13" i="8"/>
  <c r="R13" i="8" s="1"/>
  <c r="Q9" i="26"/>
  <c r="R9" i="26" s="1"/>
  <c r="T9" i="26"/>
  <c r="S9" i="26"/>
  <c r="T12" i="21"/>
  <c r="Q12" i="21"/>
  <c r="R12" i="21" s="1"/>
  <c r="S12" i="21"/>
  <c r="Q2" i="20"/>
  <c r="R2" i="20" s="1"/>
  <c r="T2" i="20"/>
  <c r="S2" i="20"/>
  <c r="S14" i="16"/>
  <c r="T14" i="16"/>
  <c r="Q14" i="16"/>
  <c r="R14" i="16" s="1"/>
  <c r="S1" i="12"/>
  <c r="Q1" i="12"/>
  <c r="R1" i="12" s="1"/>
  <c r="T1" i="12"/>
  <c r="Q6" i="18"/>
  <c r="R6" i="18" s="1"/>
  <c r="T6" i="18"/>
  <c r="S6" i="18"/>
  <c r="Q8" i="11"/>
  <c r="R8" i="11" s="1"/>
  <c r="T8" i="11"/>
  <c r="S8" i="11"/>
  <c r="T4" i="10"/>
  <c r="S4" i="10"/>
  <c r="Q4" i="10"/>
  <c r="R4" i="10" s="1"/>
  <c r="T9" i="11"/>
  <c r="S9" i="11"/>
  <c r="Q9" i="11"/>
  <c r="R9" i="11" s="1"/>
  <c r="T6" i="19"/>
  <c r="S6" i="19"/>
  <c r="Q6" i="19"/>
  <c r="R6" i="19" s="1"/>
  <c r="P1" i="10"/>
  <c r="S8" i="25"/>
  <c r="Q8" i="25"/>
  <c r="R8" i="25" s="1"/>
  <c r="T8" i="25"/>
  <c r="P1" i="6"/>
  <c r="P2" i="15"/>
  <c r="P6" i="17"/>
  <c r="T10" i="14"/>
  <c r="Q10" i="14"/>
  <c r="R10" i="14" s="1"/>
  <c r="S10" i="14"/>
  <c r="P10" i="13"/>
  <c r="P7" i="7"/>
  <c r="P8" i="12"/>
  <c r="P2" i="25"/>
  <c r="P3" i="10"/>
  <c r="S5" i="10"/>
  <c r="T5" i="10"/>
  <c r="Q5" i="10"/>
  <c r="R5" i="10" s="1"/>
  <c r="P5" i="15"/>
  <c r="T8" i="5"/>
  <c r="S8" i="5"/>
  <c r="Q8" i="5"/>
  <c r="R8" i="5" s="1"/>
  <c r="P1" i="24"/>
  <c r="P3" i="9"/>
  <c r="Q2" i="23"/>
  <c r="R2" i="23" s="1"/>
  <c r="S2" i="23"/>
  <c r="T2" i="23"/>
  <c r="P13" i="26"/>
  <c r="T11" i="24"/>
  <c r="S11" i="24"/>
  <c r="Q11" i="24"/>
  <c r="R11" i="24" s="1"/>
  <c r="P10" i="24"/>
  <c r="P11" i="20"/>
  <c r="S1" i="7"/>
  <c r="T1" i="7"/>
  <c r="Q1" i="7"/>
  <c r="R1" i="7" s="1"/>
  <c r="P4" i="16"/>
  <c r="P2" i="11"/>
  <c r="P3" i="24"/>
  <c r="Q2" i="18"/>
  <c r="R2" i="18" s="1"/>
  <c r="S2" i="18"/>
  <c r="T2" i="18"/>
  <c r="P8" i="26"/>
  <c r="P7" i="13"/>
  <c r="P5" i="17"/>
  <c r="P12" i="12"/>
  <c r="P3" i="20"/>
  <c r="P2" i="9"/>
  <c r="P7" i="9"/>
  <c r="P10" i="16"/>
  <c r="Q12" i="5"/>
  <c r="R12" i="5" s="1"/>
  <c r="T12" i="5"/>
  <c r="S12" i="5"/>
  <c r="P7" i="19"/>
  <c r="S9" i="24"/>
  <c r="T9" i="24"/>
  <c r="Q9" i="24"/>
  <c r="R9" i="24" s="1"/>
  <c r="P7" i="6"/>
  <c r="P10" i="20"/>
  <c r="P11" i="7"/>
  <c r="P2" i="24"/>
  <c r="T3" i="19"/>
  <c r="Q3" i="19"/>
  <c r="R3" i="19" s="1"/>
  <c r="S3" i="19"/>
  <c r="P1" i="9"/>
  <c r="Q8" i="19"/>
  <c r="R8" i="19" s="1"/>
  <c r="S8" i="19"/>
  <c r="T8" i="19"/>
  <c r="P3" i="25"/>
  <c r="P8" i="16"/>
  <c r="P1" i="23"/>
  <c r="P14" i="26"/>
  <c r="T7" i="25"/>
  <c r="S7" i="25"/>
  <c r="Q7" i="25"/>
  <c r="R7" i="25" s="1"/>
  <c r="T11" i="13"/>
  <c r="Q11" i="13"/>
  <c r="R11" i="13" s="1"/>
  <c r="S11" i="13"/>
  <c r="P11" i="22"/>
  <c r="P5" i="11"/>
  <c r="P14" i="19"/>
  <c r="P6" i="25"/>
  <c r="Q11" i="14"/>
  <c r="R11" i="14" s="1"/>
  <c r="T11" i="14"/>
  <c r="S11" i="14"/>
  <c r="P4" i="25"/>
  <c r="P2" i="10"/>
  <c r="P2" i="22"/>
  <c r="Q9" i="9"/>
  <c r="R9" i="9" s="1"/>
  <c r="T9" i="9"/>
  <c r="S9" i="9"/>
  <c r="T2" i="5"/>
  <c r="S2" i="5"/>
  <c r="Q2" i="5"/>
  <c r="R2" i="5" s="1"/>
  <c r="Q13" i="15"/>
  <c r="R13" i="15" s="1"/>
  <c r="T13" i="15"/>
  <c r="S13" i="15"/>
  <c r="P12" i="26"/>
  <c r="P10" i="22"/>
  <c r="P7" i="15"/>
  <c r="P5" i="24"/>
  <c r="P2" i="19"/>
  <c r="P12" i="19"/>
  <c r="P3" i="8"/>
  <c r="P6" i="23"/>
  <c r="P12" i="9"/>
  <c r="P11" i="25"/>
  <c r="P8" i="6"/>
  <c r="P10" i="21"/>
  <c r="P11" i="18"/>
  <c r="T10" i="5"/>
  <c r="Q10" i="5"/>
  <c r="R10" i="5" s="1"/>
  <c r="S10" i="5"/>
  <c r="P5" i="26"/>
  <c r="P12" i="15"/>
  <c r="P3" i="22"/>
  <c r="P8" i="7"/>
  <c r="T1" i="21"/>
  <c r="Q1" i="21"/>
  <c r="R1" i="21" s="1"/>
  <c r="S1" i="21"/>
  <c r="S9" i="13"/>
  <c r="Q9" i="13"/>
  <c r="R9" i="13" s="1"/>
  <c r="T9" i="13"/>
  <c r="S6" i="20"/>
  <c r="Q6" i="20"/>
  <c r="R6" i="20" s="1"/>
  <c r="T6" i="20"/>
  <c r="Q6" i="21"/>
  <c r="R6" i="21" s="1"/>
  <c r="T6" i="21"/>
  <c r="S6" i="21"/>
  <c r="T3" i="23"/>
  <c r="Q3" i="23"/>
  <c r="R3" i="23" s="1"/>
  <c r="S3" i="23"/>
  <c r="Q9" i="21"/>
  <c r="R9" i="21" s="1"/>
  <c r="S9" i="21"/>
  <c r="T9" i="21"/>
  <c r="Q10" i="25"/>
  <c r="R10" i="25" s="1"/>
  <c r="S10" i="25"/>
  <c r="T10" i="25"/>
  <c r="S1" i="22"/>
  <c r="Q1" i="22"/>
  <c r="R1" i="22" s="1"/>
  <c r="T1" i="22"/>
  <c r="Q9" i="8"/>
  <c r="R9" i="8" s="1"/>
  <c r="S9" i="8"/>
  <c r="T9" i="8"/>
  <c r="S11" i="12"/>
  <c r="T11" i="12"/>
  <c r="Q11" i="12"/>
  <c r="R11" i="12" s="1"/>
  <c r="P13" i="21"/>
  <c r="P10" i="18"/>
  <c r="P13" i="18"/>
  <c r="Q6" i="12"/>
  <c r="R6" i="12" s="1"/>
  <c r="S6" i="12"/>
  <c r="T6" i="12"/>
  <c r="P11" i="17"/>
  <c r="S4" i="17"/>
  <c r="Q4" i="17"/>
  <c r="R4" i="17" s="1"/>
  <c r="T4" i="17"/>
  <c r="T6" i="11"/>
  <c r="S6" i="11"/>
  <c r="Q6" i="11"/>
  <c r="R6" i="11" s="1"/>
  <c r="P11" i="16"/>
  <c r="P11" i="26"/>
  <c r="P4" i="6"/>
  <c r="P7" i="23"/>
  <c r="P12" i="24"/>
  <c r="Q8" i="22"/>
  <c r="R8" i="22" s="1"/>
  <c r="T8" i="22"/>
  <c r="S8" i="22"/>
  <c r="S7" i="17"/>
  <c r="Q7" i="17"/>
  <c r="R7" i="17" s="1"/>
  <c r="T7" i="17"/>
  <c r="P2" i="13"/>
  <c r="P4" i="18"/>
  <c r="P2" i="6"/>
  <c r="P9" i="17"/>
  <c r="P7" i="16"/>
  <c r="P6" i="7"/>
  <c r="P12" i="7"/>
  <c r="P3" i="6"/>
  <c r="P9" i="20"/>
  <c r="P10" i="9"/>
  <c r="P7" i="26"/>
  <c r="P6" i="14"/>
  <c r="P12" i="25"/>
  <c r="P4" i="15"/>
  <c r="P2" i="17"/>
  <c r="P7" i="22"/>
  <c r="P12" i="18"/>
  <c r="P3" i="16"/>
  <c r="P1" i="19"/>
  <c r="P13" i="16"/>
  <c r="P3" i="13"/>
  <c r="P10" i="11"/>
  <c r="P2" i="21"/>
  <c r="P6" i="16"/>
  <c r="P14" i="13"/>
  <c r="P8" i="8"/>
  <c r="P6" i="10"/>
  <c r="Q6" i="4"/>
  <c r="R6" i="4" s="1"/>
  <c r="T6" i="4"/>
  <c r="S6" i="4"/>
  <c r="S3" i="11"/>
  <c r="Q3" i="11"/>
  <c r="R3" i="11" s="1"/>
  <c r="T3" i="11"/>
  <c r="P10" i="8"/>
  <c r="T5" i="8"/>
  <c r="S5" i="8"/>
  <c r="Q5" i="8"/>
  <c r="R5" i="8" s="1"/>
  <c r="P10" i="23"/>
  <c r="S13" i="17"/>
  <c r="T13" i="17"/>
  <c r="Q13" i="17"/>
  <c r="R13" i="17" s="1"/>
  <c r="S7" i="8"/>
  <c r="Q7" i="8"/>
  <c r="R7" i="8" s="1"/>
  <c r="T7" i="8"/>
  <c r="S5" i="6"/>
  <c r="Q5" i="6"/>
  <c r="R5" i="6" s="1"/>
  <c r="T5" i="6"/>
  <c r="S9" i="22"/>
  <c r="Q9" i="22"/>
  <c r="R9" i="22" s="1"/>
  <c r="T9" i="22"/>
  <c r="S4" i="20"/>
  <c r="T4" i="20"/>
  <c r="Q4" i="20"/>
  <c r="R4" i="20" s="1"/>
  <c r="T5" i="12"/>
  <c r="S5" i="12"/>
  <c r="Q5" i="12"/>
  <c r="R5" i="12" s="1"/>
  <c r="T11" i="19"/>
  <c r="S11" i="19"/>
  <c r="Q11" i="19"/>
  <c r="R11" i="19" s="1"/>
  <c r="P12" i="22"/>
  <c r="Q4" i="5"/>
  <c r="R4" i="5" s="1"/>
  <c r="T4" i="5"/>
  <c r="S4" i="5"/>
  <c r="P3" i="18"/>
  <c r="P9" i="16"/>
  <c r="P6" i="6"/>
  <c r="P1" i="15"/>
  <c r="P7" i="18"/>
  <c r="P9" i="25"/>
  <c r="P7" i="24"/>
  <c r="P9" i="10"/>
  <c r="T12" i="13"/>
  <c r="S12" i="13"/>
  <c r="Q12" i="13"/>
  <c r="R12" i="13" s="1"/>
  <c r="P13" i="25"/>
  <c r="P8" i="24"/>
  <c r="P6" i="9"/>
  <c r="P14" i="18"/>
  <c r="P10" i="6"/>
  <c r="P8" i="17"/>
  <c r="Q11" i="15"/>
  <c r="R11" i="15" s="1"/>
  <c r="S11" i="15"/>
  <c r="T11" i="15"/>
  <c r="P7" i="12"/>
  <c r="S2" i="4"/>
  <c r="Q2" i="4"/>
  <c r="R2" i="4" s="1"/>
  <c r="T2" i="4"/>
  <c r="P10" i="26"/>
  <c r="P11" i="9"/>
  <c r="S7" i="14"/>
  <c r="Q7" i="14"/>
  <c r="R7" i="14" s="1"/>
  <c r="T7" i="14"/>
  <c r="P11" i="8"/>
  <c r="T1" i="11"/>
  <c r="Q1" i="11"/>
  <c r="R1" i="11" s="1"/>
  <c r="S1" i="11"/>
  <c r="T5" i="19"/>
  <c r="Q5" i="19"/>
  <c r="R5" i="19" s="1"/>
  <c r="S5" i="19"/>
  <c r="P12" i="23"/>
  <c r="T1" i="17"/>
  <c r="Q1" i="17"/>
  <c r="R1" i="17" s="1"/>
  <c r="S1" i="17"/>
  <c r="S4" i="11"/>
  <c r="T4" i="11"/>
  <c r="Q4" i="11"/>
  <c r="R4" i="11" s="1"/>
  <c r="T2" i="26"/>
  <c r="Q2" i="26"/>
  <c r="R2" i="26" s="1"/>
  <c r="S2" i="26"/>
  <c r="P3" i="7"/>
  <c r="S6" i="15"/>
  <c r="T6" i="15"/>
  <c r="Q6" i="15"/>
  <c r="R6" i="15" s="1"/>
  <c r="S9" i="5"/>
  <c r="Q9" i="5"/>
  <c r="R9" i="5" s="1"/>
  <c r="T9" i="5"/>
  <c r="S4" i="13"/>
  <c r="Q4" i="13"/>
  <c r="R4" i="13" s="1"/>
  <c r="T4" i="13"/>
  <c r="Q7" i="11"/>
  <c r="R7" i="11" s="1"/>
  <c r="T7" i="11"/>
  <c r="S7" i="11"/>
  <c r="T10" i="7"/>
  <c r="S10" i="7"/>
  <c r="Q10" i="7"/>
  <c r="R10" i="7" s="1"/>
  <c r="Q13" i="13"/>
  <c r="R13" i="13" s="1"/>
  <c r="S13" i="13"/>
  <c r="T13" i="13"/>
  <c r="P1" i="13"/>
  <c r="P9" i="18"/>
  <c r="P7" i="21"/>
  <c r="P5" i="18"/>
  <c r="P5" i="22"/>
  <c r="P1" i="18"/>
  <c r="P9" i="15"/>
  <c r="P4" i="22"/>
  <c r="P5" i="14"/>
  <c r="P8" i="18"/>
  <c r="P13" i="23"/>
  <c r="P11" i="23"/>
  <c r="P8" i="20"/>
  <c r="T7" i="4"/>
  <c r="Q7" i="4"/>
  <c r="R7" i="4" s="1"/>
  <c r="S7" i="4"/>
  <c r="I6" i="4" s="1"/>
  <c r="S1" i="8"/>
  <c r="Q1" i="8"/>
  <c r="R1" i="8" s="1"/>
  <c r="T1" i="8"/>
  <c r="P8" i="10"/>
  <c r="T11" i="5"/>
  <c r="S11" i="5"/>
  <c r="Q11" i="5"/>
  <c r="R11" i="5" s="1"/>
  <c r="Q6" i="8"/>
  <c r="R6" i="8" s="1"/>
  <c r="T6" i="8"/>
  <c r="S6" i="8"/>
  <c r="P8" i="9"/>
  <c r="T9" i="6"/>
  <c r="S9" i="6"/>
  <c r="Q9" i="6"/>
  <c r="R9" i="6" s="1"/>
  <c r="P10" i="19"/>
  <c r="Q8" i="13"/>
  <c r="R8" i="13" s="1"/>
  <c r="T8" i="13"/>
  <c r="S8" i="13"/>
  <c r="P6" i="24"/>
  <c r="S12" i="20"/>
  <c r="T12" i="20"/>
  <c r="Q12" i="20"/>
  <c r="R12" i="20" s="1"/>
  <c r="P5" i="23"/>
  <c r="P2" i="12"/>
  <c r="T3" i="5"/>
  <c r="Q3" i="5"/>
  <c r="R3" i="5" s="1"/>
  <c r="S3" i="5"/>
  <c r="I6" i="5" s="1"/>
  <c r="P13" i="9"/>
  <c r="P1" i="25"/>
  <c r="P3" i="21"/>
  <c r="P8" i="21"/>
  <c r="P1" i="14"/>
  <c r="P11" i="21"/>
  <c r="S13" i="5"/>
  <c r="Q13" i="5"/>
  <c r="R13" i="5" s="1"/>
  <c r="T13" i="5"/>
  <c r="S2" i="14"/>
  <c r="Q2" i="14"/>
  <c r="R2" i="14" s="1"/>
  <c r="T2" i="14"/>
  <c r="P4" i="8"/>
  <c r="P9" i="12"/>
  <c r="P9" i="19"/>
  <c r="S7" i="5"/>
  <c r="T7" i="5"/>
  <c r="Q7" i="5"/>
  <c r="R7" i="5" s="1"/>
  <c r="S13" i="19"/>
  <c r="Q13" i="19"/>
  <c r="R13" i="19" s="1"/>
  <c r="T13" i="19"/>
  <c r="P6" i="13"/>
  <c r="P4" i="12"/>
  <c r="P6" i="22"/>
  <c r="P7" i="20"/>
  <c r="S4" i="26"/>
  <c r="T4" i="26"/>
  <c r="Q4" i="26"/>
  <c r="R4" i="26" s="1"/>
  <c r="T8" i="15"/>
  <c r="Q8" i="15"/>
  <c r="R8" i="15" s="1"/>
  <c r="S8" i="15"/>
  <c r="P2" i="7"/>
  <c r="P4" i="7"/>
  <c r="P10" i="17"/>
  <c r="Q12" i="16"/>
  <c r="R12" i="16" s="1"/>
  <c r="T12" i="16"/>
  <c r="S12" i="16"/>
  <c r="P2" i="16"/>
  <c r="P1" i="20"/>
  <c r="S5" i="13"/>
  <c r="Q5" i="13"/>
  <c r="R5" i="13" s="1"/>
  <c r="T5" i="13"/>
  <c r="P3" i="26"/>
  <c r="P4" i="14"/>
  <c r="P3" i="12"/>
  <c r="P5" i="21"/>
  <c r="P5" i="25"/>
  <c r="P5" i="16"/>
  <c r="P9" i="23"/>
  <c r="P10" i="12"/>
  <c r="P9" i="7"/>
  <c r="P3" i="15"/>
  <c r="P4" i="24"/>
  <c r="P1" i="16"/>
  <c r="P8" i="23"/>
  <c r="P11" i="11"/>
  <c r="P3" i="14"/>
  <c r="Q5" i="7"/>
  <c r="R5" i="7" s="1"/>
  <c r="S5" i="7"/>
  <c r="T5" i="7"/>
  <c r="Q5" i="9"/>
  <c r="R5" i="9" s="1"/>
  <c r="T5" i="9"/>
  <c r="S5" i="9"/>
  <c r="P4" i="21"/>
  <c r="Q7" i="10"/>
  <c r="R7" i="10" s="1"/>
  <c r="S7" i="10"/>
  <c r="T7" i="10"/>
  <c r="P1" i="26"/>
  <c r="S4" i="19"/>
  <c r="T4" i="19"/>
  <c r="Q4" i="19"/>
  <c r="R4" i="19" s="1"/>
  <c r="S9" i="14"/>
  <c r="Q9" i="14"/>
  <c r="R9" i="14" s="1"/>
  <c r="T9" i="14"/>
  <c r="P3" i="17"/>
  <c r="P6" i="26"/>
  <c r="S12" i="17"/>
  <c r="T12" i="17"/>
  <c r="Q12" i="17"/>
  <c r="R12" i="17" s="1"/>
  <c r="S10" i="15"/>
  <c r="T10" i="15"/>
  <c r="Q10" i="15"/>
  <c r="R10" i="15" s="1"/>
  <c r="P8" i="14"/>
  <c r="T6" i="22" l="1"/>
  <c r="Q6" i="22"/>
  <c r="R6" i="22" s="1"/>
  <c r="S6" i="22"/>
  <c r="Q9" i="23"/>
  <c r="R9" i="23" s="1"/>
  <c r="S9" i="23"/>
  <c r="T9" i="23"/>
  <c r="S13" i="9"/>
  <c r="T13" i="9"/>
  <c r="Q13" i="9"/>
  <c r="R13" i="9" s="1"/>
  <c r="T4" i="21"/>
  <c r="Q4" i="21"/>
  <c r="R4" i="21" s="1"/>
  <c r="S4" i="21"/>
  <c r="Q12" i="22"/>
  <c r="R12" i="22" s="1"/>
  <c r="S12" i="22"/>
  <c r="T12" i="22"/>
  <c r="S5" i="21"/>
  <c r="T5" i="21"/>
  <c r="Q5" i="21"/>
  <c r="R5" i="21" s="1"/>
  <c r="Q9" i="12"/>
  <c r="R9" i="12" s="1"/>
  <c r="S9" i="12"/>
  <c r="T9" i="12"/>
  <c r="S5" i="14"/>
  <c r="Q5" i="14"/>
  <c r="R5" i="14" s="1"/>
  <c r="T5" i="14"/>
  <c r="S11" i="9"/>
  <c r="T11" i="9"/>
  <c r="Q11" i="9"/>
  <c r="R11" i="9" s="1"/>
  <c r="Q8" i="8"/>
  <c r="R8" i="8" s="1"/>
  <c r="T8" i="8"/>
  <c r="S8" i="8"/>
  <c r="T10" i="9"/>
  <c r="Q10" i="9"/>
  <c r="R10" i="9" s="1"/>
  <c r="S10" i="9"/>
  <c r="S12" i="24"/>
  <c r="T12" i="24"/>
  <c r="Q12" i="24"/>
  <c r="R12" i="24" s="1"/>
  <c r="Q10" i="18"/>
  <c r="R10" i="18" s="1"/>
  <c r="S10" i="18"/>
  <c r="T10" i="18"/>
  <c r="Q8" i="7"/>
  <c r="R8" i="7" s="1"/>
  <c r="T8" i="7"/>
  <c r="S8" i="7"/>
  <c r="Q5" i="24"/>
  <c r="R5" i="24" s="1"/>
  <c r="S5" i="24"/>
  <c r="T5" i="24"/>
  <c r="Q3" i="25"/>
  <c r="R3" i="25" s="1"/>
  <c r="T3" i="25"/>
  <c r="S3" i="25"/>
  <c r="S7" i="19"/>
  <c r="Q7" i="19"/>
  <c r="R7" i="19" s="1"/>
  <c r="T7" i="19"/>
  <c r="S2" i="11"/>
  <c r="I6" i="11" s="1"/>
  <c r="T2" i="11"/>
  <c r="Q2" i="11"/>
  <c r="R2" i="11" s="1"/>
  <c r="S2" i="15"/>
  <c r="Q2" i="15"/>
  <c r="R2" i="15" s="1"/>
  <c r="T2" i="15"/>
  <c r="S1" i="20"/>
  <c r="T1" i="20"/>
  <c r="Q1" i="20"/>
  <c r="R1" i="20" s="1"/>
  <c r="S13" i="23"/>
  <c r="Q13" i="23"/>
  <c r="R13" i="23" s="1"/>
  <c r="T13" i="23"/>
  <c r="T2" i="12"/>
  <c r="Q2" i="12"/>
  <c r="R2" i="12" s="1"/>
  <c r="S2" i="12"/>
  <c r="S10" i="26"/>
  <c r="T10" i="26"/>
  <c r="Q10" i="26"/>
  <c r="R10" i="26" s="1"/>
  <c r="S4" i="16"/>
  <c r="T4" i="16"/>
  <c r="Q4" i="16"/>
  <c r="R4" i="16" s="1"/>
  <c r="Q1" i="6"/>
  <c r="R1" i="6" s="1"/>
  <c r="T1" i="6"/>
  <c r="S1" i="6"/>
  <c r="Q9" i="15"/>
  <c r="R9" i="15" s="1"/>
  <c r="S9" i="15"/>
  <c r="T9" i="15"/>
  <c r="Q9" i="10"/>
  <c r="R9" i="10" s="1"/>
  <c r="S9" i="10"/>
  <c r="T9" i="10"/>
  <c r="T6" i="16"/>
  <c r="Q6" i="16"/>
  <c r="R6" i="16" s="1"/>
  <c r="S6" i="16"/>
  <c r="Q3" i="6"/>
  <c r="R3" i="6" s="1"/>
  <c r="T3" i="6"/>
  <c r="S3" i="6"/>
  <c r="S4" i="6"/>
  <c r="T4" i="6"/>
  <c r="Q4" i="6"/>
  <c r="R4" i="6" s="1"/>
  <c r="S12" i="15"/>
  <c r="T12" i="15"/>
  <c r="Q12" i="15"/>
  <c r="R12" i="15" s="1"/>
  <c r="Q10" i="22"/>
  <c r="R10" i="22" s="1"/>
  <c r="T10" i="22"/>
  <c r="S10" i="22"/>
  <c r="Q11" i="11"/>
  <c r="R11" i="11" s="1"/>
  <c r="T11" i="11"/>
  <c r="S11" i="11"/>
  <c r="S1" i="15"/>
  <c r="T1" i="15"/>
  <c r="Q1" i="15"/>
  <c r="R1" i="15" s="1"/>
  <c r="S11" i="23"/>
  <c r="T11" i="23"/>
  <c r="Q11" i="23"/>
  <c r="R11" i="23" s="1"/>
  <c r="S5" i="16"/>
  <c r="T5" i="16"/>
  <c r="Q5" i="16"/>
  <c r="R5" i="16" s="1"/>
  <c r="Q3" i="12"/>
  <c r="R3" i="12" s="1"/>
  <c r="T3" i="12"/>
  <c r="S3" i="12"/>
  <c r="I6" i="12" s="1"/>
  <c r="Q4" i="8"/>
  <c r="R4" i="8" s="1"/>
  <c r="T4" i="8"/>
  <c r="S4" i="8"/>
  <c r="Q14" i="13"/>
  <c r="R14" i="13" s="1"/>
  <c r="T14" i="13"/>
  <c r="S14" i="13"/>
  <c r="Q9" i="20"/>
  <c r="R9" i="20" s="1"/>
  <c r="T9" i="20"/>
  <c r="S9" i="20"/>
  <c r="S7" i="23"/>
  <c r="T7" i="23"/>
  <c r="Q7" i="23"/>
  <c r="R7" i="23" s="1"/>
  <c r="Q13" i="21"/>
  <c r="R13" i="21" s="1"/>
  <c r="T13" i="21"/>
  <c r="S13" i="21"/>
  <c r="T3" i="22"/>
  <c r="S3" i="22"/>
  <c r="Q3" i="22"/>
  <c r="R3" i="22" s="1"/>
  <c r="Q7" i="15"/>
  <c r="R7" i="15" s="1"/>
  <c r="T7" i="15"/>
  <c r="S7" i="15"/>
  <c r="T3" i="17"/>
  <c r="Q3" i="17"/>
  <c r="R3" i="17" s="1"/>
  <c r="S3" i="17"/>
  <c r="I6" i="17" s="1"/>
  <c r="S4" i="14"/>
  <c r="T4" i="14"/>
  <c r="Q4" i="14"/>
  <c r="R4" i="14" s="1"/>
  <c r="T5" i="23"/>
  <c r="Q5" i="23"/>
  <c r="R5" i="23" s="1"/>
  <c r="S5" i="23"/>
  <c r="T3" i="26"/>
  <c r="S3" i="26"/>
  <c r="Q3" i="26"/>
  <c r="R3" i="26" s="1"/>
  <c r="T1" i="18"/>
  <c r="S1" i="18"/>
  <c r="Q1" i="18"/>
  <c r="R1" i="18" s="1"/>
  <c r="S7" i="24"/>
  <c r="T7" i="24"/>
  <c r="Q7" i="24"/>
  <c r="R7" i="24" s="1"/>
  <c r="Q2" i="21"/>
  <c r="R2" i="21" s="1"/>
  <c r="S2" i="21"/>
  <c r="T2" i="21"/>
  <c r="S12" i="7"/>
  <c r="T12" i="7"/>
  <c r="Q12" i="7"/>
  <c r="R12" i="7" s="1"/>
  <c r="T11" i="26"/>
  <c r="S11" i="26"/>
  <c r="Q11" i="26"/>
  <c r="R11" i="26" s="1"/>
  <c r="T5" i="26"/>
  <c r="Q5" i="26"/>
  <c r="R5" i="26" s="1"/>
  <c r="S5" i="26"/>
  <c r="Q12" i="26"/>
  <c r="R12" i="26" s="1"/>
  <c r="T12" i="26"/>
  <c r="S12" i="26"/>
  <c r="S6" i="25"/>
  <c r="T6" i="25"/>
  <c r="Q6" i="25"/>
  <c r="R6" i="25" s="1"/>
  <c r="Q5" i="15"/>
  <c r="R5" i="15" s="1"/>
  <c r="S5" i="15"/>
  <c r="T5" i="15"/>
  <c r="T7" i="21"/>
  <c r="S7" i="21"/>
  <c r="Q7" i="21"/>
  <c r="R7" i="21" s="1"/>
  <c r="T13" i="16"/>
  <c r="Q13" i="16"/>
  <c r="R13" i="16" s="1"/>
  <c r="S13" i="16"/>
  <c r="S8" i="23"/>
  <c r="T8" i="23"/>
  <c r="Q8" i="23"/>
  <c r="R8" i="23" s="1"/>
  <c r="Q8" i="24"/>
  <c r="R8" i="24" s="1"/>
  <c r="S8" i="24"/>
  <c r="T8" i="24"/>
  <c r="Q6" i="26"/>
  <c r="R6" i="26" s="1"/>
  <c r="T6" i="26"/>
  <c r="S6" i="26"/>
  <c r="Q14" i="19"/>
  <c r="R14" i="19" s="1"/>
  <c r="T14" i="19"/>
  <c r="S14" i="19"/>
  <c r="Q10" i="16"/>
  <c r="R10" i="16" s="1"/>
  <c r="T10" i="16"/>
  <c r="S10" i="16"/>
  <c r="Q4" i="7"/>
  <c r="R4" i="7" s="1"/>
  <c r="T4" i="7"/>
  <c r="S4" i="7"/>
  <c r="S4" i="22"/>
  <c r="Q4" i="22"/>
  <c r="R4" i="22" s="1"/>
  <c r="T4" i="22"/>
  <c r="T5" i="22"/>
  <c r="S5" i="22"/>
  <c r="Q5" i="22"/>
  <c r="R5" i="22" s="1"/>
  <c r="T9" i="25"/>
  <c r="Q9" i="25"/>
  <c r="R9" i="25" s="1"/>
  <c r="S9" i="25"/>
  <c r="Q10" i="23"/>
  <c r="R10" i="23" s="1"/>
  <c r="S10" i="23"/>
  <c r="T10" i="23"/>
  <c r="S10" i="11"/>
  <c r="Q10" i="11"/>
  <c r="R10" i="11" s="1"/>
  <c r="T10" i="11"/>
  <c r="S6" i="7"/>
  <c r="T6" i="7"/>
  <c r="Q6" i="7"/>
  <c r="R6" i="7" s="1"/>
  <c r="T11" i="16"/>
  <c r="S11" i="16"/>
  <c r="Q11" i="16"/>
  <c r="R11" i="16" s="1"/>
  <c r="T3" i="14"/>
  <c r="S3" i="14"/>
  <c r="Q3" i="14"/>
  <c r="R3" i="14" s="1"/>
  <c r="S7" i="20"/>
  <c r="Q7" i="20"/>
  <c r="R7" i="20" s="1"/>
  <c r="T7" i="20"/>
  <c r="T8" i="10"/>
  <c r="S8" i="10"/>
  <c r="Q8" i="10"/>
  <c r="R8" i="10" s="1"/>
  <c r="S5" i="18"/>
  <c r="T5" i="18"/>
  <c r="Q5" i="18"/>
  <c r="R5" i="18" s="1"/>
  <c r="Q12" i="23"/>
  <c r="R12" i="23" s="1"/>
  <c r="S12" i="23"/>
  <c r="T12" i="23"/>
  <c r="Q7" i="12"/>
  <c r="R7" i="12" s="1"/>
  <c r="S7" i="12"/>
  <c r="T7" i="12"/>
  <c r="S7" i="18"/>
  <c r="T7" i="18"/>
  <c r="Q7" i="18"/>
  <c r="R7" i="18" s="1"/>
  <c r="Q3" i="13"/>
  <c r="R3" i="13" s="1"/>
  <c r="S3" i="13"/>
  <c r="T3" i="13"/>
  <c r="S7" i="16"/>
  <c r="Q7" i="16"/>
  <c r="R7" i="16" s="1"/>
  <c r="T7" i="16"/>
  <c r="S5" i="11"/>
  <c r="Q5" i="11"/>
  <c r="R5" i="11" s="1"/>
  <c r="T5" i="11"/>
  <c r="S1" i="9"/>
  <c r="Q1" i="9"/>
  <c r="R1" i="9" s="1"/>
  <c r="T1" i="9"/>
  <c r="Q7" i="9"/>
  <c r="R7" i="9" s="1"/>
  <c r="T7" i="9"/>
  <c r="S7" i="9"/>
  <c r="T11" i="20"/>
  <c r="Q11" i="20"/>
  <c r="R11" i="20" s="1"/>
  <c r="S11" i="20"/>
  <c r="Q1" i="10"/>
  <c r="R1" i="10" s="1"/>
  <c r="T1" i="10"/>
  <c r="S1" i="10"/>
  <c r="I6" i="10" s="1"/>
  <c r="Q2" i="9"/>
  <c r="R2" i="9" s="1"/>
  <c r="S2" i="9"/>
  <c r="T2" i="9"/>
  <c r="S10" i="24"/>
  <c r="Q10" i="24"/>
  <c r="R10" i="24" s="1"/>
  <c r="T10" i="24"/>
  <c r="Q6" i="6"/>
  <c r="R6" i="6" s="1"/>
  <c r="S6" i="6"/>
  <c r="T6" i="6"/>
  <c r="T1" i="19"/>
  <c r="Q1" i="19"/>
  <c r="R1" i="19" s="1"/>
  <c r="S1" i="19"/>
  <c r="I6" i="19" s="1"/>
  <c r="S2" i="6"/>
  <c r="Q2" i="6"/>
  <c r="R2" i="6" s="1"/>
  <c r="T2" i="6"/>
  <c r="T11" i="18"/>
  <c r="Q11" i="18"/>
  <c r="R11" i="18" s="1"/>
  <c r="S11" i="18"/>
  <c r="T3" i="20"/>
  <c r="S3" i="20"/>
  <c r="Q3" i="20"/>
  <c r="R3" i="20" s="1"/>
  <c r="S3" i="10"/>
  <c r="Q3" i="10"/>
  <c r="R3" i="10" s="1"/>
  <c r="T3" i="10"/>
  <c r="S1" i="16"/>
  <c r="Q1" i="16"/>
  <c r="R1" i="16" s="1"/>
  <c r="T1" i="16"/>
  <c r="T2" i="16"/>
  <c r="S2" i="16"/>
  <c r="Q2" i="16"/>
  <c r="R2" i="16" s="1"/>
  <c r="S11" i="21"/>
  <c r="T11" i="21"/>
  <c r="Q11" i="21"/>
  <c r="R11" i="21" s="1"/>
  <c r="I6" i="8"/>
  <c r="Q9" i="16"/>
  <c r="R9" i="16" s="1"/>
  <c r="S9" i="16"/>
  <c r="T9" i="16"/>
  <c r="S10" i="8"/>
  <c r="Q10" i="8"/>
  <c r="R10" i="8" s="1"/>
  <c r="T10" i="8"/>
  <c r="T3" i="16"/>
  <c r="S3" i="16"/>
  <c r="Q3" i="16"/>
  <c r="R3" i="16" s="1"/>
  <c r="S4" i="18"/>
  <c r="Q4" i="18"/>
  <c r="R4" i="18" s="1"/>
  <c r="T4" i="18"/>
  <c r="Q10" i="21"/>
  <c r="R10" i="21" s="1"/>
  <c r="T10" i="21"/>
  <c r="S10" i="21"/>
  <c r="Q12" i="12"/>
  <c r="R12" i="12" s="1"/>
  <c r="S12" i="12"/>
  <c r="T12" i="12"/>
  <c r="T2" i="25"/>
  <c r="Q2" i="25"/>
  <c r="R2" i="25" s="1"/>
  <c r="S2" i="25"/>
  <c r="T11" i="22"/>
  <c r="S11" i="22"/>
  <c r="Q11" i="22"/>
  <c r="R11" i="22" s="1"/>
  <c r="S6" i="13"/>
  <c r="Q6" i="13"/>
  <c r="R6" i="13" s="1"/>
  <c r="T6" i="13"/>
  <c r="T1" i="26"/>
  <c r="Q1" i="26"/>
  <c r="R1" i="26" s="1"/>
  <c r="S1" i="26"/>
  <c r="S4" i="24"/>
  <c r="T4" i="24"/>
  <c r="Q4" i="24"/>
  <c r="R4" i="24" s="1"/>
  <c r="S1" i="14"/>
  <c r="Q1" i="14"/>
  <c r="R1" i="14" s="1"/>
  <c r="T1" i="14"/>
  <c r="S8" i="17"/>
  <c r="Q8" i="17"/>
  <c r="R8" i="17" s="1"/>
  <c r="T8" i="17"/>
  <c r="S3" i="18"/>
  <c r="Q3" i="18"/>
  <c r="R3" i="18" s="1"/>
  <c r="T3" i="18"/>
  <c r="T12" i="18"/>
  <c r="Q12" i="18"/>
  <c r="R12" i="18" s="1"/>
  <c r="S12" i="18"/>
  <c r="S2" i="13"/>
  <c r="Q2" i="13"/>
  <c r="R2" i="13" s="1"/>
  <c r="T2" i="13"/>
  <c r="Q8" i="6"/>
  <c r="R8" i="6" s="1"/>
  <c r="T8" i="6"/>
  <c r="S8" i="6"/>
  <c r="S2" i="24"/>
  <c r="Q2" i="24"/>
  <c r="R2" i="24" s="1"/>
  <c r="T2" i="24"/>
  <c r="T5" i="17"/>
  <c r="S5" i="17"/>
  <c r="Q5" i="17"/>
  <c r="R5" i="17" s="1"/>
  <c r="Q8" i="12"/>
  <c r="R8" i="12" s="1"/>
  <c r="S8" i="12"/>
  <c r="T8" i="12"/>
  <c r="Q9" i="17"/>
  <c r="R9" i="17" s="1"/>
  <c r="T9" i="17"/>
  <c r="S9" i="17"/>
  <c r="Q1" i="13"/>
  <c r="R1" i="13" s="1"/>
  <c r="T1" i="13"/>
  <c r="S1" i="13"/>
  <c r="S8" i="14"/>
  <c r="Q8" i="14"/>
  <c r="R8" i="14" s="1"/>
  <c r="T8" i="14"/>
  <c r="T3" i="15"/>
  <c r="Q3" i="15"/>
  <c r="R3" i="15" s="1"/>
  <c r="S3" i="15"/>
  <c r="T8" i="21"/>
  <c r="Q8" i="21"/>
  <c r="R8" i="21" s="1"/>
  <c r="S8" i="21"/>
  <c r="Q10" i="19"/>
  <c r="R10" i="19" s="1"/>
  <c r="T10" i="19"/>
  <c r="S10" i="19"/>
  <c r="S10" i="6"/>
  <c r="T10" i="6"/>
  <c r="Q10" i="6"/>
  <c r="R10" i="6" s="1"/>
  <c r="S7" i="22"/>
  <c r="Q7" i="22"/>
  <c r="R7" i="22" s="1"/>
  <c r="T7" i="22"/>
  <c r="S11" i="25"/>
  <c r="Q11" i="25"/>
  <c r="R11" i="25" s="1"/>
  <c r="T11" i="25"/>
  <c r="T11" i="7"/>
  <c r="Q11" i="7"/>
  <c r="R11" i="7" s="1"/>
  <c r="S11" i="7"/>
  <c r="T7" i="13"/>
  <c r="S7" i="13"/>
  <c r="Q7" i="13"/>
  <c r="R7" i="13" s="1"/>
  <c r="S13" i="26"/>
  <c r="T13" i="26"/>
  <c r="Q13" i="26"/>
  <c r="R13" i="26" s="1"/>
  <c r="Q7" i="7"/>
  <c r="R7" i="7" s="1"/>
  <c r="S7" i="7"/>
  <c r="T7" i="7"/>
  <c r="S6" i="24"/>
  <c r="Q6" i="24"/>
  <c r="R6" i="24" s="1"/>
  <c r="T6" i="24"/>
  <c r="Q9" i="7"/>
  <c r="R9" i="7" s="1"/>
  <c r="T9" i="7"/>
  <c r="S9" i="7"/>
  <c r="T3" i="21"/>
  <c r="S3" i="21"/>
  <c r="I6" i="21" s="1"/>
  <c r="Q3" i="21"/>
  <c r="R3" i="21" s="1"/>
  <c r="Q3" i="7"/>
  <c r="R3" i="7" s="1"/>
  <c r="S3" i="7"/>
  <c r="T3" i="7"/>
  <c r="T14" i="18"/>
  <c r="Q14" i="18"/>
  <c r="R14" i="18" s="1"/>
  <c r="S14" i="18"/>
  <c r="T2" i="17"/>
  <c r="S2" i="17"/>
  <c r="Q2" i="17"/>
  <c r="R2" i="17" s="1"/>
  <c r="T11" i="17"/>
  <c r="S11" i="17"/>
  <c r="Q11" i="17"/>
  <c r="R11" i="17" s="1"/>
  <c r="Q12" i="9"/>
  <c r="R12" i="9" s="1"/>
  <c r="T12" i="9"/>
  <c r="S12" i="9"/>
  <c r="T10" i="20"/>
  <c r="Q10" i="20"/>
  <c r="R10" i="20" s="1"/>
  <c r="S10" i="20"/>
  <c r="S8" i="26"/>
  <c r="T8" i="26"/>
  <c r="Q8" i="26"/>
  <c r="R8" i="26" s="1"/>
  <c r="T10" i="13"/>
  <c r="S10" i="13"/>
  <c r="Q10" i="13"/>
  <c r="R10" i="13" s="1"/>
  <c r="Q9" i="18"/>
  <c r="R9" i="18" s="1"/>
  <c r="S9" i="18"/>
  <c r="T9" i="18"/>
  <c r="T10" i="12"/>
  <c r="S10" i="12"/>
  <c r="Q10" i="12"/>
  <c r="R10" i="12" s="1"/>
  <c r="S10" i="17"/>
  <c r="Q10" i="17"/>
  <c r="R10" i="17" s="1"/>
  <c r="T10" i="17"/>
  <c r="S1" i="25"/>
  <c r="Q1" i="25"/>
  <c r="R1" i="25" s="1"/>
  <c r="T1" i="25"/>
  <c r="Q8" i="20"/>
  <c r="R8" i="20" s="1"/>
  <c r="T8" i="20"/>
  <c r="S8" i="20"/>
  <c r="S11" i="8"/>
  <c r="T11" i="8"/>
  <c r="Q11" i="8"/>
  <c r="R11" i="8" s="1"/>
  <c r="S6" i="9"/>
  <c r="Q6" i="9"/>
  <c r="R6" i="9" s="1"/>
  <c r="T6" i="9"/>
  <c r="S4" i="15"/>
  <c r="Q4" i="15"/>
  <c r="R4" i="15" s="1"/>
  <c r="T4" i="15"/>
  <c r="S6" i="23"/>
  <c r="Q6" i="23"/>
  <c r="R6" i="23" s="1"/>
  <c r="T6" i="23"/>
  <c r="T7" i="6"/>
  <c r="Q7" i="6"/>
  <c r="R7" i="6" s="1"/>
  <c r="S7" i="6"/>
  <c r="Q12" i="25"/>
  <c r="R12" i="25" s="1"/>
  <c r="T12" i="25"/>
  <c r="S12" i="25"/>
  <c r="T3" i="8"/>
  <c r="Q3" i="8"/>
  <c r="R3" i="8" s="1"/>
  <c r="S3" i="8"/>
  <c r="T2" i="22"/>
  <c r="Q2" i="22"/>
  <c r="R2" i="22" s="1"/>
  <c r="S2" i="22"/>
  <c r="I6" i="22" s="1"/>
  <c r="S14" i="26"/>
  <c r="Q14" i="26"/>
  <c r="R14" i="26" s="1"/>
  <c r="T14" i="26"/>
  <c r="T4" i="9"/>
  <c r="S4" i="9"/>
  <c r="Q4" i="9"/>
  <c r="R4" i="9" s="1"/>
  <c r="Q6" i="14"/>
  <c r="R6" i="14" s="1"/>
  <c r="S6" i="14"/>
  <c r="T6" i="14"/>
  <c r="S12" i="19"/>
  <c r="T12" i="19"/>
  <c r="Q12" i="19"/>
  <c r="R12" i="19" s="1"/>
  <c r="Q2" i="10"/>
  <c r="R2" i="10" s="1"/>
  <c r="S2" i="10"/>
  <c r="T2" i="10"/>
  <c r="S1" i="23"/>
  <c r="Q1" i="23"/>
  <c r="R1" i="23" s="1"/>
  <c r="T1" i="23"/>
  <c r="T3" i="9"/>
  <c r="Q3" i="9"/>
  <c r="R3" i="9" s="1"/>
  <c r="S3" i="9"/>
  <c r="T2" i="8"/>
  <c r="S2" i="8"/>
  <c r="Q2" i="8"/>
  <c r="R2" i="8" s="1"/>
  <c r="S4" i="12"/>
  <c r="Q4" i="12"/>
  <c r="R4" i="12" s="1"/>
  <c r="T4" i="12"/>
  <c r="T2" i="7"/>
  <c r="Q2" i="7"/>
  <c r="R2" i="7" s="1"/>
  <c r="S2" i="7"/>
  <c r="I6" i="7" s="1"/>
  <c r="Q8" i="9"/>
  <c r="R8" i="9" s="1"/>
  <c r="S8" i="9"/>
  <c r="T8" i="9"/>
  <c r="S13" i="25"/>
  <c r="Q13" i="25"/>
  <c r="R13" i="25" s="1"/>
  <c r="T13" i="25"/>
  <c r="S5" i="25"/>
  <c r="T5" i="25"/>
  <c r="Q5" i="25"/>
  <c r="R5" i="25" s="1"/>
  <c r="T9" i="19"/>
  <c r="Q9" i="19"/>
  <c r="R9" i="19" s="1"/>
  <c r="S9" i="19"/>
  <c r="T8" i="18"/>
  <c r="Q8" i="18"/>
  <c r="R8" i="18" s="1"/>
  <c r="S8" i="18"/>
  <c r="S6" i="10"/>
  <c r="Q6" i="10"/>
  <c r="R6" i="10" s="1"/>
  <c r="T6" i="10"/>
  <c r="S7" i="26"/>
  <c r="T7" i="26"/>
  <c r="Q7" i="26"/>
  <c r="R7" i="26" s="1"/>
  <c r="Q13" i="18"/>
  <c r="R13" i="18" s="1"/>
  <c r="S13" i="18"/>
  <c r="T13" i="18"/>
  <c r="T2" i="19"/>
  <c r="S2" i="19"/>
  <c r="Q2" i="19"/>
  <c r="R2" i="19" s="1"/>
  <c r="S4" i="25"/>
  <c r="Q4" i="25"/>
  <c r="R4" i="25" s="1"/>
  <c r="T4" i="25"/>
  <c r="S8" i="16"/>
  <c r="Q8" i="16"/>
  <c r="R8" i="16" s="1"/>
  <c r="T8" i="16"/>
  <c r="T3" i="24"/>
  <c r="S3" i="24"/>
  <c r="Q3" i="24"/>
  <c r="R3" i="24" s="1"/>
  <c r="S1" i="24"/>
  <c r="I6" i="24" s="1"/>
  <c r="T1" i="24"/>
  <c r="Q1" i="24"/>
  <c r="R1" i="24" s="1"/>
  <c r="S6" i="17"/>
  <c r="Q6" i="17"/>
  <c r="R6" i="17" s="1"/>
  <c r="T6" i="17"/>
  <c r="Q5" i="20"/>
  <c r="R5" i="20" s="1"/>
  <c r="T5" i="20"/>
  <c r="S5" i="20"/>
  <c r="I93" i="22" l="1"/>
  <c r="I30" i="22"/>
  <c r="J78" i="22" s="1"/>
  <c r="I93" i="21"/>
  <c r="I30" i="21"/>
  <c r="J78" i="21" s="1"/>
  <c r="I93" i="7"/>
  <c r="I30" i="7"/>
  <c r="J78" i="7" s="1"/>
  <c r="I93" i="12"/>
  <c r="I30" i="12"/>
  <c r="J78" i="12" s="1"/>
  <c r="I93" i="17"/>
  <c r="I30" i="17"/>
  <c r="J78" i="17" s="1"/>
  <c r="I93" i="11"/>
  <c r="I30" i="11"/>
  <c r="J78" i="11" s="1"/>
  <c r="I6" i="16"/>
  <c r="I93" i="19"/>
  <c r="I94" i="19" s="1"/>
  <c r="I95" i="19" s="1"/>
  <c r="I30" i="19"/>
  <c r="J78" i="19" s="1"/>
  <c r="I6" i="6"/>
  <c r="I6" i="13"/>
  <c r="I6" i="20"/>
  <c r="I6" i="14"/>
  <c r="I6" i="9"/>
  <c r="I6" i="25"/>
  <c r="I93" i="8"/>
  <c r="I30" i="8"/>
  <c r="J78" i="8" s="1"/>
  <c r="I93" i="24"/>
  <c r="I30" i="24"/>
  <c r="J78" i="24" s="1"/>
  <c r="I6" i="23"/>
  <c r="I6" i="26"/>
  <c r="I6" i="15"/>
  <c r="I90" i="10"/>
  <c r="I30" i="10"/>
  <c r="J78" i="10" s="1"/>
  <c r="I6" i="18"/>
  <c r="I93" i="6" l="1"/>
  <c r="I30" i="6"/>
  <c r="J78" i="6" s="1"/>
  <c r="I93" i="18"/>
  <c r="I30" i="18"/>
  <c r="J78" i="18" s="1"/>
  <c r="I93" i="13"/>
  <c r="I94" i="13" s="1"/>
  <c r="I95" i="13" s="1"/>
  <c r="I30" i="13"/>
  <c r="J78" i="13" s="1"/>
  <c r="I93" i="16"/>
  <c r="I30" i="16"/>
  <c r="J78" i="16" s="1"/>
  <c r="I93" i="25"/>
  <c r="I30" i="25"/>
  <c r="J78" i="25" s="1"/>
  <c r="I93" i="14"/>
  <c r="I30" i="14"/>
  <c r="J78" i="14" s="1"/>
  <c r="I93" i="15"/>
  <c r="I30" i="15"/>
  <c r="J78" i="15" s="1"/>
  <c r="I93" i="26"/>
  <c r="I94" i="26" s="1"/>
  <c r="I95" i="26" s="1"/>
  <c r="I30" i="26"/>
  <c r="J78" i="26" s="1"/>
  <c r="I93" i="23"/>
  <c r="I30" i="23"/>
  <c r="J78" i="23" s="1"/>
  <c r="I93" i="9"/>
  <c r="I30" i="9"/>
  <c r="J78" i="9" s="1"/>
  <c r="I93" i="20"/>
  <c r="I30" i="20"/>
  <c r="J78" i="20" s="1"/>
</calcChain>
</file>

<file path=xl/sharedStrings.xml><?xml version="1.0" encoding="utf-8"?>
<sst xmlns="http://schemas.openxmlformats.org/spreadsheetml/2006/main" count="3771" uniqueCount="525">
  <si>
    <t>PeakThreshold</t>
  </si>
  <si>
    <t>z</t>
  </si>
  <si>
    <t>PeakToler</t>
  </si>
  <si>
    <t>EnvHeight</t>
  </si>
  <si>
    <t>UseIsoPeaks</t>
  </si>
  <si>
    <t>DPlotType</t>
  </si>
  <si>
    <t>relD</t>
  </si>
  <si>
    <t>TimeUnit</t>
  </si>
  <si>
    <t>min</t>
  </si>
  <si>
    <t>WidthPlot</t>
  </si>
  <si>
    <t>Smoothing</t>
  </si>
  <si>
    <t>Baseline</t>
  </si>
  <si>
    <t>TrimData</t>
  </si>
  <si>
    <t>StartMass</t>
  </si>
  <si>
    <t>EndMass</t>
  </si>
  <si>
    <t>Sheet1</t>
  </si>
  <si>
    <t>time (min)</t>
  </si>
  <si>
    <t>centroid (Da)</t>
  </si>
  <si>
    <t>Rel D Lvl (Da)</t>
  </si>
  <si>
    <t>width (Da)</t>
  </si>
  <si>
    <t>TD</t>
  </si>
  <si>
    <t>peak</t>
  </si>
  <si>
    <t>envelope</t>
  </si>
  <si>
    <t>x</t>
  </si>
  <si>
    <t>y</t>
  </si>
  <si>
    <t>width (m/z)</t>
  </si>
  <si>
    <t>centroid (m/z)</t>
  </si>
  <si>
    <t>neutral mass (Da)</t>
  </si>
  <si>
    <t>charge (z)</t>
  </si>
  <si>
    <t>envelope height</t>
  </si>
  <si>
    <t>peak threshold</t>
  </si>
  <si>
    <t>peak tolerance</t>
  </si>
  <si>
    <t>limits</t>
  </si>
  <si>
    <t>peak detect</t>
  </si>
  <si>
    <t>ON</t>
  </si>
  <si>
    <t>NumAmide</t>
  </si>
  <si>
    <t>Penalty</t>
  </si>
  <si>
    <t>BimodalType</t>
  </si>
  <si>
    <t>Single</t>
  </si>
  <si>
    <t>UsePepSequence</t>
  </si>
  <si>
    <t>PepSequence</t>
  </si>
  <si>
    <t>DRVYIHPF</t>
  </si>
  <si>
    <t>Glycosylation</t>
  </si>
  <si>
    <t>Hex</t>
  </si>
  <si>
    <t>HexNAc</t>
  </si>
  <si>
    <t>DeoxyHex</t>
  </si>
  <si>
    <t>NeuAc</t>
  </si>
  <si>
    <t>MZThreshold</t>
  </si>
  <si>
    <t>Resolution</t>
  </si>
  <si>
    <t>AutoAssymetry</t>
  </si>
  <si>
    <t>AutoClean</t>
  </si>
  <si>
    <t>CustomMod</t>
  </si>
  <si>
    <t>CustomModString</t>
  </si>
  <si>
    <t>AllAmideSeek</t>
  </si>
  <si>
    <t>Atom</t>
  </si>
  <si>
    <t>13C</t>
  </si>
  <si>
    <t>1H (-NH)</t>
  </si>
  <si>
    <t>15N</t>
  </si>
  <si>
    <t>16O</t>
  </si>
  <si>
    <t>17O</t>
  </si>
  <si>
    <t>33S</t>
  </si>
  <si>
    <t>34S</t>
  </si>
  <si>
    <t>36S</t>
  </si>
  <si>
    <t>23Na</t>
  </si>
  <si>
    <t>31P</t>
  </si>
  <si>
    <t>count</t>
  </si>
  <si>
    <t>abundance</t>
  </si>
  <si>
    <t>2H</t>
  </si>
  <si>
    <t>18O</t>
  </si>
  <si>
    <t>object</t>
  </si>
  <si>
    <t>response</t>
  </si>
  <si>
    <t>product</t>
  </si>
  <si>
    <t>convolution</t>
  </si>
  <si>
    <t>add 15N</t>
  </si>
  <si>
    <t>add 17O</t>
  </si>
  <si>
    <t>add 18O</t>
  </si>
  <si>
    <t>add 34S</t>
  </si>
  <si>
    <t>add 33S</t>
  </si>
  <si>
    <t>add 36S</t>
  </si>
  <si>
    <t>1</t>
  </si>
  <si>
    <t>0.984490534277463-0.103150521126374i</t>
  </si>
  <si>
    <t>0.94038863970253-0.195429626062397i</t>
  </si>
  <si>
    <t>0.874274323220725-0.268303811387229i</t>
  </si>
  <si>
    <t>0.795085557511247-0.317091809896497i</t>
  </si>
  <si>
    <t>0.711958549576024-0.341240786879338i</t>
  </si>
  <si>
    <t>0.632464163718101-0.343503893107311i</t>
  </si>
  <si>
    <t>0.561681207994885-0.328539568185077i</t>
  </si>
  <si>
    <t>0.502123872024715-0.301510534725899i</t>
  </si>
  <si>
    <t>0.454246961445668-0.267065192798865i</t>
  </si>
  <si>
    <t>0.417174810165325-0.228815142177053i</t>
  </si>
  <si>
    <t>0.389383024967308-0.189224908381348i</t>
  </si>
  <si>
    <t>0.369200385336419-0.149751342990956i</t>
  </si>
  <si>
    <t>0.355111941830115-0.111082667627229i</t>
  </si>
  <si>
    <t>0.345905491269198-7.33791862822456E-002i</t>
  </si>
  <si>
    <t>0.340720136089646-3.64704107866267E-002i</t>
  </si>
  <si>
    <t>0.339047519348595</t>
  </si>
  <si>
    <t>0.340720136089646+3.64704107866271E-002i</t>
  </si>
  <si>
    <t>0.345905491269198+7.33791862822459E-002i</t>
  </si>
  <si>
    <t>0.355111941830115+0.111082667627229i</t>
  </si>
  <si>
    <t>0.369200385336419+0.149751342990956i</t>
  </si>
  <si>
    <t>0.389383024967308+0.189224908381348i</t>
  </si>
  <si>
    <t>0.417174810165325+0.228815142177053i</t>
  </si>
  <si>
    <t>0.454246961445668+0.267065192798865i</t>
  </si>
  <si>
    <t>0.502123872024716+0.301510534725899i</t>
  </si>
  <si>
    <t>0.561681207994886+0.328539568185077i</t>
  </si>
  <si>
    <t>0.632464163718102+0.343503893107311i</t>
  </si>
  <si>
    <t>0.711958549576024+0.341240786879338i</t>
  </si>
  <si>
    <t>0.795085557511247+0.317091809896496i</t>
  </si>
  <si>
    <t>0.874274323220725+0.268303811387229i</t>
  </si>
  <si>
    <t>0.94038863970253+0.195429626062396i</t>
  </si>
  <si>
    <t>0.984490534277463+0.103150521126374i</t>
  </si>
  <si>
    <t>0.999853091225671-1.48052236436567E-003i</t>
  </si>
  <si>
    <t>0.999418257979342-2.90291111617071E-003i</t>
  </si>
  <si>
    <t>0.998712914699174-4.21145729417608E-003i</t>
  </si>
  <si>
    <t>0.997765219041447-5.35517831678008E-003i</t>
  </si>
  <si>
    <t>0.996612827459996-6.28988336457187E-003i</t>
  </si>
  <si>
    <t>0.99530125780029-6.97990681719711E-003i</t>
  </si>
  <si>
    <t>0.993881951465796-7.39943813352851E-003i</t>
  </si>
  <si>
    <t>0.992410138686981-7.53340393976267E-003i</t>
  </si>
  <si>
    <t>0.990942612877741-7.37788589050146E-003i</t>
  </si>
  <si>
    <t>0.9895355148315-6.94008338803464E-003i</t>
  </si>
  <si>
    <t>0.988242216254245-6.23785139683998E-003i</t>
  </si>
  <si>
    <t>0.987111377019505-5.29885912915673E-003i</t>
  </si>
  <si>
    <t>0.986185233855121-4.15942497244176E-003i</t>
  </si>
  <si>
    <t>0.985498162011407-2.86308718637321E-003i</t>
  </si>
  <si>
    <t>0.985075537407334-1.45896976733619E-003i</t>
  </si>
  <si>
    <t>0.984932915749211</t>
  </si>
  <si>
    <t>0.985075537407334+1.4589697673362E-003i</t>
  </si>
  <si>
    <t>0.985498162011407+2.86308718637322E-003i</t>
  </si>
  <si>
    <t>0.986185233855121+4.15942497244177E-003i</t>
  </si>
  <si>
    <t>0.987111377019505+5.29885912915673E-003i</t>
  </si>
  <si>
    <t>0.988242216254245+6.23785139683998E-003i</t>
  </si>
  <si>
    <t>0.9895355148315+6.94008338803464E-003i</t>
  </si>
  <si>
    <t>0.990942612877741+7.37788589050146E-003i</t>
  </si>
  <si>
    <t>0.992410138686981+7.53340393976267E-003i</t>
  </si>
  <si>
    <t>0.993881951465796+7.39943813352851E-003i</t>
  </si>
  <si>
    <t>0.99530125780029+6.9799068171971E-003i</t>
  </si>
  <si>
    <t>0.996612827459996+6.28988336457187E-003i</t>
  </si>
  <si>
    <t>0.997765219041447+5.35517831678008E-003i</t>
  </si>
  <si>
    <t>0.998712914699174+4.21145729417607E-003i</t>
  </si>
  <si>
    <t>0.999418257979342+2.9029111161707E-003i</t>
  </si>
  <si>
    <t>0.999853091225671+1.48052236436566E-003i</t>
  </si>
  <si>
    <t>0.579567427064446</t>
  </si>
  <si>
    <t>0.317821613627378</t>
  </si>
  <si>
    <t>8.54478795838883E-002</t>
  </si>
  <si>
    <t>1.50117082882438E-002</t>
  </si>
  <si>
    <t>1.93798249275548E-003</t>
  </si>
  <si>
    <t>1.9602427681756E-004</t>
  </si>
  <si>
    <t>1.61753020801145E-005</t>
  </si>
  <si>
    <t>1.11948382457289E-006</t>
  </si>
  <si>
    <t>6.63069159669884E-008</t>
  </si>
  <si>
    <t>3.41274745651128E-009</t>
  </si>
  <si>
    <t>1.54464641661107E-010</t>
  </si>
  <si>
    <t>0</t>
  </si>
  <si>
    <t>0.999999999993562</t>
  </si>
  <si>
    <t>0.984193187329921-0.104592927657925i</t>
  </si>
  <si>
    <t>0.939274261283511-0.198045801078513i</t>
  </si>
  <si>
    <t>0.872019107540648-0.2716404504697i</t>
  </si>
  <si>
    <t>0.79161063226673-0.320641004090812i</t>
  </si>
  <si>
    <t>0.707400658379618-0.344563081699977i</t>
  </si>
  <si>
    <t>0.627094752491273-0.346304397794371i</t>
  </si>
  <si>
    <t>0.555813806899734-0.330685672507553i</t>
  </si>
  <si>
    <t>0.496041420823684-0.303004813544875i</t>
  </si>
  <si>
    <t>0.44816229434395-0.267997662204857i</t>
  </si>
  <si>
    <t>0.411221294390252-0.229315937483192i</t>
  </si>
  <si>
    <t>0.383624386705049-0.189428956281416i</t>
  </si>
  <si>
    <t>0.363648389490482-0.149777595218266i</t>
  </si>
  <si>
    <t>0.349744113382675-0.11102514802901i</t>
  </si>
  <si>
    <t>0.340679134865083-7.33054107963121E-002i</t>
  </si>
  <si>
    <t>0.335581861933971-3.64232098777727E-002i</t>
  </si>
  <si>
    <t>0.333939061815539</t>
  </si>
  <si>
    <t>0.335581861933971+3.64232098777731E-002i</t>
  </si>
  <si>
    <t>0.340679134865083+7.33054107963125E-002i</t>
  </si>
  <si>
    <t>0.349744113382675+0.11102514802901i</t>
  </si>
  <si>
    <t>0.363648389490482+0.149777595218267i</t>
  </si>
  <si>
    <t>0.383624386705049+0.189428956281416i</t>
  </si>
  <si>
    <t>0.411221294390252+0.229315937483193i</t>
  </si>
  <si>
    <t>0.44816229434395+0.267997662204858i</t>
  </si>
  <si>
    <t>0.496041420823684+0.303004813544875i</t>
  </si>
  <si>
    <t>0.555813806899734+0.330685672507553i</t>
  </si>
  <si>
    <t>0.627094752491273+0.346304397794371i</t>
  </si>
  <si>
    <t>0.707400658379619+0.344563081699977i</t>
  </si>
  <si>
    <t>0.791610632266731+0.320641004090812i</t>
  </si>
  <si>
    <t>0.872019107540649+0.2716404504697i</t>
  </si>
  <si>
    <t>0.939274261283511+0.198045801078512i</t>
  </si>
  <si>
    <t>0.984193187329921+0.104592927657925i</t>
  </si>
  <si>
    <t>0.999040985858209-9.32509896888503E-003i</t>
  </si>
  <si>
    <t>0.99621029733424-1.82453330438309E-002i</t>
  </si>
  <si>
    <t>0.991643631727231-2.63789192264665E-002i</t>
  </si>
  <si>
    <t>0.985556355263002-3.33880511057687E-002i</t>
  </si>
  <si>
    <t>0.978228696897942-3.89957566505662E-002i</t>
  </si>
  <si>
    <t>0.969987533899221-4.299747214042E-002i</t>
  </si>
  <si>
    <t>0.961186738542608-4.52668287005338E-002i</t>
  </si>
  <si>
    <t>0.952187985170292-4.57558883698913E-002i</t>
  </si>
  <si>
    <t>0.943343579440423-4.44906765482511E-002i</t>
  </si>
  <si>
    <t>0.93498236119141-4.15632521991155E-002i</t>
  </si>
  <si>
    <t>0.927399160900183-3.71217059218224E-002i</t>
  </si>
  <si>
    <t>0.920847759757186-3.13593990468902E-002i</t>
  </si>
  <si>
    <t>0.915536889127835-2.45045097146497E-002i</t>
  </si>
  <si>
    <t>0.911628545011393-1.68106057066385E-002i</t>
  </si>
  <si>
    <t>0.909237792378098-8.54858803352906E-003i</t>
  </si>
  <si>
    <t>0.908433274491568</t>
  </si>
  <si>
    <t>0.909237792378098+8.54858803352912E-003i</t>
  </si>
  <si>
    <t>0.911628545011393+1.68106057066385E-002i</t>
  </si>
  <si>
    <t>0.915536889127835+2.45045097146498E-002i</t>
  </si>
  <si>
    <t>0.920847759757186+3.13593990468903E-002i</t>
  </si>
  <si>
    <t>0.927399160900183+3.71217059218224E-002i</t>
  </si>
  <si>
    <t>0.93498236119141+4.15632521991155E-002i</t>
  </si>
  <si>
    <t>0.943343579440423+4.44906765482511E-002i</t>
  </si>
  <si>
    <t>0.952187985170292+4.57558883698913E-002i</t>
  </si>
  <si>
    <t>0.961186738542608+4.52668287005338E-002i</t>
  </si>
  <si>
    <t>0.969987533899221+4.299747214042E-002i</t>
  </si>
  <si>
    <t>0.978228696897942+3.89957566505662E-002i</t>
  </si>
  <si>
    <t>0.985556355263002+3.33880511057687E-002i</t>
  </si>
  <si>
    <t>0.991643631727231+2.63789192264664E-002i</t>
  </si>
  <si>
    <t>0.99621029733424+1.82453330438308E-002i</t>
  </si>
  <si>
    <t>0.999040985858209+9.32509896888497E-003i</t>
  </si>
  <si>
    <t>0.552444937461193</t>
  </si>
  <si>
    <t>0.329474839982064</t>
  </si>
  <si>
    <t>9.65835517809241E-002</t>
  </si>
  <si>
    <t>1.85504468787269E-002</t>
  </si>
  <si>
    <t>2.62548090296807E-003</t>
  </si>
  <si>
    <t>2.91992884844563E-004</t>
  </si>
  <si>
    <t>2.65733650955566E-005</t>
  </si>
  <si>
    <t>2.03486450917315E-006</t>
  </si>
  <si>
    <t>1.3380095596283E-007</t>
  </si>
  <si>
    <t>7.67216938614866E-009</t>
  </si>
  <si>
    <t>3.88297010249013E-010</t>
  </si>
  <si>
    <t>0.999999999981748</t>
  </si>
  <si>
    <t>0.982273992749758-0.113670320427728i</t>
  </si>
  <si>
    <t>0.932101279517473-0.21443263810577i</t>
  </si>
  <si>
    <t>0.857566613224039-0.292373444427129i</t>
  </si>
  <si>
    <t>0.769471311301467-0.342440115577402i</t>
  </si>
  <si>
    <t>0.678563126148809-0.364647118350656i</t>
  </si>
  <si>
    <t>0.59338387878317-0.362874437940011i</t>
  </si>
  <si>
    <t>0.519271768609579-0.343010611420335i</t>
  </si>
  <si>
    <t>0.4584604266308-0.311214358795842i</t>
  </si>
  <si>
    <t>0.410847625602318-0.272752917618182i</t>
  </si>
  <si>
    <t>0.374953540669008-0.231498051051019i</t>
  </si>
  <si>
    <t>0.348741008320541-0.189917046784512i</t>
  </si>
  <si>
    <t>0.330167869416895-0.149326157969151i</t>
  </si>
  <si>
    <t>0.317483020749924-0.11021792666335i</t>
  </si>
  <si>
    <t>0.309340515671298-7.25543276049057E-002i</t>
  </si>
  <si>
    <t>0.304812344284575-3.59861100202935E-002i</t>
  </si>
  <si>
    <t>0.30336135541712</t>
  </si>
  <si>
    <t>0.304812344284575+3.59861100202938E-002i</t>
  </si>
  <si>
    <t>0.309340515671298+7.2554327604906E-002i</t>
  </si>
  <si>
    <t>0.317483020749925+0.11021792666335i</t>
  </si>
  <si>
    <t>0.330167869416895+0.149326157969151i</t>
  </si>
  <si>
    <t>0.348741008320542+0.189917046784512i</t>
  </si>
  <si>
    <t>0.374953540669008+0.23149805105102i</t>
  </si>
  <si>
    <t>0.410847625602318+0.272752917618183i</t>
  </si>
  <si>
    <t>0.458460426630801+0.311214358795842i</t>
  </si>
  <si>
    <t>0.519271768609579+0.343010611420335i</t>
  </si>
  <si>
    <t>0.59338387878317+0.362874437940011i</t>
  </si>
  <si>
    <t>0.678563126148809+0.364647118350656i</t>
  </si>
  <si>
    <t>0.769471311301467+0.342440115577402i</t>
  </si>
  <si>
    <t>0.85756661322404+0.292373444427128i</t>
  </si>
  <si>
    <t>0.932101279517473+0.21443263810577i</t>
  </si>
  <si>
    <t>0.982273992749759+0.113670320427728i</t>
  </si>
  <si>
    <t>0.999912021694476-8.8954032994623E-004i</t>
  </si>
  <si>
    <t>0.999651550594286-1.74448061361941E-003i</t>
  </si>
  <si>
    <t>0.999228832308831-2.53161409342207E-003i</t>
  </si>
  <si>
    <t>0.998660464301594-3.22045723361664E-003i</t>
  </si>
  <si>
    <t>0.997968703987786-3.78445691356623E-003i</t>
  </si>
  <si>
    <t>0.997180549820176-4.20202303768493E-003i</t>
  </si>
  <si>
    <t>0.996326640470061-4.45734508616749E-003i</t>
  </si>
  <si>
    <t>0.995440024102419-4.54096334365492E-003i</t>
  </si>
  <si>
    <t>0.99455485314169-4.45007851916119E-003i</t>
  </si>
  <si>
    <t>0.993705059964827-4.18859616631832E-003i</t>
  </si>
  <si>
    <t>0.992923066093053-3.76691384836755E-003i</t>
  </si>
  <si>
    <t>0.992238572354776-3.20146874092499E-003i</t>
  </si>
  <si>
    <t>0.991677470935125-2.51407099911862E-003i</t>
  </si>
  <si>
    <t>0.991260912974611-1.73105370109245E-003i</t>
  </si>
  <si>
    <t>0.991004558076778-8.82273733835156E-004i</t>
  </si>
  <si>
    <t>0.990918025190222</t>
  </si>
  <si>
    <t>0.991004558076778+8.82273733835162E-004i</t>
  </si>
  <si>
    <t>0.991260912974611+1.73105370109245E-003i</t>
  </si>
  <si>
    <t>0.991677470935125+2.51407099911863E-003i</t>
  </si>
  <si>
    <t>0.992238572354776+3.20146874092499E-003i</t>
  </si>
  <si>
    <t>0.992923066093053+3.76691384836755E-003i</t>
  </si>
  <si>
    <t>0.993705059964827+4.18859616631832E-003i</t>
  </si>
  <si>
    <t>0.99455485314169+4.45007851916119E-003i</t>
  </si>
  <si>
    <t>0.995440024102419+4.54096334365492E-003i</t>
  </si>
  <si>
    <t>0.996326640470061+4.45734508616749E-003i</t>
  </si>
  <si>
    <t>0.997180549820176+4.20202303768493E-003i</t>
  </si>
  <si>
    <t>0.997968703987786+3.78445691356622E-003i</t>
  </si>
  <si>
    <t>0.998660464301594+3.22045723361664E-003i</t>
  </si>
  <si>
    <t>0.999228832308831+2.53161409342206E-003i</t>
  </si>
  <si>
    <t>0.999651550594286+1.74448061361941E-003i</t>
  </si>
  <si>
    <t>0.999912021694476+8.89540329946224E-004i</t>
  </si>
  <si>
    <t>0.549931046904274</t>
  </si>
  <si>
    <t>0.330484209621441</t>
  </si>
  <si>
    <t>9.76454322828675E-002</t>
  </si>
  <si>
    <t>1.89077517021374E-002</t>
  </si>
  <si>
    <t>2.69869178022833E-003</t>
  </si>
  <si>
    <t>3.02763708568784E-004</t>
  </si>
  <si>
    <t>2.78035271161973E-005</t>
  </si>
  <si>
    <t>2.14907792205386E-006</t>
  </si>
  <si>
    <t>1.42688200960479E-007</t>
  </si>
  <si>
    <t>8.2644865294987E-009</t>
  </si>
  <si>
    <t>4.22664259992903E-010</t>
  </si>
  <si>
    <t>0.999999999979907</t>
  </si>
  <si>
    <t>0.982086459615002-0.114534092235627i</t>
  </si>
  <si>
    <t>0.93140241580116-0.215983951794206i</t>
  </si>
  <si>
    <t>0.856165108824637-0.294319003196756i</t>
  </si>
  <si>
    <t>0.767337763265091-0.344459454267262i</t>
  </si>
  <si>
    <t>0.675804772268929-0.366474405029136i</t>
  </si>
  <si>
    <t>0.590186055749722-0.364344744268839i</t>
  </si>
  <si>
    <t>0.515835380047942-0.344065183587183i</t>
  </si>
  <si>
    <t>0.454956645140055-0.311877080814437i</t>
  </si>
  <si>
    <t>0.407396728043269-0.273096042118037i</t>
  </si>
  <si>
    <t>0.371623578767076-0.231611313663688i</t>
  </si>
  <si>
    <t>0.34555759010008-0.189886693732152i</t>
  </si>
  <si>
    <t>0.327127232359402-0.149224195910431i</t>
  </si>
  <si>
    <t>0.314563663390921-0.110098809620048i</t>
  </si>
  <si>
    <t>0.306511566546334-7.24557540681424E-002i</t>
  </si>
  <si>
    <t>0.30203867294341-3.5931326981149E-002i</t>
  </si>
  <si>
    <t>0.300606235230795</t>
  </si>
  <si>
    <t>0.30203867294341+3.59313269811493E-002i</t>
  </si>
  <si>
    <t>0.306511566546334+7.24557540681428E-002i</t>
  </si>
  <si>
    <t>0.314563663390922+0.110098809620048i</t>
  </si>
  <si>
    <t>0.327127232359402+0.149224195910431i</t>
  </si>
  <si>
    <t>0.345557590100081+0.189886693732152i</t>
  </si>
  <si>
    <t>0.371623578767076+0.231611313663689i</t>
  </si>
  <si>
    <t>0.407396728043269+0.273096042118037i</t>
  </si>
  <si>
    <t>0.454956645140055+0.311877080814437i</t>
  </si>
  <si>
    <t>0.515835380047942+0.344065183587183i</t>
  </si>
  <si>
    <t>0.590186055749722+0.364344744268838i</t>
  </si>
  <si>
    <t>0.675804772268929+0.366474405029136i</t>
  </si>
  <si>
    <t>0.767337763265092+0.344459454267262i</t>
  </si>
  <si>
    <t>0.856165108824637+0.294319003196755i</t>
  </si>
  <si>
    <t>0.93140241580116+0.215983951794206i</t>
  </si>
  <si>
    <t>0.982086459615002+0.114534092235626i</t>
  </si>
  <si>
    <t>0.998088487171134-9.39775966032798E-003i</t>
  </si>
  <si>
    <t>0.992680723535869-1.72796162826293E-002i</t>
  </si>
  <si>
    <t>0.984685505497491-2.24115761099579E-002i</t>
  </si>
  <si>
    <t>0.975403755800904-2.40490605408502E-002i</t>
  </si>
  <si>
    <t>0.966281165347684-2.20273073824579E-002i</t>
  </si>
  <si>
    <t>0.958670216036614-1.67361539128235E-002i</t>
  </si>
  <si>
    <t>0.95364675552806-9.0134565334259E-003i</t>
  </si>
  <si>
    <t>0.951894436341962</t>
  </si>
  <si>
    <t>0.95364675552806+9.01345653342593E-003i</t>
  </si>
  <si>
    <t>0.958670216036614+1.67361539128235E-002i</t>
  </si>
  <si>
    <t>0.966281165347684+2.20273073824579E-002i</t>
  </si>
  <si>
    <t>0.975403755800904+2.40490605408502E-002i</t>
  </si>
  <si>
    <t>0.984685505497491+2.24115761099578E-002i</t>
  </si>
  <si>
    <t>0.992680723535869+1.72796162826293E-002i</t>
  </si>
  <si>
    <t>0.998088487171134+9.39775966032795E-003i</t>
  </si>
  <si>
    <t>0.536554237267692</t>
  </si>
  <si>
    <t>0.322445339321449</t>
  </si>
  <si>
    <t>0.108496602105503</t>
  </si>
  <si>
    <t>2.63962793563177E-002</t>
  </si>
  <si>
    <t>5.13094340186251E-003</t>
  </si>
  <si>
    <t>8.39950837528403E-004</t>
  </si>
  <si>
    <t>1.19589777822707E-004</t>
  </si>
  <si>
    <t>1.51312879784734E-005</t>
  </si>
  <si>
    <t>1.72764925317421E-006</t>
  </si>
  <si>
    <t>1.800438130138E-007</t>
  </si>
  <si>
    <t>1.72758363170807E-008</t>
  </si>
  <si>
    <t>1.51802063813746E-009</t>
  </si>
  <si>
    <t>1.26676340783632E-010</t>
  </si>
  <si>
    <t>0.999999999969753</t>
  </si>
  <si>
    <t>0.979132824885163-0.123544571356598i</t>
  </si>
  <si>
    <t>0.920853104206203-0.23049738189817i</t>
  </si>
  <si>
    <t>0.836457220230024-0.308999665929532i</t>
  </si>
  <si>
    <t>0.74018020999371-0.354440797744844i</t>
  </si>
  <si>
    <t>0.644944978518701-0.369003474608432i</t>
  </si>
  <si>
    <t>0.559696063859137-0.35916389936318i</t>
  </si>
  <si>
    <t>0.488823519986513-0.332766105802058i</t>
  </si>
  <si>
    <t>0.433070699286322-0.296874058040474i</t>
  </si>
  <si>
    <t>0.390974107220863-0.256765101821388i</t>
  </si>
  <si>
    <t>0.36014073912618-0.215819318690556i</t>
  </si>
  <si>
    <t>0.338088483436254-0.175872232446824i</t>
  </si>
  <si>
    <t>0.322669832783103-0.13768673853781i</t>
  </si>
  <si>
    <t>0.312213767750718-0.101362834513276i</t>
  </si>
  <si>
    <t>0.305520131282234-6.66290281248013E-002i</t>
  </si>
  <si>
    <t>0.3017989961133-3.30241569272552E-002i</t>
  </si>
  <si>
    <t>0.300606235239539</t>
  </si>
  <si>
    <t>0.3017989961133+3.30241569272555E-002i</t>
  </si>
  <si>
    <t>0.305520131282234+6.66290281248017E-002i</t>
  </si>
  <si>
    <t>0.312213767750718+0.101362834513276i</t>
  </si>
  <si>
    <t>0.322669832783103+0.137686738537811i</t>
  </si>
  <si>
    <t>0.338088483436254+0.175872232446824i</t>
  </si>
  <si>
    <t>0.360140739126181+0.215819318690557i</t>
  </si>
  <si>
    <t>0.390974107220863+0.256765101821389i</t>
  </si>
  <si>
    <t>0.433070699286322+0.296874058040474i</t>
  </si>
  <si>
    <t>0.488823519986513+0.332766105802058i</t>
  </si>
  <si>
    <t>0.559696063859138+0.35916389936318i</t>
  </si>
  <si>
    <t>0.644944978518702+0.369003474608432i</t>
  </si>
  <si>
    <t>0.74018020999371+0.354440797744843i</t>
  </si>
  <si>
    <t>0.836457220230025+0.308999665929531i</t>
  </si>
  <si>
    <t>0.920853104206203+0.230497381898169i</t>
  </si>
  <si>
    <t>0.979132824885163+0.123544571356597i</t>
  </si>
  <si>
    <t>2.63962793563176E-002</t>
  </si>
  <si>
    <t>5.13094340186245E-003</t>
  </si>
  <si>
    <t>8.39950837528499E-004</t>
  </si>
  <si>
    <t>1.19589777822795E-004</t>
  </si>
  <si>
    <t>1.5131287978445E-005</t>
  </si>
  <si>
    <t>1.72764925323492E-006</t>
  </si>
  <si>
    <t>1.8004381301013E-007</t>
  </si>
  <si>
    <t>1.72758362875672E-008</t>
  </si>
  <si>
    <t>1.51802068314688E-009</t>
  </si>
  <si>
    <t>1.26676329969333E-010</t>
  </si>
  <si>
    <t>0.74018020999371-0.354440797744843i</t>
  </si>
  <si>
    <t>0.559696063859138-0.35916389936318i</t>
  </si>
  <si>
    <t>0.390974107220862-0.256765101821388i</t>
  </si>
  <si>
    <t>0.305520131282234-6.66290281248012E-002i</t>
  </si>
  <si>
    <t>0.305520131282234+6.66290281248016E-002i</t>
  </si>
  <si>
    <t>0.36014073912618+0.215819318690556i</t>
  </si>
  <si>
    <t>2.63962793563175E-002</t>
  </si>
  <si>
    <t>5.13094340186241E-003</t>
  </si>
  <si>
    <t>8.39950837528618E-004</t>
  </si>
  <si>
    <t>1.19589777822863E-004</t>
  </si>
  <si>
    <t>1.51312879783821E-005</t>
  </si>
  <si>
    <t>1.80043813013E-007</t>
  </si>
  <si>
    <t>1.72758362214345E-008</t>
  </si>
  <si>
    <t>1.5180206849398E-009</t>
  </si>
  <si>
    <t>1.26676375616341E-010</t>
  </si>
  <si>
    <t>0.644944978518702-0.369003474608432i</t>
  </si>
  <si>
    <t>0.390974107220862-0.256765101821389i</t>
  </si>
  <si>
    <t>0.3017989961133-3.30241569272551E-002i</t>
  </si>
  <si>
    <t>0.305520131282234+6.66290281248015E-002i</t>
  </si>
  <si>
    <t>0.390974107220862+0.256765101821389i</t>
  </si>
  <si>
    <t>2.63962793563174E-002</t>
  </si>
  <si>
    <t>5.1309434018624E-003</t>
  </si>
  <si>
    <t>8.39950837528657E-004</t>
  </si>
  <si>
    <t>1.19589777822879E-004</t>
  </si>
  <si>
    <t>1.51312879783666E-005</t>
  </si>
  <si>
    <t>1.72764925326918E-006</t>
  </si>
  <si>
    <t>1.80043813004182E-007</t>
  </si>
  <si>
    <t>1.72758361522081E-008</t>
  </si>
  <si>
    <t>1.51802066941714E-009</t>
  </si>
  <si>
    <t>1.26676435625242E-010</t>
  </si>
  <si>
    <t>MonoIsotope</t>
  </si>
  <si>
    <t># NHs</t>
  </si>
  <si>
    <t>Asymmetry</t>
  </si>
  <si>
    <t>Chi^2</t>
  </si>
  <si>
    <t>Weight(1)</t>
  </si>
  <si>
    <t>p(1)</t>
  </si>
  <si>
    <t>median bkgd</t>
  </si>
  <si>
    <t>avg bkgd</t>
  </si>
  <si>
    <t>sum pks</t>
  </si>
  <si>
    <t>s/n</t>
  </si>
  <si>
    <t>S/N</t>
  </si>
  <si>
    <t>avgD(1)</t>
  </si>
  <si>
    <t>Chi Single</t>
  </si>
  <si>
    <t>p (1)</t>
  </si>
  <si>
    <t>Rel D Lvl (Da)(1)</t>
  </si>
  <si>
    <t>#NHs (1)</t>
  </si>
  <si>
    <t>p(Max)</t>
  </si>
  <si>
    <t>#NH(Max)</t>
  </si>
  <si>
    <t>Chi2 single NHs</t>
  </si>
  <si>
    <t>Weight(2)</t>
  </si>
  <si>
    <t>p(2)</t>
  </si>
  <si>
    <t>RelInt(1)</t>
  </si>
  <si>
    <t>RelInt(2)</t>
  </si>
  <si>
    <t># NHs(2)</t>
  </si>
  <si>
    <t>avgD(2)</t>
  </si>
  <si>
    <t>stdev</t>
  </si>
  <si>
    <t>iteration</t>
  </si>
  <si>
    <t>D1</t>
  </si>
  <si>
    <t>I1</t>
  </si>
  <si>
    <t>D2</t>
  </si>
  <si>
    <t>I2</t>
  </si>
  <si>
    <t>D3</t>
  </si>
  <si>
    <t>I3</t>
  </si>
  <si>
    <t>Average</t>
  </si>
  <si>
    <t>% error</t>
  </si>
  <si>
    <t>relInt 1</t>
  </si>
  <si>
    <t>relInt 2</t>
  </si>
  <si>
    <t>relInt 3</t>
  </si>
  <si>
    <t>Ashman's D</t>
  </si>
  <si>
    <t>Sep Limit</t>
  </si>
  <si>
    <t>deltaChi Double</t>
  </si>
  <si>
    <t>(DChi Limit)</t>
  </si>
  <si>
    <t>NH1</t>
  </si>
  <si>
    <t>p1</t>
  </si>
  <si>
    <t>C1</t>
  </si>
  <si>
    <t>NH2</t>
  </si>
  <si>
    <t>p2</t>
  </si>
  <si>
    <t>C2</t>
  </si>
  <si>
    <t>Passed Prob.</t>
  </si>
  <si>
    <t>Check</t>
  </si>
  <si>
    <t>Ok</t>
  </si>
  <si>
    <t>R</t>
  </si>
  <si>
    <t>Low. CI(.95)</t>
  </si>
  <si>
    <t>Up. CI(.95)</t>
  </si>
  <si>
    <t>R^2</t>
  </si>
  <si>
    <t>R^2 adj</t>
  </si>
  <si>
    <t>No</t>
  </si>
  <si>
    <t>Parameters Statistics</t>
  </si>
  <si>
    <t>Par.</t>
  </si>
  <si>
    <t>Value</t>
  </si>
  <si>
    <t>Std. Err.</t>
  </si>
  <si>
    <t>t calc.</t>
  </si>
  <si>
    <t>Crit. t(.05)</t>
  </si>
  <si>
    <t>CV%</t>
  </si>
  <si>
    <t>Int(1) error</t>
  </si>
  <si>
    <t>Int(2) error</t>
  </si>
  <si>
    <t>Error</t>
  </si>
  <si>
    <t>dChi</t>
  </si>
  <si>
    <t>n</t>
  </si>
  <si>
    <t>F stat</t>
  </si>
  <si>
    <t>p value</t>
  </si>
  <si>
    <t>AVG</t>
  </si>
  <si>
    <t>STDEV</t>
  </si>
  <si>
    <t>Int1</t>
  </si>
  <si>
    <t>Int2</t>
  </si>
  <si>
    <t>Int3</t>
  </si>
  <si>
    <t>Double Chi</t>
  </si>
  <si>
    <t>RelInt(3)</t>
  </si>
  <si>
    <t># NHs(3)</t>
  </si>
  <si>
    <t>avgD(3)</t>
  </si>
  <si>
    <t>Weight(3)</t>
  </si>
  <si>
    <t>p(3)</t>
  </si>
  <si>
    <t>deltaChi Triple</t>
  </si>
  <si>
    <t>NH3</t>
  </si>
  <si>
    <t>p3</t>
  </si>
  <si>
    <t>C3</t>
  </si>
  <si>
    <t/>
  </si>
  <si>
    <t>ND</t>
  </si>
  <si>
    <t>Int(3) error</t>
  </si>
  <si>
    <t>F stat triple</t>
  </si>
  <si>
    <t>p value triple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</si>
</sst>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5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5" tint="0.59999389629810485"/>
        <bgColor indexed="64"/>
      </patternFill>
    </fill>
  </fills>
  <borders count="15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/>
    </xf>
    <xf numFmtId="0" fontId="0" fillId="2" borderId="1" xfId="0" applyFill="1" applyBorder="1"/>
    <xf numFmtId="0" fontId="0" fillId="2" borderId="2" xfId="0" applyFill="1" applyBorder="1"/>
    <xf numFmtId="0" fontId="0" fillId="3" borderId="3" xfId="0" applyFill="1" applyBorder="1"/>
    <xf numFmtId="0" fontId="0" fillId="3" borderId="4" xfId="0" applyFill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10" fontId="0" fillId="0" borderId="0" xfId="0" applyNumberFormat="1"/>
    <xf numFmtId="0" fontId="2" fillId="0" borderId="0" xfId="0" applyFont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Deuterium Level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Centroid</c:v>
          </c:tx>
          <c:spPr>
            <a:ln w="25400">
              <a:solidFill>
                <a:srgbClr val="000000"/>
              </a:solidFill>
              <a:prstDash val="solid"/>
            </a:ln>
            <a:effectLst/>
          </c:spPr>
          <c:marker>
            <c:symbol val="circle"/>
            <c:size val="8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Summary!$A$4:$A$24</c:f>
              <c:numCache>
                <c:formatCode>0.00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Summary!$C$4:$C$24</c:f>
              <c:numCache>
                <c:formatCode>0.00</c:formatCode>
                <c:ptCount val="21"/>
                <c:pt idx="0">
                  <c:v>1.6558837890625</c:v>
                </c:pt>
                <c:pt idx="1">
                  <c:v>3.2149658203125</c:v>
                </c:pt>
                <c:pt idx="2">
                  <c:v>4.8458251953125</c:v>
                </c:pt>
                <c:pt idx="3">
                  <c:v>2.776611328125</c:v>
                </c:pt>
                <c:pt idx="4">
                  <c:v>0.7628173828125</c:v>
                </c:pt>
                <c:pt idx="5">
                  <c:v>1.5693359375</c:v>
                </c:pt>
                <c:pt idx="6">
                  <c:v>2.185546875</c:v>
                </c:pt>
                <c:pt idx="7">
                  <c:v>3.7528076171875</c:v>
                </c:pt>
                <c:pt idx="8">
                  <c:v>2.4554443359375</c:v>
                </c:pt>
                <c:pt idx="9">
                  <c:v>3.201904296875</c:v>
                </c:pt>
                <c:pt idx="10">
                  <c:v>4.6287841796875</c:v>
                </c:pt>
                <c:pt idx="11">
                  <c:v>4.1622314453125</c:v>
                </c:pt>
                <c:pt idx="12">
                  <c:v>5.43017578125</c:v>
                </c:pt>
                <c:pt idx="13">
                  <c:v>5.1436767578125</c:v>
                </c:pt>
                <c:pt idx="14">
                  <c:v>3.013427734375</c:v>
                </c:pt>
                <c:pt idx="15">
                  <c:v>4.1644287109375</c:v>
                </c:pt>
                <c:pt idx="16">
                  <c:v>2.388671875</c:v>
                </c:pt>
                <c:pt idx="17">
                  <c:v>5.17919921875</c:v>
                </c:pt>
                <c:pt idx="18">
                  <c:v>2.0733642578125</c:v>
                </c:pt>
                <c:pt idx="19">
                  <c:v>3.01513671875</c:v>
                </c:pt>
                <c:pt idx="20">
                  <c:v>4.253173828125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13-416F-A25E-C7FF5F07FD1B}"/>
            </c:ext>
          </c:extLst>
        </c:ser>
        <c:ser>
          <c:idx val="1"/>
          <c:order val="1"/>
          <c:tx>
            <c:v>Binomial(1)</c:v>
          </c:tx>
          <c:spPr>
            <a:ln w="25400">
              <a:solidFill>
                <a:srgbClr val="0000FF"/>
              </a:solidFill>
              <a:prstDash val="solid"/>
            </a:ln>
            <a:effectLst/>
          </c:spPr>
          <c:marker>
            <c:symbol val="circle"/>
            <c:size val="8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Summary!$A$4:$A$24</c:f>
              <c:numCache>
                <c:formatCode>0.00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Summary!$F$4:$F$24</c:f>
              <c:numCache>
                <c:formatCode>0.00</c:formatCode>
                <c:ptCount val="21"/>
                <c:pt idx="0">
                  <c:v>1.5922607641297646</c:v>
                </c:pt>
                <c:pt idx="1">
                  <c:v>3.1283607517594025</c:v>
                </c:pt>
                <c:pt idx="2">
                  <c:v>4.654539225129434</c:v>
                </c:pt>
                <c:pt idx="3">
                  <c:v>4.4930301738876195E-2</c:v>
                </c:pt>
                <c:pt idx="4">
                  <c:v>0.4758380924623356</c:v>
                </c:pt>
                <c:pt idx="5">
                  <c:v>0.46266641896983723</c:v>
                </c:pt>
                <c:pt idx="6">
                  <c:v>0.11958470288601462</c:v>
                </c:pt>
                <c:pt idx="7">
                  <c:v>4.1589896201014946</c:v>
                </c:pt>
                <c:pt idx="8">
                  <c:v>2.506776801510056</c:v>
                </c:pt>
                <c:pt idx="9">
                  <c:v>3.2121369786819471</c:v>
                </c:pt>
                <c:pt idx="10">
                  <c:v>4.6864904924201376</c:v>
                </c:pt>
                <c:pt idx="11">
                  <c:v>2.1333780608196764</c:v>
                </c:pt>
                <c:pt idx="12">
                  <c:v>5.3092567075018016</c:v>
                </c:pt>
                <c:pt idx="13">
                  <c:v>5.8194138285693464</c:v>
                </c:pt>
                <c:pt idx="14">
                  <c:v>2.9625953937621246</c:v>
                </c:pt>
                <c:pt idx="15">
                  <c:v>4.3913416909565024</c:v>
                </c:pt>
                <c:pt idx="16">
                  <c:v>2.1059348442575656</c:v>
                </c:pt>
                <c:pt idx="17">
                  <c:v>5.06903882369493</c:v>
                </c:pt>
                <c:pt idx="18">
                  <c:v>0.75910856748037459</c:v>
                </c:pt>
                <c:pt idx="19">
                  <c:v>0.58571903079949417</c:v>
                </c:pt>
                <c:pt idx="20">
                  <c:v>4.6844851561197371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13-416F-A25E-C7FF5F07FD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092927"/>
        <c:axId val="134093343"/>
      </c:scatterChart>
      <c:valAx>
        <c:axId val="134092927"/>
        <c:scaling>
          <c:logBase val="10"/>
          <c:orientation val="minMax"/>
          <c:max val="100"/>
          <c:min val="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(min)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34093343"/>
        <c:crosses val="autoZero"/>
        <c:crossBetween val="midCat"/>
      </c:valAx>
      <c:valAx>
        <c:axId val="134093343"/>
        <c:scaling>
          <c:orientation val="minMax"/>
          <c:max val="6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Relative Deuterium Level (Da)</a:t>
                </a:r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crossAx val="134092927"/>
        <c:crossesAt val="1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Iterative Fitting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1st</c:v>
          </c:tx>
          <c:spPr>
            <a:ln w="25400">
              <a:noFill/>
            </a:ln>
            <a:effectLst/>
          </c:spPr>
          <c:marker>
            <c:symbol val="circle"/>
            <c:size val="6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xVal>
            <c:numRef>
              <c:f>'Sheet1 {1 min}'!$K$101:$K$120</c:f>
              <c:numCache>
                <c:formatCode>General</c:formatCode>
                <c:ptCount val="20"/>
                <c:pt idx="0">
                  <c:v>1.2854770170508811</c:v>
                </c:pt>
                <c:pt idx="1">
                  <c:v>1.2818954582786954</c:v>
                </c:pt>
                <c:pt idx="2">
                  <c:v>0.94323297450067178</c:v>
                </c:pt>
                <c:pt idx="3">
                  <c:v>1.2123729780393211</c:v>
                </c:pt>
                <c:pt idx="4">
                  <c:v>0.93990508812926055</c:v>
                </c:pt>
                <c:pt idx="5">
                  <c:v>6.5795408307602573E-7</c:v>
                </c:pt>
                <c:pt idx="6">
                  <c:v>0.43454789122842996</c:v>
                </c:pt>
                <c:pt idx="7">
                  <c:v>0.52547100791063506</c:v>
                </c:pt>
                <c:pt idx="8">
                  <c:v>1.029027727647025</c:v>
                </c:pt>
                <c:pt idx="9">
                  <c:v>1.3430711916283322</c:v>
                </c:pt>
              </c:numCache>
            </c:numRef>
          </c:xVal>
          <c:yVal>
            <c:numRef>
              <c:f>'Sheet1 {1 min}'!$Q$101:$Q$120</c:f>
              <c:numCache>
                <c:formatCode>General</c:formatCode>
                <c:ptCount val="20"/>
                <c:pt idx="0">
                  <c:v>3.5410139684169915E-2</c:v>
                </c:pt>
                <c:pt idx="1">
                  <c:v>0.91146015994805729</c:v>
                </c:pt>
                <c:pt idx="2">
                  <c:v>9.4236585280168247E-2</c:v>
                </c:pt>
                <c:pt idx="3">
                  <c:v>0.82977125825358233</c:v>
                </c:pt>
                <c:pt idx="4">
                  <c:v>0.69258777714160946</c:v>
                </c:pt>
                <c:pt idx="5">
                  <c:v>3.5302299817983863E-2</c:v>
                </c:pt>
                <c:pt idx="6">
                  <c:v>0.10687876524373788</c:v>
                </c:pt>
                <c:pt idx="7">
                  <c:v>8.6762559012613788E-2</c:v>
                </c:pt>
                <c:pt idx="8">
                  <c:v>5.9167775132108504E-2</c:v>
                </c:pt>
                <c:pt idx="9">
                  <c:v>0.90541239830095699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15-477F-8619-1F79630F83A1}"/>
            </c:ext>
          </c:extLst>
        </c:ser>
        <c:ser>
          <c:idx val="1"/>
          <c:order val="1"/>
          <c:tx>
            <c:v>2nd</c:v>
          </c:tx>
          <c:spPr>
            <a:ln w="25400">
              <a:noFill/>
            </a:ln>
            <a:effectLst/>
          </c:spPr>
          <c:marker>
            <c:symbol val="circle"/>
            <c:size val="6"/>
            <c:spPr>
              <a:solidFill>
                <a:srgbClr val="99CCFF"/>
              </a:solidFill>
              <a:ln>
                <a:solidFill>
                  <a:srgbClr val="99CCFF"/>
                </a:solidFill>
                <a:prstDash val="solid"/>
              </a:ln>
            </c:spPr>
          </c:marker>
          <c:xVal>
            <c:numRef>
              <c:f>'Sheet1 {1 min}'!$M$101:$M$120</c:f>
              <c:numCache>
                <c:formatCode>General</c:formatCode>
                <c:ptCount val="20"/>
                <c:pt idx="0">
                  <c:v>1.3231522832455715</c:v>
                </c:pt>
                <c:pt idx="1">
                  <c:v>1.6434094445857295</c:v>
                </c:pt>
                <c:pt idx="2">
                  <c:v>1.4497021757119819</c:v>
                </c:pt>
                <c:pt idx="3">
                  <c:v>2.4430849427153474</c:v>
                </c:pt>
                <c:pt idx="4">
                  <c:v>2.6518097163550141</c:v>
                </c:pt>
                <c:pt idx="5">
                  <c:v>1.6535793807332484</c:v>
                </c:pt>
                <c:pt idx="6">
                  <c:v>0.84519657637096057</c:v>
                </c:pt>
                <c:pt idx="7">
                  <c:v>0.56756333170429418</c:v>
                </c:pt>
                <c:pt idx="8">
                  <c:v>1.590350114851576</c:v>
                </c:pt>
                <c:pt idx="9">
                  <c:v>2.3126794388962075</c:v>
                </c:pt>
              </c:numCache>
            </c:numRef>
          </c:xVal>
          <c:yVal>
            <c:numRef>
              <c:f>'Sheet1 {1 min}'!$R$101:$R$120</c:f>
              <c:numCache>
                <c:formatCode>General</c:formatCode>
                <c:ptCount val="20"/>
                <c:pt idx="0">
                  <c:v>0.85957912985729379</c:v>
                </c:pt>
                <c:pt idx="1">
                  <c:v>5.3843793580803247E-2</c:v>
                </c:pt>
                <c:pt idx="2">
                  <c:v>0.76465149232723084</c:v>
                </c:pt>
                <c:pt idx="3">
                  <c:v>2.3188991807951167E-2</c:v>
                </c:pt>
                <c:pt idx="4">
                  <c:v>0.30741222285839043</c:v>
                </c:pt>
                <c:pt idx="5">
                  <c:v>0.93823545957117482</c:v>
                </c:pt>
                <c:pt idx="6">
                  <c:v>0.21147676500473558</c:v>
                </c:pt>
                <c:pt idx="7">
                  <c:v>5.4757530543156976E-2</c:v>
                </c:pt>
                <c:pt idx="8">
                  <c:v>0.89245213993520545</c:v>
                </c:pt>
                <c:pt idx="9">
                  <c:v>2.0006220160628981E-2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15-477F-8619-1F79630F83A1}"/>
            </c:ext>
          </c:extLst>
        </c:ser>
        <c:ser>
          <c:idx val="2"/>
          <c:order val="2"/>
          <c:tx>
            <c:v>3rd</c:v>
          </c:tx>
          <c:spPr>
            <a:ln w="25400">
              <a:noFill/>
            </a:ln>
            <a:effectLst/>
          </c:spPr>
          <c:marker>
            <c:symbol val="circle"/>
            <c:size val="6"/>
            <c:spPr>
              <a:solidFill>
                <a:srgbClr val="FFCC99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xVal>
            <c:numRef>
              <c:f>'Sheet1 {1 min}'!$O$101:$O$120</c:f>
              <c:numCache>
                <c:formatCode>General</c:formatCode>
                <c:ptCount val="20"/>
                <c:pt idx="0">
                  <c:v>2.998913820281544</c:v>
                </c:pt>
                <c:pt idx="1">
                  <c:v>2.6782985985092918</c:v>
                </c:pt>
                <c:pt idx="2">
                  <c:v>3.1404483943462762</c:v>
                </c:pt>
                <c:pt idx="3">
                  <c:v>2.9942456431283677</c:v>
                </c:pt>
                <c:pt idx="4">
                  <c:v>3.0142042405300571</c:v>
                </c:pt>
                <c:pt idx="5">
                  <c:v>3.9907477027218086</c:v>
                </c:pt>
                <c:pt idx="6">
                  <c:v>1.9729605928334317</c:v>
                </c:pt>
                <c:pt idx="7">
                  <c:v>1.8095406421780214</c:v>
                </c:pt>
                <c:pt idx="8">
                  <c:v>3.2472570905258089</c:v>
                </c:pt>
                <c:pt idx="9">
                  <c:v>2.9995737000947615</c:v>
                </c:pt>
              </c:numCache>
            </c:numRef>
          </c:xVal>
          <c:yVal>
            <c:numRef>
              <c:f>'Sheet1 {1 min}'!$S$101:$S$120</c:f>
              <c:numCache>
                <c:formatCode>General</c:formatCode>
                <c:ptCount val="20"/>
                <c:pt idx="0">
                  <c:v>0.10501073045853626</c:v>
                </c:pt>
                <c:pt idx="1">
                  <c:v>3.4696046471139393E-2</c:v>
                </c:pt>
                <c:pt idx="2">
                  <c:v>0.14111192239260095</c:v>
                </c:pt>
                <c:pt idx="3">
                  <c:v>0.14703974993846647</c:v>
                </c:pt>
                <c:pt idx="4">
                  <c:v>0</c:v>
                </c:pt>
                <c:pt idx="5">
                  <c:v>2.6462240610841202E-2</c:v>
                </c:pt>
                <c:pt idx="6">
                  <c:v>0.68164446975152648</c:v>
                </c:pt>
                <c:pt idx="7">
                  <c:v>0.85847991044422922</c:v>
                </c:pt>
                <c:pt idx="8">
                  <c:v>4.8380084932686029E-2</c:v>
                </c:pt>
                <c:pt idx="9">
                  <c:v>7.4581381538414038E-2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815-477F-8619-1F79630F83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7511519"/>
        <c:axId val="477520255"/>
      </c:scatterChart>
      <c:valAx>
        <c:axId val="4775115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77520255"/>
        <c:crosses val="autoZero"/>
        <c:crossBetween val="midCat"/>
      </c:valAx>
      <c:valAx>
        <c:axId val="477520255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77511519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Iterative Fitting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1st</c:v>
          </c:tx>
          <c:spPr>
            <a:ln w="25400">
              <a:noFill/>
            </a:ln>
            <a:effectLst/>
          </c:spPr>
          <c:marker>
            <c:symbol val="circle"/>
            <c:size val="6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xVal>
            <c:numRef>
              <c:f>'Sheet1 {20 min}'!$K$101:$K$120</c:f>
              <c:numCache>
                <c:formatCode>General</c:formatCode>
                <c:ptCount val="20"/>
                <c:pt idx="0">
                  <c:v>0.17107097661019938</c:v>
                </c:pt>
                <c:pt idx="1">
                  <c:v>9.0716870355432966E-2</c:v>
                </c:pt>
                <c:pt idx="2">
                  <c:v>0.15062587847888786</c:v>
                </c:pt>
                <c:pt idx="3">
                  <c:v>0.20328484926420487</c:v>
                </c:pt>
                <c:pt idx="4">
                  <c:v>5.7022629030056657E-2</c:v>
                </c:pt>
                <c:pt idx="5">
                  <c:v>0.13775765584543015</c:v>
                </c:pt>
                <c:pt idx="6">
                  <c:v>0.12914762623689613</c:v>
                </c:pt>
                <c:pt idx="7">
                  <c:v>9.1506147112412672E-2</c:v>
                </c:pt>
                <c:pt idx="8">
                  <c:v>0.22962617013420433</c:v>
                </c:pt>
                <c:pt idx="9">
                  <c:v>9.2009627916978518E-2</c:v>
                </c:pt>
              </c:numCache>
            </c:numRef>
          </c:xVal>
          <c:yVal>
            <c:numRef>
              <c:f>'Sheet1 {20 min}'!$Q$101:$Q$120</c:f>
              <c:numCache>
                <c:formatCode>General</c:formatCode>
                <c:ptCount val="20"/>
                <c:pt idx="0">
                  <c:v>0.49574587140273579</c:v>
                </c:pt>
                <c:pt idx="1">
                  <c:v>0.47795375159550813</c:v>
                </c:pt>
                <c:pt idx="2">
                  <c:v>0.38913119144079089</c:v>
                </c:pt>
                <c:pt idx="3">
                  <c:v>0.49505515413637413</c:v>
                </c:pt>
                <c:pt idx="4">
                  <c:v>0.42589657071820625</c:v>
                </c:pt>
                <c:pt idx="5">
                  <c:v>0.40328497549345144</c:v>
                </c:pt>
                <c:pt idx="6">
                  <c:v>0.39197500544570069</c:v>
                </c:pt>
                <c:pt idx="7">
                  <c:v>0.41805840980995501</c:v>
                </c:pt>
                <c:pt idx="8">
                  <c:v>0.39766037928384312</c:v>
                </c:pt>
                <c:pt idx="9">
                  <c:v>0.43349725974960873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DD-4353-BD12-8B6D8F93418C}"/>
            </c:ext>
          </c:extLst>
        </c:ser>
        <c:ser>
          <c:idx val="1"/>
          <c:order val="1"/>
          <c:tx>
            <c:v>2nd</c:v>
          </c:tx>
          <c:spPr>
            <a:ln w="25400">
              <a:noFill/>
            </a:ln>
            <a:effectLst/>
          </c:spPr>
          <c:marker>
            <c:symbol val="circle"/>
            <c:size val="6"/>
            <c:spPr>
              <a:solidFill>
                <a:srgbClr val="99CCFF"/>
              </a:solidFill>
              <a:ln>
                <a:solidFill>
                  <a:srgbClr val="99CCFF"/>
                </a:solidFill>
                <a:prstDash val="solid"/>
              </a:ln>
            </c:spPr>
          </c:marker>
          <c:xVal>
            <c:numRef>
              <c:f>'Sheet1 {20 min}'!$M$101:$M$120</c:f>
              <c:numCache>
                <c:formatCode>General</c:formatCode>
                <c:ptCount val="20"/>
                <c:pt idx="0">
                  <c:v>3.1983326395350322</c:v>
                </c:pt>
                <c:pt idx="1">
                  <c:v>2.8485424919206106</c:v>
                </c:pt>
                <c:pt idx="2">
                  <c:v>3.7202208890749553</c:v>
                </c:pt>
                <c:pt idx="3">
                  <c:v>3.3235442129141459</c:v>
                </c:pt>
                <c:pt idx="4">
                  <c:v>4.4965555876173982</c:v>
                </c:pt>
                <c:pt idx="5">
                  <c:v>3.8745725928562584</c:v>
                </c:pt>
                <c:pt idx="6">
                  <c:v>4.0464228829826272</c:v>
                </c:pt>
                <c:pt idx="7">
                  <c:v>3.6644816617648224</c:v>
                </c:pt>
                <c:pt idx="8">
                  <c:v>4.1080214013520422</c:v>
                </c:pt>
                <c:pt idx="9">
                  <c:v>3.2977448313229063</c:v>
                </c:pt>
              </c:numCache>
            </c:numRef>
          </c:xVal>
          <c:yVal>
            <c:numRef>
              <c:f>'Sheet1 {20 min}'!$R$101:$R$120</c:f>
              <c:numCache>
                <c:formatCode>General</c:formatCode>
                <c:ptCount val="20"/>
                <c:pt idx="0">
                  <c:v>0.32889654094259035</c:v>
                </c:pt>
                <c:pt idx="1">
                  <c:v>0.36535835124037447</c:v>
                </c:pt>
                <c:pt idx="2">
                  <c:v>0.33486184885578379</c:v>
                </c:pt>
                <c:pt idx="3">
                  <c:v>0.32322575437595041</c:v>
                </c:pt>
                <c:pt idx="4">
                  <c:v>0.55094899008662301</c:v>
                </c:pt>
                <c:pt idx="5">
                  <c:v>0.37746656178614441</c:v>
                </c:pt>
                <c:pt idx="6">
                  <c:v>0.46757327639075663</c:v>
                </c:pt>
                <c:pt idx="7">
                  <c:v>0.41105131352478158</c:v>
                </c:pt>
                <c:pt idx="8">
                  <c:v>0.41303265470584533</c:v>
                </c:pt>
                <c:pt idx="9">
                  <c:v>0.37018244550063917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DD-4353-BD12-8B6D8F93418C}"/>
            </c:ext>
          </c:extLst>
        </c:ser>
        <c:ser>
          <c:idx val="2"/>
          <c:order val="2"/>
          <c:tx>
            <c:v>3rd</c:v>
          </c:tx>
          <c:spPr>
            <a:ln w="25400">
              <a:noFill/>
            </a:ln>
            <a:effectLst/>
          </c:spPr>
          <c:marker>
            <c:symbol val="circle"/>
            <c:size val="6"/>
            <c:spPr>
              <a:solidFill>
                <a:srgbClr val="FFCC99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xVal>
            <c:numRef>
              <c:f>'Sheet1 {20 min}'!$O$101:$O$120</c:f>
              <c:numCache>
                <c:formatCode>General</c:formatCode>
                <c:ptCount val="20"/>
                <c:pt idx="0">
                  <c:v>5.0272453051650396</c:v>
                </c:pt>
                <c:pt idx="1">
                  <c:v>5.0048389777565161</c:v>
                </c:pt>
                <c:pt idx="2">
                  <c:v>5.9064440152649391</c:v>
                </c:pt>
                <c:pt idx="3">
                  <c:v>5.0600555926623452</c:v>
                </c:pt>
                <c:pt idx="4">
                  <c:v>6.0254215445239465</c:v>
                </c:pt>
                <c:pt idx="5">
                  <c:v>5.9725540769746566</c:v>
                </c:pt>
                <c:pt idx="6">
                  <c:v>6.1162685132521055</c:v>
                </c:pt>
                <c:pt idx="7">
                  <c:v>5.9182120414181298</c:v>
                </c:pt>
                <c:pt idx="8">
                  <c:v>6.3182641667842745</c:v>
                </c:pt>
                <c:pt idx="9">
                  <c:v>5.3258885718743363</c:v>
                </c:pt>
              </c:numCache>
            </c:numRef>
          </c:xVal>
          <c:yVal>
            <c:numRef>
              <c:f>'Sheet1 {20 min}'!$S$101:$S$120</c:f>
              <c:numCache>
                <c:formatCode>General</c:formatCode>
                <c:ptCount val="20"/>
                <c:pt idx="0">
                  <c:v>0.1753575876546738</c:v>
                </c:pt>
                <c:pt idx="1">
                  <c:v>0.15668789716411738</c:v>
                </c:pt>
                <c:pt idx="2">
                  <c:v>0.27600695970342531</c:v>
                </c:pt>
                <c:pt idx="3">
                  <c:v>0.18171909148767551</c:v>
                </c:pt>
                <c:pt idx="4">
                  <c:v>2.3154439195170698E-2</c:v>
                </c:pt>
                <c:pt idx="5">
                  <c:v>0.21924846272040421</c:v>
                </c:pt>
                <c:pt idx="6">
                  <c:v>0.14045171816354274</c:v>
                </c:pt>
                <c:pt idx="7">
                  <c:v>0.17089027666526341</c:v>
                </c:pt>
                <c:pt idx="8">
                  <c:v>0.18930696601031158</c:v>
                </c:pt>
                <c:pt idx="9">
                  <c:v>0.19632029474975216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2DD-4353-BD12-8B6D8F9341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309247"/>
        <c:axId val="788310079"/>
      </c:scatterChart>
      <c:valAx>
        <c:axId val="7883092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88310079"/>
        <c:crosses val="autoZero"/>
        <c:crossBetween val="midCat"/>
      </c:valAx>
      <c:valAx>
        <c:axId val="788310079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88309247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 i="0">
                <a:solidFill>
                  <a:srgbClr val="000000"/>
                </a:solidFill>
              </a:defRPr>
            </a:pPr>
            <a:r>
              <a:rPr lang="en-US" b="1" i="0">
                <a:solidFill>
                  <a:srgbClr val="000000"/>
                </a:solidFill>
              </a:rPr>
              <a:t>Sheet1 {21 min} spectrum 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spectrum</c:v>
          </c:tx>
          <c:spPr>
            <a:ln w="127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{21 min}'!$A$1:$A$586</c:f>
              <c:numCache>
                <c:formatCode>General</c:formatCode>
                <c:ptCount val="586"/>
                <c:pt idx="0">
                  <c:v>523.43499755859375</c:v>
                </c:pt>
                <c:pt idx="1">
                  <c:v>523.44500732421875</c:v>
                </c:pt>
                <c:pt idx="2">
                  <c:v>523.45501708984375</c:v>
                </c:pt>
                <c:pt idx="3">
                  <c:v>523.46502685546875</c:v>
                </c:pt>
                <c:pt idx="4">
                  <c:v>523.4749755859375</c:v>
                </c:pt>
                <c:pt idx="5">
                  <c:v>523.4849853515625</c:v>
                </c:pt>
                <c:pt idx="6">
                  <c:v>523.4949951171875</c:v>
                </c:pt>
                <c:pt idx="7">
                  <c:v>523.5050048828125</c:v>
                </c:pt>
                <c:pt idx="8">
                  <c:v>523.5150146484375</c:v>
                </c:pt>
                <c:pt idx="9">
                  <c:v>523.5250244140625</c:v>
                </c:pt>
                <c:pt idx="10">
                  <c:v>523.53497314453125</c:v>
                </c:pt>
                <c:pt idx="11">
                  <c:v>523.54498291015625</c:v>
                </c:pt>
                <c:pt idx="12">
                  <c:v>523.55499267578125</c:v>
                </c:pt>
                <c:pt idx="13">
                  <c:v>523.56500244140625</c:v>
                </c:pt>
                <c:pt idx="14">
                  <c:v>523.57501220703125</c:v>
                </c:pt>
                <c:pt idx="15">
                  <c:v>523.58502197265625</c:v>
                </c:pt>
                <c:pt idx="16">
                  <c:v>523.594970703125</c:v>
                </c:pt>
                <c:pt idx="17">
                  <c:v>523.60498046875</c:v>
                </c:pt>
                <c:pt idx="18">
                  <c:v>523.614990234375</c:v>
                </c:pt>
                <c:pt idx="19">
                  <c:v>523.625</c:v>
                </c:pt>
                <c:pt idx="20">
                  <c:v>523.635009765625</c:v>
                </c:pt>
                <c:pt idx="21">
                  <c:v>523.64501953125</c:v>
                </c:pt>
                <c:pt idx="22">
                  <c:v>523.655029296875</c:v>
                </c:pt>
                <c:pt idx="23">
                  <c:v>523.66497802734375</c:v>
                </c:pt>
                <c:pt idx="24">
                  <c:v>523.67498779296875</c:v>
                </c:pt>
                <c:pt idx="25">
                  <c:v>523.68499755859375</c:v>
                </c:pt>
                <c:pt idx="26">
                  <c:v>523.69500732421875</c:v>
                </c:pt>
                <c:pt idx="27">
                  <c:v>523.70501708984375</c:v>
                </c:pt>
                <c:pt idx="28">
                  <c:v>523.71502685546875</c:v>
                </c:pt>
                <c:pt idx="29">
                  <c:v>523.7249755859375</c:v>
                </c:pt>
                <c:pt idx="30">
                  <c:v>523.7349853515625</c:v>
                </c:pt>
                <c:pt idx="31">
                  <c:v>523.7449951171875</c:v>
                </c:pt>
                <c:pt idx="32">
                  <c:v>523.7550048828125</c:v>
                </c:pt>
                <c:pt idx="33">
                  <c:v>523.7650146484375</c:v>
                </c:pt>
                <c:pt idx="34">
                  <c:v>523.7750244140625</c:v>
                </c:pt>
                <c:pt idx="35">
                  <c:v>523.78497314453125</c:v>
                </c:pt>
                <c:pt idx="36">
                  <c:v>523.79498291015625</c:v>
                </c:pt>
                <c:pt idx="37">
                  <c:v>523.80499267578125</c:v>
                </c:pt>
                <c:pt idx="38">
                  <c:v>523.81500244140625</c:v>
                </c:pt>
                <c:pt idx="39">
                  <c:v>523.82501220703125</c:v>
                </c:pt>
                <c:pt idx="40">
                  <c:v>523.83502197265625</c:v>
                </c:pt>
                <c:pt idx="41">
                  <c:v>523.844970703125</c:v>
                </c:pt>
                <c:pt idx="42">
                  <c:v>523.85498046875</c:v>
                </c:pt>
                <c:pt idx="43">
                  <c:v>523.864990234375</c:v>
                </c:pt>
                <c:pt idx="44">
                  <c:v>523.875</c:v>
                </c:pt>
                <c:pt idx="45">
                  <c:v>523.885009765625</c:v>
                </c:pt>
                <c:pt idx="46">
                  <c:v>523.89501953125</c:v>
                </c:pt>
                <c:pt idx="47">
                  <c:v>523.905029296875</c:v>
                </c:pt>
                <c:pt idx="48">
                  <c:v>523.91497802734375</c:v>
                </c:pt>
                <c:pt idx="49">
                  <c:v>523.92498779296875</c:v>
                </c:pt>
                <c:pt idx="50">
                  <c:v>523.93499755859375</c:v>
                </c:pt>
                <c:pt idx="51">
                  <c:v>523.94500732421875</c:v>
                </c:pt>
                <c:pt idx="52">
                  <c:v>523.95501708984375</c:v>
                </c:pt>
                <c:pt idx="53">
                  <c:v>523.96502685546875</c:v>
                </c:pt>
                <c:pt idx="54">
                  <c:v>523.9749755859375</c:v>
                </c:pt>
                <c:pt idx="55">
                  <c:v>523.9849853515625</c:v>
                </c:pt>
                <c:pt idx="56">
                  <c:v>523.9949951171875</c:v>
                </c:pt>
                <c:pt idx="57">
                  <c:v>524.0050048828125</c:v>
                </c:pt>
                <c:pt idx="58">
                  <c:v>524.0150146484375</c:v>
                </c:pt>
                <c:pt idx="59">
                  <c:v>524.0250244140625</c:v>
                </c:pt>
                <c:pt idx="60">
                  <c:v>524.03497314453125</c:v>
                </c:pt>
                <c:pt idx="61">
                  <c:v>524.04498291015625</c:v>
                </c:pt>
                <c:pt idx="62">
                  <c:v>524.05499267578125</c:v>
                </c:pt>
                <c:pt idx="63">
                  <c:v>524.06500244140625</c:v>
                </c:pt>
                <c:pt idx="64">
                  <c:v>524.07501220703125</c:v>
                </c:pt>
                <c:pt idx="65">
                  <c:v>524.08502197265625</c:v>
                </c:pt>
                <c:pt idx="66">
                  <c:v>524.094970703125</c:v>
                </c:pt>
                <c:pt idx="67">
                  <c:v>524.10400390625</c:v>
                </c:pt>
                <c:pt idx="68">
                  <c:v>524.114990234375</c:v>
                </c:pt>
                <c:pt idx="69">
                  <c:v>524.125</c:v>
                </c:pt>
                <c:pt idx="70">
                  <c:v>524.135009765625</c:v>
                </c:pt>
                <c:pt idx="71">
                  <c:v>524.14398193359375</c:v>
                </c:pt>
                <c:pt idx="72">
                  <c:v>524.15399169921875</c:v>
                </c:pt>
                <c:pt idx="73">
                  <c:v>524.16400146484375</c:v>
                </c:pt>
                <c:pt idx="74">
                  <c:v>524.17401123046875</c:v>
                </c:pt>
                <c:pt idx="75">
                  <c:v>524.18402099609375</c:v>
                </c:pt>
                <c:pt idx="76">
                  <c:v>524.1939697265625</c:v>
                </c:pt>
                <c:pt idx="77">
                  <c:v>524.2039794921875</c:v>
                </c:pt>
                <c:pt idx="78">
                  <c:v>524.2139892578125</c:v>
                </c:pt>
                <c:pt idx="79">
                  <c:v>524.2239990234375</c:v>
                </c:pt>
                <c:pt idx="80">
                  <c:v>524.2340087890625</c:v>
                </c:pt>
                <c:pt idx="81">
                  <c:v>524.2440185546875</c:v>
                </c:pt>
                <c:pt idx="82">
                  <c:v>524.2540283203125</c:v>
                </c:pt>
                <c:pt idx="83">
                  <c:v>524.26397705078125</c:v>
                </c:pt>
                <c:pt idx="84">
                  <c:v>524.27398681640625</c:v>
                </c:pt>
                <c:pt idx="85">
                  <c:v>524.28399658203125</c:v>
                </c:pt>
                <c:pt idx="86">
                  <c:v>524.29400634765625</c:v>
                </c:pt>
                <c:pt idx="87">
                  <c:v>524.30401611328125</c:v>
                </c:pt>
                <c:pt idx="88">
                  <c:v>524.31402587890625</c:v>
                </c:pt>
                <c:pt idx="89">
                  <c:v>524.323974609375</c:v>
                </c:pt>
                <c:pt idx="90">
                  <c:v>524.333984375</c:v>
                </c:pt>
                <c:pt idx="91">
                  <c:v>524.343994140625</c:v>
                </c:pt>
                <c:pt idx="92">
                  <c:v>524.35400390625</c:v>
                </c:pt>
                <c:pt idx="93">
                  <c:v>524.364013671875</c:v>
                </c:pt>
                <c:pt idx="94">
                  <c:v>524.3740234375</c:v>
                </c:pt>
                <c:pt idx="95">
                  <c:v>524.38397216796875</c:v>
                </c:pt>
                <c:pt idx="96">
                  <c:v>524.39398193359375</c:v>
                </c:pt>
                <c:pt idx="97">
                  <c:v>524.40399169921875</c:v>
                </c:pt>
                <c:pt idx="98">
                  <c:v>524.41400146484375</c:v>
                </c:pt>
                <c:pt idx="99">
                  <c:v>524.42401123046875</c:v>
                </c:pt>
                <c:pt idx="100">
                  <c:v>524.43402099609375</c:v>
                </c:pt>
                <c:pt idx="101">
                  <c:v>524.4439697265625</c:v>
                </c:pt>
                <c:pt idx="102">
                  <c:v>524.4539794921875</c:v>
                </c:pt>
                <c:pt idx="103">
                  <c:v>524.4639892578125</c:v>
                </c:pt>
                <c:pt idx="104">
                  <c:v>524.4739990234375</c:v>
                </c:pt>
                <c:pt idx="105">
                  <c:v>524.4840087890625</c:v>
                </c:pt>
                <c:pt idx="106">
                  <c:v>524.4940185546875</c:v>
                </c:pt>
                <c:pt idx="107">
                  <c:v>524.5040283203125</c:v>
                </c:pt>
                <c:pt idx="108">
                  <c:v>524.51397705078125</c:v>
                </c:pt>
                <c:pt idx="109">
                  <c:v>524.52398681640625</c:v>
                </c:pt>
                <c:pt idx="110">
                  <c:v>524.53399658203125</c:v>
                </c:pt>
                <c:pt idx="111">
                  <c:v>524.54400634765625</c:v>
                </c:pt>
                <c:pt idx="112">
                  <c:v>524.55401611328125</c:v>
                </c:pt>
                <c:pt idx="113">
                  <c:v>524.56402587890625</c:v>
                </c:pt>
                <c:pt idx="114">
                  <c:v>524.573974609375</c:v>
                </c:pt>
                <c:pt idx="115">
                  <c:v>524.583984375</c:v>
                </c:pt>
                <c:pt idx="116">
                  <c:v>524.593994140625</c:v>
                </c:pt>
                <c:pt idx="117">
                  <c:v>524.60400390625</c:v>
                </c:pt>
                <c:pt idx="118">
                  <c:v>524.614013671875</c:v>
                </c:pt>
                <c:pt idx="119">
                  <c:v>524.6240234375</c:v>
                </c:pt>
                <c:pt idx="120">
                  <c:v>524.63397216796875</c:v>
                </c:pt>
                <c:pt idx="121">
                  <c:v>524.64398193359375</c:v>
                </c:pt>
                <c:pt idx="122">
                  <c:v>524.65399169921875</c:v>
                </c:pt>
                <c:pt idx="123">
                  <c:v>524.66400146484375</c:v>
                </c:pt>
                <c:pt idx="124">
                  <c:v>524.67401123046875</c:v>
                </c:pt>
                <c:pt idx="125">
                  <c:v>524.68402099609375</c:v>
                </c:pt>
                <c:pt idx="126">
                  <c:v>524.6939697265625</c:v>
                </c:pt>
                <c:pt idx="127">
                  <c:v>524.7039794921875</c:v>
                </c:pt>
                <c:pt idx="128">
                  <c:v>524.7139892578125</c:v>
                </c:pt>
                <c:pt idx="129">
                  <c:v>524.7239990234375</c:v>
                </c:pt>
                <c:pt idx="130">
                  <c:v>524.7340087890625</c:v>
                </c:pt>
                <c:pt idx="131">
                  <c:v>524.7440185546875</c:v>
                </c:pt>
                <c:pt idx="132">
                  <c:v>524.7540283203125</c:v>
                </c:pt>
                <c:pt idx="133">
                  <c:v>524.76397705078125</c:v>
                </c:pt>
                <c:pt idx="134">
                  <c:v>524.77398681640625</c:v>
                </c:pt>
                <c:pt idx="135">
                  <c:v>524.78399658203125</c:v>
                </c:pt>
                <c:pt idx="136">
                  <c:v>524.79400634765625</c:v>
                </c:pt>
                <c:pt idx="137">
                  <c:v>524.80401611328125</c:v>
                </c:pt>
                <c:pt idx="138">
                  <c:v>524.81402587890625</c:v>
                </c:pt>
                <c:pt idx="139">
                  <c:v>524.823974609375</c:v>
                </c:pt>
                <c:pt idx="140">
                  <c:v>524.833984375</c:v>
                </c:pt>
                <c:pt idx="141">
                  <c:v>524.843994140625</c:v>
                </c:pt>
                <c:pt idx="142">
                  <c:v>524.85400390625</c:v>
                </c:pt>
                <c:pt idx="143">
                  <c:v>524.864013671875</c:v>
                </c:pt>
                <c:pt idx="144">
                  <c:v>524.8740234375</c:v>
                </c:pt>
                <c:pt idx="145">
                  <c:v>524.88397216796875</c:v>
                </c:pt>
                <c:pt idx="146">
                  <c:v>524.89398193359375</c:v>
                </c:pt>
                <c:pt idx="147">
                  <c:v>524.90399169921875</c:v>
                </c:pt>
                <c:pt idx="148">
                  <c:v>524.91400146484375</c:v>
                </c:pt>
                <c:pt idx="149">
                  <c:v>524.92401123046875</c:v>
                </c:pt>
                <c:pt idx="150">
                  <c:v>524.93402099609375</c:v>
                </c:pt>
                <c:pt idx="151">
                  <c:v>524.9439697265625</c:v>
                </c:pt>
                <c:pt idx="152">
                  <c:v>524.9539794921875</c:v>
                </c:pt>
                <c:pt idx="153">
                  <c:v>524.9639892578125</c:v>
                </c:pt>
                <c:pt idx="154">
                  <c:v>524.9739990234375</c:v>
                </c:pt>
                <c:pt idx="155">
                  <c:v>524.9840087890625</c:v>
                </c:pt>
                <c:pt idx="156">
                  <c:v>524.9940185546875</c:v>
                </c:pt>
                <c:pt idx="157">
                  <c:v>525.0040283203125</c:v>
                </c:pt>
                <c:pt idx="158">
                  <c:v>525.01397705078125</c:v>
                </c:pt>
                <c:pt idx="159">
                  <c:v>525.02398681640625</c:v>
                </c:pt>
                <c:pt idx="160">
                  <c:v>525.03399658203125</c:v>
                </c:pt>
                <c:pt idx="161">
                  <c:v>525.04400634765625</c:v>
                </c:pt>
                <c:pt idx="162">
                  <c:v>525.05401611328125</c:v>
                </c:pt>
                <c:pt idx="163">
                  <c:v>525.06402587890625</c:v>
                </c:pt>
                <c:pt idx="164">
                  <c:v>525.073974609375</c:v>
                </c:pt>
                <c:pt idx="165">
                  <c:v>525.083984375</c:v>
                </c:pt>
                <c:pt idx="166">
                  <c:v>525.093994140625</c:v>
                </c:pt>
                <c:pt idx="167">
                  <c:v>525.10400390625</c:v>
                </c:pt>
                <c:pt idx="168">
                  <c:v>525.114013671875</c:v>
                </c:pt>
                <c:pt idx="169">
                  <c:v>525.1240234375</c:v>
                </c:pt>
                <c:pt idx="170">
                  <c:v>525.13397216796875</c:v>
                </c:pt>
                <c:pt idx="171">
                  <c:v>525.14398193359375</c:v>
                </c:pt>
                <c:pt idx="172">
                  <c:v>525.15399169921875</c:v>
                </c:pt>
                <c:pt idx="173">
                  <c:v>525.16400146484375</c:v>
                </c:pt>
                <c:pt idx="174">
                  <c:v>525.17401123046875</c:v>
                </c:pt>
                <c:pt idx="175">
                  <c:v>525.18499755859375</c:v>
                </c:pt>
                <c:pt idx="176">
                  <c:v>525.19500732421875</c:v>
                </c:pt>
                <c:pt idx="177">
                  <c:v>525.2039794921875</c:v>
                </c:pt>
                <c:pt idx="178">
                  <c:v>525.2139892578125</c:v>
                </c:pt>
                <c:pt idx="179">
                  <c:v>525.2239990234375</c:v>
                </c:pt>
                <c:pt idx="180">
                  <c:v>525.2340087890625</c:v>
                </c:pt>
                <c:pt idx="181">
                  <c:v>525.2449951171875</c:v>
                </c:pt>
                <c:pt idx="182">
                  <c:v>525.2550048828125</c:v>
                </c:pt>
                <c:pt idx="183">
                  <c:v>525.2650146484375</c:v>
                </c:pt>
                <c:pt idx="184">
                  <c:v>525.2750244140625</c:v>
                </c:pt>
                <c:pt idx="185">
                  <c:v>525.28497314453125</c:v>
                </c:pt>
                <c:pt idx="186">
                  <c:v>525.29400634765625</c:v>
                </c:pt>
                <c:pt idx="187">
                  <c:v>525.30499267578125</c:v>
                </c:pt>
                <c:pt idx="188">
                  <c:v>525.31500244140625</c:v>
                </c:pt>
                <c:pt idx="189">
                  <c:v>525.32501220703125</c:v>
                </c:pt>
                <c:pt idx="190">
                  <c:v>525.33502197265625</c:v>
                </c:pt>
                <c:pt idx="191">
                  <c:v>525.344970703125</c:v>
                </c:pt>
                <c:pt idx="192">
                  <c:v>525.35498046875</c:v>
                </c:pt>
                <c:pt idx="193">
                  <c:v>525.364990234375</c:v>
                </c:pt>
                <c:pt idx="194">
                  <c:v>525.375</c:v>
                </c:pt>
                <c:pt idx="195">
                  <c:v>525.385009765625</c:v>
                </c:pt>
                <c:pt idx="196">
                  <c:v>525.39501953125</c:v>
                </c:pt>
                <c:pt idx="197">
                  <c:v>525.405029296875</c:v>
                </c:pt>
                <c:pt idx="198">
                  <c:v>525.41497802734375</c:v>
                </c:pt>
                <c:pt idx="199">
                  <c:v>525.42498779296875</c:v>
                </c:pt>
                <c:pt idx="200">
                  <c:v>525.43499755859375</c:v>
                </c:pt>
                <c:pt idx="201">
                  <c:v>525.44500732421875</c:v>
                </c:pt>
                <c:pt idx="202">
                  <c:v>525.45501708984375</c:v>
                </c:pt>
                <c:pt idx="203">
                  <c:v>525.46502685546875</c:v>
                </c:pt>
                <c:pt idx="204">
                  <c:v>525.4749755859375</c:v>
                </c:pt>
                <c:pt idx="205">
                  <c:v>525.4849853515625</c:v>
                </c:pt>
                <c:pt idx="206">
                  <c:v>525.4949951171875</c:v>
                </c:pt>
                <c:pt idx="207">
                  <c:v>525.5050048828125</c:v>
                </c:pt>
                <c:pt idx="208">
                  <c:v>525.5150146484375</c:v>
                </c:pt>
                <c:pt idx="209">
                  <c:v>525.5250244140625</c:v>
                </c:pt>
                <c:pt idx="210">
                  <c:v>525.53497314453125</c:v>
                </c:pt>
                <c:pt idx="211">
                  <c:v>525.54498291015625</c:v>
                </c:pt>
                <c:pt idx="212">
                  <c:v>525.55499267578125</c:v>
                </c:pt>
                <c:pt idx="213">
                  <c:v>525.56500244140625</c:v>
                </c:pt>
                <c:pt idx="214">
                  <c:v>525.57501220703125</c:v>
                </c:pt>
                <c:pt idx="215">
                  <c:v>525.58502197265625</c:v>
                </c:pt>
                <c:pt idx="216">
                  <c:v>525.594970703125</c:v>
                </c:pt>
                <c:pt idx="217">
                  <c:v>525.60498046875</c:v>
                </c:pt>
                <c:pt idx="218">
                  <c:v>525.614990234375</c:v>
                </c:pt>
                <c:pt idx="219">
                  <c:v>525.625</c:v>
                </c:pt>
                <c:pt idx="220">
                  <c:v>525.635009765625</c:v>
                </c:pt>
                <c:pt idx="221">
                  <c:v>525.64501953125</c:v>
                </c:pt>
                <c:pt idx="222">
                  <c:v>525.655029296875</c:v>
                </c:pt>
                <c:pt idx="223">
                  <c:v>525.66497802734375</c:v>
                </c:pt>
                <c:pt idx="224">
                  <c:v>525.67498779296875</c:v>
                </c:pt>
                <c:pt idx="225">
                  <c:v>525.68499755859375</c:v>
                </c:pt>
                <c:pt idx="226">
                  <c:v>525.69500732421875</c:v>
                </c:pt>
                <c:pt idx="227">
                  <c:v>525.70501708984375</c:v>
                </c:pt>
                <c:pt idx="228">
                  <c:v>525.71502685546875</c:v>
                </c:pt>
                <c:pt idx="229">
                  <c:v>525.7249755859375</c:v>
                </c:pt>
                <c:pt idx="230">
                  <c:v>525.7349853515625</c:v>
                </c:pt>
                <c:pt idx="231">
                  <c:v>525.7449951171875</c:v>
                </c:pt>
                <c:pt idx="232">
                  <c:v>525.7550048828125</c:v>
                </c:pt>
                <c:pt idx="233">
                  <c:v>525.7650146484375</c:v>
                </c:pt>
                <c:pt idx="234">
                  <c:v>525.7750244140625</c:v>
                </c:pt>
                <c:pt idx="235">
                  <c:v>525.78497314453125</c:v>
                </c:pt>
                <c:pt idx="236">
                  <c:v>525.79498291015625</c:v>
                </c:pt>
                <c:pt idx="237">
                  <c:v>525.80499267578125</c:v>
                </c:pt>
                <c:pt idx="238">
                  <c:v>525.81500244140625</c:v>
                </c:pt>
                <c:pt idx="239">
                  <c:v>525.82501220703125</c:v>
                </c:pt>
                <c:pt idx="240">
                  <c:v>525.83502197265625</c:v>
                </c:pt>
                <c:pt idx="241">
                  <c:v>525.844970703125</c:v>
                </c:pt>
                <c:pt idx="242">
                  <c:v>525.85498046875</c:v>
                </c:pt>
                <c:pt idx="243">
                  <c:v>525.864990234375</c:v>
                </c:pt>
                <c:pt idx="244">
                  <c:v>525.875</c:v>
                </c:pt>
                <c:pt idx="245">
                  <c:v>525.885009765625</c:v>
                </c:pt>
                <c:pt idx="246">
                  <c:v>525.89501953125</c:v>
                </c:pt>
                <c:pt idx="247">
                  <c:v>525.905029296875</c:v>
                </c:pt>
                <c:pt idx="248">
                  <c:v>525.91497802734375</c:v>
                </c:pt>
                <c:pt idx="249">
                  <c:v>525.92498779296875</c:v>
                </c:pt>
                <c:pt idx="250">
                  <c:v>525.93499755859375</c:v>
                </c:pt>
                <c:pt idx="251">
                  <c:v>525.94500732421875</c:v>
                </c:pt>
                <c:pt idx="252">
                  <c:v>525.95501708984375</c:v>
                </c:pt>
                <c:pt idx="253">
                  <c:v>525.96502685546875</c:v>
                </c:pt>
                <c:pt idx="254">
                  <c:v>525.9749755859375</c:v>
                </c:pt>
                <c:pt idx="255">
                  <c:v>525.9849853515625</c:v>
                </c:pt>
                <c:pt idx="256">
                  <c:v>525.9949951171875</c:v>
                </c:pt>
                <c:pt idx="257">
                  <c:v>526.0050048828125</c:v>
                </c:pt>
                <c:pt idx="258">
                  <c:v>526.0150146484375</c:v>
                </c:pt>
                <c:pt idx="259">
                  <c:v>526.0250244140625</c:v>
                </c:pt>
                <c:pt idx="260">
                  <c:v>526.03497314453125</c:v>
                </c:pt>
                <c:pt idx="261">
                  <c:v>526.04498291015625</c:v>
                </c:pt>
                <c:pt idx="262">
                  <c:v>526.05499267578125</c:v>
                </c:pt>
                <c:pt idx="263">
                  <c:v>526.06500244140625</c:v>
                </c:pt>
                <c:pt idx="264">
                  <c:v>526.07501220703125</c:v>
                </c:pt>
                <c:pt idx="265">
                  <c:v>526.08502197265625</c:v>
                </c:pt>
                <c:pt idx="266">
                  <c:v>526.094970703125</c:v>
                </c:pt>
                <c:pt idx="267">
                  <c:v>526.10498046875</c:v>
                </c:pt>
                <c:pt idx="268">
                  <c:v>526.114990234375</c:v>
                </c:pt>
                <c:pt idx="269">
                  <c:v>526.125</c:v>
                </c:pt>
                <c:pt idx="270">
                  <c:v>526.135009765625</c:v>
                </c:pt>
                <c:pt idx="271">
                  <c:v>526.14501953125</c:v>
                </c:pt>
                <c:pt idx="272">
                  <c:v>526.155029296875</c:v>
                </c:pt>
                <c:pt idx="273">
                  <c:v>526.16497802734375</c:v>
                </c:pt>
                <c:pt idx="274">
                  <c:v>526.17498779296875</c:v>
                </c:pt>
                <c:pt idx="275">
                  <c:v>526.18499755859375</c:v>
                </c:pt>
                <c:pt idx="276">
                  <c:v>526.19500732421875</c:v>
                </c:pt>
                <c:pt idx="277">
                  <c:v>526.20501708984375</c:v>
                </c:pt>
                <c:pt idx="278">
                  <c:v>526.21502685546875</c:v>
                </c:pt>
                <c:pt idx="279">
                  <c:v>526.2249755859375</c:v>
                </c:pt>
                <c:pt idx="280">
                  <c:v>526.2349853515625</c:v>
                </c:pt>
                <c:pt idx="281">
                  <c:v>526.2449951171875</c:v>
                </c:pt>
                <c:pt idx="282">
                  <c:v>526.2550048828125</c:v>
                </c:pt>
                <c:pt idx="283">
                  <c:v>526.2659912109375</c:v>
                </c:pt>
                <c:pt idx="284">
                  <c:v>526.2760009765625</c:v>
                </c:pt>
                <c:pt idx="285">
                  <c:v>526.2860107421875</c:v>
                </c:pt>
                <c:pt idx="286">
                  <c:v>526.2960205078125</c:v>
                </c:pt>
                <c:pt idx="287">
                  <c:v>526.3060302734375</c:v>
                </c:pt>
                <c:pt idx="288">
                  <c:v>526.31597900390625</c:v>
                </c:pt>
                <c:pt idx="289">
                  <c:v>526.32598876953125</c:v>
                </c:pt>
                <c:pt idx="290">
                  <c:v>526.33599853515625</c:v>
                </c:pt>
                <c:pt idx="291">
                  <c:v>526.34600830078125</c:v>
                </c:pt>
                <c:pt idx="292">
                  <c:v>526.35601806640625</c:v>
                </c:pt>
                <c:pt idx="293">
                  <c:v>526.36602783203125</c:v>
                </c:pt>
                <c:pt idx="294">
                  <c:v>526.3759765625</c:v>
                </c:pt>
                <c:pt idx="295">
                  <c:v>526.385986328125</c:v>
                </c:pt>
                <c:pt idx="296">
                  <c:v>526.39599609375</c:v>
                </c:pt>
                <c:pt idx="297">
                  <c:v>526.406005859375</c:v>
                </c:pt>
                <c:pt idx="298">
                  <c:v>526.416015625</c:v>
                </c:pt>
                <c:pt idx="299">
                  <c:v>526.426025390625</c:v>
                </c:pt>
                <c:pt idx="300">
                  <c:v>526.43597412109375</c:v>
                </c:pt>
                <c:pt idx="301">
                  <c:v>526.44598388671875</c:v>
                </c:pt>
                <c:pt idx="302">
                  <c:v>526.45599365234375</c:v>
                </c:pt>
                <c:pt idx="303">
                  <c:v>526.46600341796875</c:v>
                </c:pt>
                <c:pt idx="304">
                  <c:v>526.47601318359375</c:v>
                </c:pt>
                <c:pt idx="305">
                  <c:v>526.48602294921875</c:v>
                </c:pt>
                <c:pt idx="306">
                  <c:v>526.4959716796875</c:v>
                </c:pt>
                <c:pt idx="307">
                  <c:v>526.5059814453125</c:v>
                </c:pt>
                <c:pt idx="308">
                  <c:v>526.5159912109375</c:v>
                </c:pt>
                <c:pt idx="309">
                  <c:v>526.5260009765625</c:v>
                </c:pt>
                <c:pt idx="310">
                  <c:v>526.5360107421875</c:v>
                </c:pt>
                <c:pt idx="311">
                  <c:v>526.5460205078125</c:v>
                </c:pt>
                <c:pt idx="312">
                  <c:v>526.5560302734375</c:v>
                </c:pt>
                <c:pt idx="313">
                  <c:v>526.56597900390625</c:v>
                </c:pt>
                <c:pt idx="314">
                  <c:v>526.57598876953125</c:v>
                </c:pt>
                <c:pt idx="315">
                  <c:v>526.58599853515625</c:v>
                </c:pt>
                <c:pt idx="316">
                  <c:v>526.59600830078125</c:v>
                </c:pt>
                <c:pt idx="317">
                  <c:v>526.60601806640625</c:v>
                </c:pt>
                <c:pt idx="318">
                  <c:v>526.61602783203125</c:v>
                </c:pt>
                <c:pt idx="319">
                  <c:v>526.6259765625</c:v>
                </c:pt>
                <c:pt idx="320">
                  <c:v>526.635986328125</c:v>
                </c:pt>
                <c:pt idx="321">
                  <c:v>526.64599609375</c:v>
                </c:pt>
                <c:pt idx="322">
                  <c:v>526.656005859375</c:v>
                </c:pt>
                <c:pt idx="323">
                  <c:v>526.666015625</c:v>
                </c:pt>
                <c:pt idx="324">
                  <c:v>526.676025390625</c:v>
                </c:pt>
                <c:pt idx="325">
                  <c:v>526.68597412109375</c:v>
                </c:pt>
                <c:pt idx="326">
                  <c:v>526.69598388671875</c:v>
                </c:pt>
                <c:pt idx="327">
                  <c:v>526.70599365234375</c:v>
                </c:pt>
                <c:pt idx="328">
                  <c:v>526.71600341796875</c:v>
                </c:pt>
                <c:pt idx="329">
                  <c:v>526.72601318359375</c:v>
                </c:pt>
                <c:pt idx="330">
                  <c:v>526.73602294921875</c:v>
                </c:pt>
                <c:pt idx="331">
                  <c:v>526.7459716796875</c:v>
                </c:pt>
                <c:pt idx="332">
                  <c:v>526.7559814453125</c:v>
                </c:pt>
                <c:pt idx="333">
                  <c:v>526.7659912109375</c:v>
                </c:pt>
                <c:pt idx="334">
                  <c:v>526.7760009765625</c:v>
                </c:pt>
                <c:pt idx="335">
                  <c:v>526.7860107421875</c:v>
                </c:pt>
                <c:pt idx="336">
                  <c:v>526.7960205078125</c:v>
                </c:pt>
                <c:pt idx="337">
                  <c:v>526.8060302734375</c:v>
                </c:pt>
                <c:pt idx="338">
                  <c:v>526.81597900390625</c:v>
                </c:pt>
                <c:pt idx="339">
                  <c:v>526.8270263671875</c:v>
                </c:pt>
                <c:pt idx="340">
                  <c:v>526.83697509765625</c:v>
                </c:pt>
                <c:pt idx="341">
                  <c:v>526.84698486328125</c:v>
                </c:pt>
                <c:pt idx="342">
                  <c:v>526.85699462890625</c:v>
                </c:pt>
                <c:pt idx="343">
                  <c:v>526.86700439453125</c:v>
                </c:pt>
                <c:pt idx="344">
                  <c:v>526.87701416015625</c:v>
                </c:pt>
                <c:pt idx="345">
                  <c:v>526.88702392578125</c:v>
                </c:pt>
                <c:pt idx="346">
                  <c:v>526.89697265625</c:v>
                </c:pt>
                <c:pt idx="347">
                  <c:v>526.906982421875</c:v>
                </c:pt>
                <c:pt idx="348">
                  <c:v>526.9169921875</c:v>
                </c:pt>
                <c:pt idx="349">
                  <c:v>526.927001953125</c:v>
                </c:pt>
                <c:pt idx="350">
                  <c:v>526.93701171875</c:v>
                </c:pt>
                <c:pt idx="351">
                  <c:v>526.947021484375</c:v>
                </c:pt>
                <c:pt idx="352">
                  <c:v>526.95697021484375</c:v>
                </c:pt>
                <c:pt idx="353">
                  <c:v>526.96697998046875</c:v>
                </c:pt>
                <c:pt idx="354">
                  <c:v>526.97698974609375</c:v>
                </c:pt>
                <c:pt idx="355">
                  <c:v>526.98699951171875</c:v>
                </c:pt>
                <c:pt idx="356">
                  <c:v>526.99700927734375</c:v>
                </c:pt>
                <c:pt idx="357">
                  <c:v>527.00701904296875</c:v>
                </c:pt>
                <c:pt idx="358">
                  <c:v>527.01702880859375</c:v>
                </c:pt>
                <c:pt idx="359">
                  <c:v>527.0269775390625</c:v>
                </c:pt>
                <c:pt idx="360">
                  <c:v>527.0369873046875</c:v>
                </c:pt>
                <c:pt idx="361">
                  <c:v>527.0469970703125</c:v>
                </c:pt>
                <c:pt idx="362">
                  <c:v>527.0570068359375</c:v>
                </c:pt>
                <c:pt idx="363">
                  <c:v>527.0670166015625</c:v>
                </c:pt>
                <c:pt idx="364">
                  <c:v>527.0770263671875</c:v>
                </c:pt>
                <c:pt idx="365">
                  <c:v>527.08697509765625</c:v>
                </c:pt>
                <c:pt idx="366">
                  <c:v>527.09698486328125</c:v>
                </c:pt>
                <c:pt idx="367">
                  <c:v>527.10699462890625</c:v>
                </c:pt>
                <c:pt idx="368">
                  <c:v>527.11700439453125</c:v>
                </c:pt>
                <c:pt idx="369">
                  <c:v>527.12701416015625</c:v>
                </c:pt>
                <c:pt idx="370">
                  <c:v>527.13702392578125</c:v>
                </c:pt>
                <c:pt idx="371">
                  <c:v>527.14697265625</c:v>
                </c:pt>
                <c:pt idx="372">
                  <c:v>527.156982421875</c:v>
                </c:pt>
                <c:pt idx="373">
                  <c:v>527.1669921875</c:v>
                </c:pt>
                <c:pt idx="374">
                  <c:v>527.177001953125</c:v>
                </c:pt>
                <c:pt idx="375">
                  <c:v>527.18701171875</c:v>
                </c:pt>
                <c:pt idx="376">
                  <c:v>527.197021484375</c:v>
                </c:pt>
                <c:pt idx="377">
                  <c:v>527.20697021484375</c:v>
                </c:pt>
                <c:pt idx="378">
                  <c:v>527.21697998046875</c:v>
                </c:pt>
                <c:pt idx="379">
                  <c:v>527.22698974609375</c:v>
                </c:pt>
                <c:pt idx="380">
                  <c:v>527.23699951171875</c:v>
                </c:pt>
                <c:pt idx="381">
                  <c:v>527.24700927734375</c:v>
                </c:pt>
                <c:pt idx="382">
                  <c:v>527.25799560546875</c:v>
                </c:pt>
                <c:pt idx="383">
                  <c:v>527.26800537109375</c:v>
                </c:pt>
                <c:pt idx="384">
                  <c:v>527.27801513671875</c:v>
                </c:pt>
                <c:pt idx="385">
                  <c:v>527.28802490234375</c:v>
                </c:pt>
                <c:pt idx="386">
                  <c:v>527.2979736328125</c:v>
                </c:pt>
                <c:pt idx="387">
                  <c:v>527.3079833984375</c:v>
                </c:pt>
                <c:pt idx="388">
                  <c:v>527.3179931640625</c:v>
                </c:pt>
                <c:pt idx="389">
                  <c:v>527.3280029296875</c:v>
                </c:pt>
                <c:pt idx="390">
                  <c:v>527.3380126953125</c:v>
                </c:pt>
                <c:pt idx="391">
                  <c:v>527.3480224609375</c:v>
                </c:pt>
                <c:pt idx="392">
                  <c:v>527.35797119140625</c:v>
                </c:pt>
                <c:pt idx="393">
                  <c:v>527.36798095703125</c:v>
                </c:pt>
                <c:pt idx="394">
                  <c:v>527.37799072265625</c:v>
                </c:pt>
                <c:pt idx="395">
                  <c:v>527.38800048828125</c:v>
                </c:pt>
                <c:pt idx="396">
                  <c:v>527.39801025390625</c:v>
                </c:pt>
                <c:pt idx="397">
                  <c:v>527.40802001953125</c:v>
                </c:pt>
                <c:pt idx="398">
                  <c:v>527.41802978515625</c:v>
                </c:pt>
                <c:pt idx="399">
                  <c:v>527.427978515625</c:v>
                </c:pt>
                <c:pt idx="400">
                  <c:v>527.43798828125</c:v>
                </c:pt>
                <c:pt idx="401">
                  <c:v>527.447998046875</c:v>
                </c:pt>
                <c:pt idx="402">
                  <c:v>527.4580078125</c:v>
                </c:pt>
                <c:pt idx="403">
                  <c:v>527.468017578125</c:v>
                </c:pt>
                <c:pt idx="404">
                  <c:v>527.47802734375</c:v>
                </c:pt>
                <c:pt idx="405">
                  <c:v>527.48797607421875</c:v>
                </c:pt>
                <c:pt idx="406">
                  <c:v>527.49798583984375</c:v>
                </c:pt>
                <c:pt idx="407">
                  <c:v>527.50799560546875</c:v>
                </c:pt>
                <c:pt idx="408">
                  <c:v>527.51800537109375</c:v>
                </c:pt>
                <c:pt idx="409">
                  <c:v>527.52801513671875</c:v>
                </c:pt>
                <c:pt idx="410">
                  <c:v>527.53802490234375</c:v>
                </c:pt>
                <c:pt idx="411">
                  <c:v>527.5479736328125</c:v>
                </c:pt>
                <c:pt idx="412">
                  <c:v>527.5579833984375</c:v>
                </c:pt>
                <c:pt idx="413">
                  <c:v>527.5679931640625</c:v>
                </c:pt>
                <c:pt idx="414">
                  <c:v>527.5780029296875</c:v>
                </c:pt>
                <c:pt idx="415">
                  <c:v>527.5880126953125</c:v>
                </c:pt>
                <c:pt idx="416">
                  <c:v>527.5980224609375</c:v>
                </c:pt>
                <c:pt idx="417">
                  <c:v>527.60797119140625</c:v>
                </c:pt>
                <c:pt idx="418">
                  <c:v>527.61798095703125</c:v>
                </c:pt>
                <c:pt idx="419">
                  <c:v>527.62799072265625</c:v>
                </c:pt>
                <c:pt idx="420">
                  <c:v>527.63800048828125</c:v>
                </c:pt>
                <c:pt idx="421">
                  <c:v>527.64801025390625</c:v>
                </c:pt>
                <c:pt idx="422">
                  <c:v>527.65899658203125</c:v>
                </c:pt>
                <c:pt idx="423">
                  <c:v>527.66900634765625</c:v>
                </c:pt>
                <c:pt idx="424">
                  <c:v>527.67901611328125</c:v>
                </c:pt>
                <c:pt idx="425">
                  <c:v>527.68902587890625</c:v>
                </c:pt>
                <c:pt idx="426">
                  <c:v>527.698974609375</c:v>
                </c:pt>
                <c:pt idx="427">
                  <c:v>527.708984375</c:v>
                </c:pt>
                <c:pt idx="428">
                  <c:v>527.718994140625</c:v>
                </c:pt>
                <c:pt idx="429">
                  <c:v>527.72900390625</c:v>
                </c:pt>
                <c:pt idx="430">
                  <c:v>527.739013671875</c:v>
                </c:pt>
                <c:pt idx="431">
                  <c:v>527.7490234375</c:v>
                </c:pt>
                <c:pt idx="432">
                  <c:v>527.75897216796875</c:v>
                </c:pt>
                <c:pt idx="433">
                  <c:v>527.76898193359375</c:v>
                </c:pt>
                <c:pt idx="434">
                  <c:v>527.77899169921875</c:v>
                </c:pt>
                <c:pt idx="435">
                  <c:v>527.78900146484375</c:v>
                </c:pt>
                <c:pt idx="436">
                  <c:v>527.79901123046875</c:v>
                </c:pt>
                <c:pt idx="437">
                  <c:v>527.80902099609375</c:v>
                </c:pt>
                <c:pt idx="438">
                  <c:v>527.8189697265625</c:v>
                </c:pt>
                <c:pt idx="439">
                  <c:v>527.8289794921875</c:v>
                </c:pt>
                <c:pt idx="440">
                  <c:v>527.8389892578125</c:v>
                </c:pt>
                <c:pt idx="441">
                  <c:v>527.8489990234375</c:v>
                </c:pt>
                <c:pt idx="442">
                  <c:v>527.8590087890625</c:v>
                </c:pt>
                <c:pt idx="443">
                  <c:v>527.8690185546875</c:v>
                </c:pt>
                <c:pt idx="444">
                  <c:v>527.8790283203125</c:v>
                </c:pt>
                <c:pt idx="445">
                  <c:v>527.88897705078125</c:v>
                </c:pt>
                <c:pt idx="446">
                  <c:v>527.89898681640625</c:v>
                </c:pt>
                <c:pt idx="447">
                  <c:v>527.90899658203125</c:v>
                </c:pt>
                <c:pt idx="448">
                  <c:v>527.91900634765625</c:v>
                </c:pt>
                <c:pt idx="449">
                  <c:v>527.92901611328125</c:v>
                </c:pt>
                <c:pt idx="450">
                  <c:v>527.93902587890625</c:v>
                </c:pt>
                <c:pt idx="451">
                  <c:v>527.948974609375</c:v>
                </c:pt>
                <c:pt idx="452">
                  <c:v>527.958984375</c:v>
                </c:pt>
                <c:pt idx="453">
                  <c:v>527.969970703125</c:v>
                </c:pt>
                <c:pt idx="454">
                  <c:v>527.97998046875</c:v>
                </c:pt>
                <c:pt idx="455">
                  <c:v>527.989990234375</c:v>
                </c:pt>
                <c:pt idx="456">
                  <c:v>528</c:v>
                </c:pt>
                <c:pt idx="457">
                  <c:v>528.010009765625</c:v>
                </c:pt>
                <c:pt idx="458">
                  <c:v>528.02001953125</c:v>
                </c:pt>
                <c:pt idx="459">
                  <c:v>528.030029296875</c:v>
                </c:pt>
                <c:pt idx="460">
                  <c:v>528.03997802734375</c:v>
                </c:pt>
                <c:pt idx="461">
                  <c:v>528.04998779296875</c:v>
                </c:pt>
                <c:pt idx="462">
                  <c:v>528.05999755859375</c:v>
                </c:pt>
                <c:pt idx="463">
                  <c:v>528.07000732421875</c:v>
                </c:pt>
                <c:pt idx="464">
                  <c:v>528.08001708984375</c:v>
                </c:pt>
                <c:pt idx="465">
                  <c:v>528.09002685546875</c:v>
                </c:pt>
                <c:pt idx="466">
                  <c:v>528.0999755859375</c:v>
                </c:pt>
                <c:pt idx="467">
                  <c:v>528.1099853515625</c:v>
                </c:pt>
                <c:pt idx="468">
                  <c:v>528.1199951171875</c:v>
                </c:pt>
                <c:pt idx="469">
                  <c:v>528.1300048828125</c:v>
                </c:pt>
                <c:pt idx="470">
                  <c:v>528.1400146484375</c:v>
                </c:pt>
                <c:pt idx="471">
                  <c:v>528.1500244140625</c:v>
                </c:pt>
                <c:pt idx="472">
                  <c:v>528.15997314453125</c:v>
                </c:pt>
                <c:pt idx="473">
                  <c:v>528.16998291015625</c:v>
                </c:pt>
                <c:pt idx="474">
                  <c:v>528.17999267578125</c:v>
                </c:pt>
                <c:pt idx="475">
                  <c:v>528.19000244140625</c:v>
                </c:pt>
                <c:pt idx="476">
                  <c:v>528.20001220703125</c:v>
                </c:pt>
                <c:pt idx="477">
                  <c:v>528.21002197265625</c:v>
                </c:pt>
                <c:pt idx="478">
                  <c:v>528.219970703125</c:v>
                </c:pt>
                <c:pt idx="479">
                  <c:v>528.22998046875</c:v>
                </c:pt>
                <c:pt idx="480">
                  <c:v>528.239990234375</c:v>
                </c:pt>
                <c:pt idx="481">
                  <c:v>528.25</c:v>
                </c:pt>
                <c:pt idx="482">
                  <c:v>528.260009765625</c:v>
                </c:pt>
                <c:pt idx="483">
                  <c:v>528.27099609375</c:v>
                </c:pt>
                <c:pt idx="484">
                  <c:v>528.281005859375</c:v>
                </c:pt>
                <c:pt idx="485">
                  <c:v>528.291015625</c:v>
                </c:pt>
                <c:pt idx="486">
                  <c:v>528.301025390625</c:v>
                </c:pt>
                <c:pt idx="487">
                  <c:v>528.31097412109375</c:v>
                </c:pt>
                <c:pt idx="488">
                  <c:v>528.32098388671875</c:v>
                </c:pt>
                <c:pt idx="489">
                  <c:v>528.33099365234375</c:v>
                </c:pt>
                <c:pt idx="490">
                  <c:v>528.34100341796875</c:v>
                </c:pt>
                <c:pt idx="491">
                  <c:v>528.35101318359375</c:v>
                </c:pt>
                <c:pt idx="492">
                  <c:v>528.36102294921875</c:v>
                </c:pt>
                <c:pt idx="493">
                  <c:v>528.3709716796875</c:v>
                </c:pt>
                <c:pt idx="494">
                  <c:v>528.3809814453125</c:v>
                </c:pt>
                <c:pt idx="495">
                  <c:v>528.3909912109375</c:v>
                </c:pt>
                <c:pt idx="496">
                  <c:v>528.4010009765625</c:v>
                </c:pt>
                <c:pt idx="497">
                  <c:v>528.4110107421875</c:v>
                </c:pt>
                <c:pt idx="498">
                  <c:v>528.4210205078125</c:v>
                </c:pt>
                <c:pt idx="499">
                  <c:v>528.4310302734375</c:v>
                </c:pt>
                <c:pt idx="500">
                  <c:v>528.44097900390625</c:v>
                </c:pt>
                <c:pt idx="501">
                  <c:v>528.45098876953125</c:v>
                </c:pt>
                <c:pt idx="502">
                  <c:v>528.46099853515625</c:v>
                </c:pt>
                <c:pt idx="503">
                  <c:v>528.47100830078125</c:v>
                </c:pt>
                <c:pt idx="504">
                  <c:v>528.48101806640625</c:v>
                </c:pt>
                <c:pt idx="505">
                  <c:v>528.49102783203125</c:v>
                </c:pt>
                <c:pt idx="506">
                  <c:v>528.5009765625</c:v>
                </c:pt>
                <c:pt idx="507">
                  <c:v>528.510986328125</c:v>
                </c:pt>
                <c:pt idx="508">
                  <c:v>528.52099609375</c:v>
                </c:pt>
                <c:pt idx="509">
                  <c:v>528.531005859375</c:v>
                </c:pt>
                <c:pt idx="510">
                  <c:v>528.541015625</c:v>
                </c:pt>
                <c:pt idx="511">
                  <c:v>528.552001953125</c:v>
                </c:pt>
                <c:pt idx="512">
                  <c:v>528.56201171875</c:v>
                </c:pt>
                <c:pt idx="513">
                  <c:v>528.572021484375</c:v>
                </c:pt>
                <c:pt idx="514">
                  <c:v>528.58197021484375</c:v>
                </c:pt>
                <c:pt idx="515">
                  <c:v>528.59197998046875</c:v>
                </c:pt>
                <c:pt idx="516">
                  <c:v>528.60198974609375</c:v>
                </c:pt>
                <c:pt idx="517">
                  <c:v>528.61199951171875</c:v>
                </c:pt>
                <c:pt idx="518">
                  <c:v>528.62200927734375</c:v>
                </c:pt>
                <c:pt idx="519">
                  <c:v>528.63201904296875</c:v>
                </c:pt>
                <c:pt idx="520">
                  <c:v>528.64202880859375</c:v>
                </c:pt>
                <c:pt idx="521">
                  <c:v>528.6519775390625</c:v>
                </c:pt>
                <c:pt idx="522">
                  <c:v>528.6619873046875</c:v>
                </c:pt>
                <c:pt idx="523">
                  <c:v>528.6719970703125</c:v>
                </c:pt>
                <c:pt idx="524">
                  <c:v>528.6820068359375</c:v>
                </c:pt>
                <c:pt idx="525">
                  <c:v>528.6920166015625</c:v>
                </c:pt>
                <c:pt idx="526">
                  <c:v>528.7020263671875</c:v>
                </c:pt>
                <c:pt idx="527">
                  <c:v>528.71197509765625</c:v>
                </c:pt>
                <c:pt idx="528">
                  <c:v>528.72198486328125</c:v>
                </c:pt>
                <c:pt idx="529">
                  <c:v>528.73199462890625</c:v>
                </c:pt>
                <c:pt idx="530">
                  <c:v>528.74200439453125</c:v>
                </c:pt>
                <c:pt idx="531">
                  <c:v>528.75201416015625</c:v>
                </c:pt>
                <c:pt idx="532">
                  <c:v>528.76202392578125</c:v>
                </c:pt>
                <c:pt idx="533">
                  <c:v>528.77197265625</c:v>
                </c:pt>
                <c:pt idx="534">
                  <c:v>528.781982421875</c:v>
                </c:pt>
                <c:pt idx="535">
                  <c:v>528.7919921875</c:v>
                </c:pt>
                <c:pt idx="536">
                  <c:v>528.802001953125</c:v>
                </c:pt>
                <c:pt idx="537">
                  <c:v>528.81201171875</c:v>
                </c:pt>
                <c:pt idx="538">
                  <c:v>528.822998046875</c:v>
                </c:pt>
                <c:pt idx="539">
                  <c:v>528.8330078125</c:v>
                </c:pt>
                <c:pt idx="540">
                  <c:v>528.843017578125</c:v>
                </c:pt>
                <c:pt idx="541">
                  <c:v>528.85302734375</c:v>
                </c:pt>
                <c:pt idx="542">
                  <c:v>528.86297607421875</c:v>
                </c:pt>
                <c:pt idx="543">
                  <c:v>528.87298583984375</c:v>
                </c:pt>
                <c:pt idx="544">
                  <c:v>528.88299560546875</c:v>
                </c:pt>
                <c:pt idx="545">
                  <c:v>528.89300537109375</c:v>
                </c:pt>
                <c:pt idx="546">
                  <c:v>528.90301513671875</c:v>
                </c:pt>
                <c:pt idx="547">
                  <c:v>528.91302490234375</c:v>
                </c:pt>
                <c:pt idx="548">
                  <c:v>528.9229736328125</c:v>
                </c:pt>
                <c:pt idx="549">
                  <c:v>528.9329833984375</c:v>
                </c:pt>
                <c:pt idx="550">
                  <c:v>528.9429931640625</c:v>
                </c:pt>
                <c:pt idx="551">
                  <c:v>528.9530029296875</c:v>
                </c:pt>
                <c:pt idx="552">
                  <c:v>528.9630126953125</c:v>
                </c:pt>
                <c:pt idx="553">
                  <c:v>528.9730224609375</c:v>
                </c:pt>
                <c:pt idx="554">
                  <c:v>528.98297119140625</c:v>
                </c:pt>
                <c:pt idx="555">
                  <c:v>528.99298095703125</c:v>
                </c:pt>
                <c:pt idx="556">
                  <c:v>529.00299072265625</c:v>
                </c:pt>
                <c:pt idx="557">
                  <c:v>529.01300048828125</c:v>
                </c:pt>
                <c:pt idx="558">
                  <c:v>529.02301025390625</c:v>
                </c:pt>
                <c:pt idx="559">
                  <c:v>529.03302001953125</c:v>
                </c:pt>
                <c:pt idx="560">
                  <c:v>529.04302978515625</c:v>
                </c:pt>
                <c:pt idx="561">
                  <c:v>529.052978515625</c:v>
                </c:pt>
                <c:pt idx="562">
                  <c:v>529.06298828125</c:v>
                </c:pt>
                <c:pt idx="563">
                  <c:v>529.072998046875</c:v>
                </c:pt>
                <c:pt idx="564">
                  <c:v>529.0830078125</c:v>
                </c:pt>
                <c:pt idx="565">
                  <c:v>529.093994140625</c:v>
                </c:pt>
                <c:pt idx="566">
                  <c:v>529.10400390625</c:v>
                </c:pt>
                <c:pt idx="567">
                  <c:v>529.114013671875</c:v>
                </c:pt>
                <c:pt idx="568">
                  <c:v>529.1240234375</c:v>
                </c:pt>
                <c:pt idx="569">
                  <c:v>529.13397216796875</c:v>
                </c:pt>
                <c:pt idx="570">
                  <c:v>529.14398193359375</c:v>
                </c:pt>
                <c:pt idx="571">
                  <c:v>529.15399169921875</c:v>
                </c:pt>
                <c:pt idx="572">
                  <c:v>529.16400146484375</c:v>
                </c:pt>
                <c:pt idx="573">
                  <c:v>529.17401123046875</c:v>
                </c:pt>
                <c:pt idx="574">
                  <c:v>529.18402099609375</c:v>
                </c:pt>
                <c:pt idx="575">
                  <c:v>529.1939697265625</c:v>
                </c:pt>
                <c:pt idx="576">
                  <c:v>529.2039794921875</c:v>
                </c:pt>
                <c:pt idx="577">
                  <c:v>529.2139892578125</c:v>
                </c:pt>
                <c:pt idx="578">
                  <c:v>529.2239990234375</c:v>
                </c:pt>
                <c:pt idx="579">
                  <c:v>529.2340087890625</c:v>
                </c:pt>
                <c:pt idx="580">
                  <c:v>529.2440185546875</c:v>
                </c:pt>
                <c:pt idx="581">
                  <c:v>529.2540283203125</c:v>
                </c:pt>
                <c:pt idx="582">
                  <c:v>529.26397705078125</c:v>
                </c:pt>
                <c:pt idx="583">
                  <c:v>529.27398681640625</c:v>
                </c:pt>
                <c:pt idx="584">
                  <c:v>529.28399658203125</c:v>
                </c:pt>
                <c:pt idx="585">
                  <c:v>529.29400634765625</c:v>
                </c:pt>
              </c:numCache>
            </c:numRef>
          </c:xVal>
          <c:yVal>
            <c:numRef>
              <c:f>'Sheet1 {21 min}'!$B$1:$B$586</c:f>
              <c:numCache>
                <c:formatCode>General</c:formatCode>
                <c:ptCount val="586"/>
                <c:pt idx="0">
                  <c:v>51.75</c:v>
                </c:pt>
                <c:pt idx="1">
                  <c:v>26.25</c:v>
                </c:pt>
                <c:pt idx="2">
                  <c:v>4.75</c:v>
                </c:pt>
                <c:pt idx="3">
                  <c:v>10.75</c:v>
                </c:pt>
                <c:pt idx="4">
                  <c:v>37.25</c:v>
                </c:pt>
                <c:pt idx="5">
                  <c:v>64.25</c:v>
                </c:pt>
                <c:pt idx="6">
                  <c:v>53.5</c:v>
                </c:pt>
                <c:pt idx="7">
                  <c:v>44.5</c:v>
                </c:pt>
                <c:pt idx="8">
                  <c:v>50.25</c:v>
                </c:pt>
                <c:pt idx="9">
                  <c:v>29.75</c:v>
                </c:pt>
                <c:pt idx="10">
                  <c:v>20.75</c:v>
                </c:pt>
                <c:pt idx="11">
                  <c:v>44.25</c:v>
                </c:pt>
                <c:pt idx="12">
                  <c:v>60.5</c:v>
                </c:pt>
                <c:pt idx="13">
                  <c:v>52.25</c:v>
                </c:pt>
                <c:pt idx="14">
                  <c:v>52.75</c:v>
                </c:pt>
                <c:pt idx="15">
                  <c:v>95.5</c:v>
                </c:pt>
                <c:pt idx="16">
                  <c:v>105.30000305175781</c:v>
                </c:pt>
                <c:pt idx="17">
                  <c:v>68</c:v>
                </c:pt>
                <c:pt idx="18">
                  <c:v>79.75</c:v>
                </c:pt>
                <c:pt idx="19">
                  <c:v>114</c:v>
                </c:pt>
                <c:pt idx="20">
                  <c:v>112.69999694824219</c:v>
                </c:pt>
                <c:pt idx="21">
                  <c:v>80.75</c:v>
                </c:pt>
                <c:pt idx="22">
                  <c:v>48.25</c:v>
                </c:pt>
                <c:pt idx="23">
                  <c:v>45.75</c:v>
                </c:pt>
                <c:pt idx="24">
                  <c:v>53</c:v>
                </c:pt>
                <c:pt idx="25">
                  <c:v>66.5</c:v>
                </c:pt>
                <c:pt idx="26">
                  <c:v>86.75</c:v>
                </c:pt>
                <c:pt idx="27">
                  <c:v>90.5</c:v>
                </c:pt>
                <c:pt idx="28">
                  <c:v>106.69999694824219</c:v>
                </c:pt>
                <c:pt idx="29">
                  <c:v>161</c:v>
                </c:pt>
                <c:pt idx="30">
                  <c:v>501.5</c:v>
                </c:pt>
                <c:pt idx="31">
                  <c:v>2135</c:v>
                </c:pt>
                <c:pt idx="32">
                  <c:v>7203</c:v>
                </c:pt>
                <c:pt idx="33">
                  <c:v>15590</c:v>
                </c:pt>
                <c:pt idx="34">
                  <c:v>19330</c:v>
                </c:pt>
                <c:pt idx="35">
                  <c:v>13330</c:v>
                </c:pt>
                <c:pt idx="36">
                  <c:v>5297</c:v>
                </c:pt>
                <c:pt idx="37">
                  <c:v>1657</c:v>
                </c:pt>
                <c:pt idx="38">
                  <c:v>807.5</c:v>
                </c:pt>
                <c:pt idx="39">
                  <c:v>551</c:v>
                </c:pt>
                <c:pt idx="40">
                  <c:v>506.5</c:v>
                </c:pt>
                <c:pt idx="41">
                  <c:v>632</c:v>
                </c:pt>
                <c:pt idx="42">
                  <c:v>557.70001220703125</c:v>
                </c:pt>
                <c:pt idx="43">
                  <c:v>297</c:v>
                </c:pt>
                <c:pt idx="44">
                  <c:v>119.19999694824219</c:v>
                </c:pt>
                <c:pt idx="45">
                  <c:v>84</c:v>
                </c:pt>
                <c:pt idx="46">
                  <c:v>137</c:v>
                </c:pt>
                <c:pt idx="47">
                  <c:v>176</c:v>
                </c:pt>
                <c:pt idx="48">
                  <c:v>140.30000305175781</c:v>
                </c:pt>
                <c:pt idx="49">
                  <c:v>106</c:v>
                </c:pt>
                <c:pt idx="50">
                  <c:v>98.75</c:v>
                </c:pt>
                <c:pt idx="51">
                  <c:v>86.25</c:v>
                </c:pt>
                <c:pt idx="52">
                  <c:v>74.5</c:v>
                </c:pt>
                <c:pt idx="53">
                  <c:v>101.30000305175781</c:v>
                </c:pt>
                <c:pt idx="54">
                  <c:v>131</c:v>
                </c:pt>
                <c:pt idx="55">
                  <c:v>123.19999694824219</c:v>
                </c:pt>
                <c:pt idx="56">
                  <c:v>113.5</c:v>
                </c:pt>
                <c:pt idx="57">
                  <c:v>101.80000305175781</c:v>
                </c:pt>
                <c:pt idx="58">
                  <c:v>88.75</c:v>
                </c:pt>
                <c:pt idx="59">
                  <c:v>60.75</c:v>
                </c:pt>
                <c:pt idx="60">
                  <c:v>27.5</c:v>
                </c:pt>
                <c:pt idx="61">
                  <c:v>18.25</c:v>
                </c:pt>
                <c:pt idx="62">
                  <c:v>18.75</c:v>
                </c:pt>
                <c:pt idx="63">
                  <c:v>24</c:v>
                </c:pt>
                <c:pt idx="64">
                  <c:v>41</c:v>
                </c:pt>
                <c:pt idx="65">
                  <c:v>76.25</c:v>
                </c:pt>
                <c:pt idx="66">
                  <c:v>112.69999694824219</c:v>
                </c:pt>
                <c:pt idx="67">
                  <c:v>111</c:v>
                </c:pt>
                <c:pt idx="68">
                  <c:v>79.5</c:v>
                </c:pt>
                <c:pt idx="69">
                  <c:v>76.25</c:v>
                </c:pt>
                <c:pt idx="70">
                  <c:v>81.25</c:v>
                </c:pt>
                <c:pt idx="71">
                  <c:v>48</c:v>
                </c:pt>
                <c:pt idx="72">
                  <c:v>21.25</c:v>
                </c:pt>
                <c:pt idx="73">
                  <c:v>34.25</c:v>
                </c:pt>
                <c:pt idx="74">
                  <c:v>72.25</c:v>
                </c:pt>
                <c:pt idx="75">
                  <c:v>113</c:v>
                </c:pt>
                <c:pt idx="76">
                  <c:v>132.5</c:v>
                </c:pt>
                <c:pt idx="77">
                  <c:v>146</c:v>
                </c:pt>
                <c:pt idx="78">
                  <c:v>157.5</c:v>
                </c:pt>
                <c:pt idx="79">
                  <c:v>178</c:v>
                </c:pt>
                <c:pt idx="80">
                  <c:v>397</c:v>
                </c:pt>
                <c:pt idx="81">
                  <c:v>1944</c:v>
                </c:pt>
                <c:pt idx="82">
                  <c:v>12230</c:v>
                </c:pt>
                <c:pt idx="83">
                  <c:v>41240</c:v>
                </c:pt>
                <c:pt idx="84">
                  <c:v>65800</c:v>
                </c:pt>
                <c:pt idx="85">
                  <c:v>51370</c:v>
                </c:pt>
                <c:pt idx="86">
                  <c:v>19050</c:v>
                </c:pt>
                <c:pt idx="87">
                  <c:v>3240</c:v>
                </c:pt>
                <c:pt idx="88">
                  <c:v>613.79998779296875</c:v>
                </c:pt>
                <c:pt idx="89">
                  <c:v>485.29998779296875</c:v>
                </c:pt>
                <c:pt idx="90">
                  <c:v>817.79998779296875</c:v>
                </c:pt>
                <c:pt idx="91">
                  <c:v>1110</c:v>
                </c:pt>
                <c:pt idx="92">
                  <c:v>913.5</c:v>
                </c:pt>
                <c:pt idx="93">
                  <c:v>532.5</c:v>
                </c:pt>
                <c:pt idx="94">
                  <c:v>296</c:v>
                </c:pt>
                <c:pt idx="95">
                  <c:v>170.19999694824219</c:v>
                </c:pt>
                <c:pt idx="96">
                  <c:v>134.69999694824219</c:v>
                </c:pt>
                <c:pt idx="97">
                  <c:v>144.19999694824219</c:v>
                </c:pt>
                <c:pt idx="98">
                  <c:v>134.69999694824219</c:v>
                </c:pt>
                <c:pt idx="99">
                  <c:v>123.19999694824219</c:v>
                </c:pt>
                <c:pt idx="100">
                  <c:v>127.80000305175781</c:v>
                </c:pt>
                <c:pt idx="101">
                  <c:v>126</c:v>
                </c:pt>
                <c:pt idx="102">
                  <c:v>110.69999694824219</c:v>
                </c:pt>
                <c:pt idx="103">
                  <c:v>144.19999694824219</c:v>
                </c:pt>
                <c:pt idx="104">
                  <c:v>222.30000305175781</c:v>
                </c:pt>
                <c:pt idx="105">
                  <c:v>207</c:v>
                </c:pt>
                <c:pt idx="106">
                  <c:v>120.5</c:v>
                </c:pt>
                <c:pt idx="107">
                  <c:v>98.5</c:v>
                </c:pt>
                <c:pt idx="108">
                  <c:v>115.80000305175781</c:v>
                </c:pt>
                <c:pt idx="109">
                  <c:v>132.30000305175781</c:v>
                </c:pt>
                <c:pt idx="110">
                  <c:v>133.30000305175781</c:v>
                </c:pt>
                <c:pt idx="111">
                  <c:v>135.30000305175781</c:v>
                </c:pt>
                <c:pt idx="112">
                  <c:v>145.19999694824219</c:v>
                </c:pt>
                <c:pt idx="113">
                  <c:v>113.5</c:v>
                </c:pt>
                <c:pt idx="114">
                  <c:v>114.5</c:v>
                </c:pt>
                <c:pt idx="115">
                  <c:v>152.80000305175781</c:v>
                </c:pt>
                <c:pt idx="116">
                  <c:v>143.80000305175781</c:v>
                </c:pt>
                <c:pt idx="117">
                  <c:v>125</c:v>
                </c:pt>
                <c:pt idx="118">
                  <c:v>155</c:v>
                </c:pt>
                <c:pt idx="119">
                  <c:v>187</c:v>
                </c:pt>
                <c:pt idx="120">
                  <c:v>168</c:v>
                </c:pt>
                <c:pt idx="121">
                  <c:v>120</c:v>
                </c:pt>
                <c:pt idx="122">
                  <c:v>112.30000305175781</c:v>
                </c:pt>
                <c:pt idx="123">
                  <c:v>163.5</c:v>
                </c:pt>
                <c:pt idx="124">
                  <c:v>165.30000305175781</c:v>
                </c:pt>
                <c:pt idx="125">
                  <c:v>136.30000305175781</c:v>
                </c:pt>
                <c:pt idx="126">
                  <c:v>199.80000305175781</c:v>
                </c:pt>
                <c:pt idx="127">
                  <c:v>262.5</c:v>
                </c:pt>
                <c:pt idx="128">
                  <c:v>256.70001220703125</c:v>
                </c:pt>
                <c:pt idx="129">
                  <c:v>282.79998779296875</c:v>
                </c:pt>
                <c:pt idx="130">
                  <c:v>351</c:v>
                </c:pt>
                <c:pt idx="131">
                  <c:v>1454</c:v>
                </c:pt>
                <c:pt idx="132">
                  <c:v>9382</c:v>
                </c:pt>
                <c:pt idx="133">
                  <c:v>41720</c:v>
                </c:pt>
                <c:pt idx="134">
                  <c:v>84960</c:v>
                </c:pt>
                <c:pt idx="135">
                  <c:v>82070</c:v>
                </c:pt>
                <c:pt idx="136">
                  <c:v>37550</c:v>
                </c:pt>
                <c:pt idx="137">
                  <c:v>7917</c:v>
                </c:pt>
                <c:pt idx="138">
                  <c:v>1486</c:v>
                </c:pt>
                <c:pt idx="139">
                  <c:v>936.70001220703125</c:v>
                </c:pt>
                <c:pt idx="140">
                  <c:v>1302</c:v>
                </c:pt>
                <c:pt idx="141">
                  <c:v>1623</c:v>
                </c:pt>
                <c:pt idx="142">
                  <c:v>1526</c:v>
                </c:pt>
                <c:pt idx="143">
                  <c:v>1046</c:v>
                </c:pt>
                <c:pt idx="144">
                  <c:v>577</c:v>
                </c:pt>
                <c:pt idx="145">
                  <c:v>385</c:v>
                </c:pt>
                <c:pt idx="146">
                  <c:v>332.5</c:v>
                </c:pt>
                <c:pt idx="147">
                  <c:v>278.79998779296875</c:v>
                </c:pt>
                <c:pt idx="148">
                  <c:v>243.80000305175781</c:v>
                </c:pt>
                <c:pt idx="149">
                  <c:v>199.80000305175781</c:v>
                </c:pt>
                <c:pt idx="150">
                  <c:v>131.5</c:v>
                </c:pt>
                <c:pt idx="151">
                  <c:v>119.80000305175781</c:v>
                </c:pt>
                <c:pt idx="152">
                  <c:v>180.5</c:v>
                </c:pt>
                <c:pt idx="153">
                  <c:v>220.5</c:v>
                </c:pt>
                <c:pt idx="154">
                  <c:v>218</c:v>
                </c:pt>
                <c:pt idx="155">
                  <c:v>205</c:v>
                </c:pt>
                <c:pt idx="156">
                  <c:v>198.19999694824219</c:v>
                </c:pt>
                <c:pt idx="157">
                  <c:v>197.80000305175781</c:v>
                </c:pt>
                <c:pt idx="158">
                  <c:v>182.69999694824219</c:v>
                </c:pt>
                <c:pt idx="159">
                  <c:v>179.30000305175781</c:v>
                </c:pt>
                <c:pt idx="160">
                  <c:v>159.30000305175781</c:v>
                </c:pt>
                <c:pt idx="161">
                  <c:v>102.5</c:v>
                </c:pt>
                <c:pt idx="162">
                  <c:v>51</c:v>
                </c:pt>
                <c:pt idx="163">
                  <c:v>34.25</c:v>
                </c:pt>
                <c:pt idx="164">
                  <c:v>85.25</c:v>
                </c:pt>
                <c:pt idx="165">
                  <c:v>160.69999694824219</c:v>
                </c:pt>
                <c:pt idx="166">
                  <c:v>167.30000305175781</c:v>
                </c:pt>
                <c:pt idx="167">
                  <c:v>118</c:v>
                </c:pt>
                <c:pt idx="168">
                  <c:v>94.75</c:v>
                </c:pt>
                <c:pt idx="169">
                  <c:v>99</c:v>
                </c:pt>
                <c:pt idx="170">
                  <c:v>108.5</c:v>
                </c:pt>
                <c:pt idx="171">
                  <c:v>141.5</c:v>
                </c:pt>
                <c:pt idx="172">
                  <c:v>182</c:v>
                </c:pt>
                <c:pt idx="173">
                  <c:v>238.80000305175781</c:v>
                </c:pt>
                <c:pt idx="174">
                  <c:v>264.29998779296875</c:v>
                </c:pt>
                <c:pt idx="175">
                  <c:v>205.5</c:v>
                </c:pt>
                <c:pt idx="176">
                  <c:v>167.30000305175781</c:v>
                </c:pt>
                <c:pt idx="177">
                  <c:v>190.80000305175781</c:v>
                </c:pt>
                <c:pt idx="178">
                  <c:v>236.80000305175781</c:v>
                </c:pt>
                <c:pt idx="179">
                  <c:v>303.5</c:v>
                </c:pt>
                <c:pt idx="180">
                  <c:v>436.20001220703125</c:v>
                </c:pt>
                <c:pt idx="181">
                  <c:v>1146</c:v>
                </c:pt>
                <c:pt idx="182">
                  <c:v>6073</c:v>
                </c:pt>
                <c:pt idx="183">
                  <c:v>31580</c:v>
                </c:pt>
                <c:pt idx="184">
                  <c:v>79700</c:v>
                </c:pt>
                <c:pt idx="185">
                  <c:v>94840</c:v>
                </c:pt>
                <c:pt idx="186">
                  <c:v>53130</c:v>
                </c:pt>
                <c:pt idx="187">
                  <c:v>13420</c:v>
                </c:pt>
                <c:pt idx="188">
                  <c:v>2277</c:v>
                </c:pt>
                <c:pt idx="189">
                  <c:v>654.5</c:v>
                </c:pt>
                <c:pt idx="190">
                  <c:v>598.5</c:v>
                </c:pt>
                <c:pt idx="191">
                  <c:v>941</c:v>
                </c:pt>
                <c:pt idx="192">
                  <c:v>878</c:v>
                </c:pt>
                <c:pt idx="193">
                  <c:v>498.20001220703125</c:v>
                </c:pt>
                <c:pt idx="194">
                  <c:v>283.5</c:v>
                </c:pt>
                <c:pt idx="195">
                  <c:v>237.5</c:v>
                </c:pt>
                <c:pt idx="196">
                  <c:v>234.80000305175781</c:v>
                </c:pt>
                <c:pt idx="197">
                  <c:v>255.80000305175781</c:v>
                </c:pt>
                <c:pt idx="198">
                  <c:v>216.5</c:v>
                </c:pt>
                <c:pt idx="199">
                  <c:v>109.30000305175781</c:v>
                </c:pt>
                <c:pt idx="200">
                  <c:v>74.25</c:v>
                </c:pt>
                <c:pt idx="201">
                  <c:v>120</c:v>
                </c:pt>
                <c:pt idx="202">
                  <c:v>181.69999694824219</c:v>
                </c:pt>
                <c:pt idx="203">
                  <c:v>210.5</c:v>
                </c:pt>
                <c:pt idx="204">
                  <c:v>170.19999694824219</c:v>
                </c:pt>
                <c:pt idx="205">
                  <c:v>136.5</c:v>
                </c:pt>
                <c:pt idx="206">
                  <c:v>135.69999694824219</c:v>
                </c:pt>
                <c:pt idx="207">
                  <c:v>119.80000305175781</c:v>
                </c:pt>
                <c:pt idx="208">
                  <c:v>106.69999694824219</c:v>
                </c:pt>
                <c:pt idx="209">
                  <c:v>102.5</c:v>
                </c:pt>
                <c:pt idx="210">
                  <c:v>113.5</c:v>
                </c:pt>
                <c:pt idx="211">
                  <c:v>124.19999694824219</c:v>
                </c:pt>
                <c:pt idx="212">
                  <c:v>114.30000305175781</c:v>
                </c:pt>
                <c:pt idx="213">
                  <c:v>136</c:v>
                </c:pt>
                <c:pt idx="214">
                  <c:v>185</c:v>
                </c:pt>
                <c:pt idx="215">
                  <c:v>250.5</c:v>
                </c:pt>
                <c:pt idx="216">
                  <c:v>261.20001220703125</c:v>
                </c:pt>
                <c:pt idx="217">
                  <c:v>148.19999694824219</c:v>
                </c:pt>
                <c:pt idx="218">
                  <c:v>70</c:v>
                </c:pt>
                <c:pt idx="219">
                  <c:v>103.30000305175781</c:v>
                </c:pt>
                <c:pt idx="220">
                  <c:v>152.30000305175781</c:v>
                </c:pt>
                <c:pt idx="221">
                  <c:v>182</c:v>
                </c:pt>
                <c:pt idx="222">
                  <c:v>215.80000305175781</c:v>
                </c:pt>
                <c:pt idx="223">
                  <c:v>230.80000305175781</c:v>
                </c:pt>
                <c:pt idx="224">
                  <c:v>181.69999694824219</c:v>
                </c:pt>
                <c:pt idx="225">
                  <c:v>144.80000305175781</c:v>
                </c:pt>
                <c:pt idx="226">
                  <c:v>192</c:v>
                </c:pt>
                <c:pt idx="227">
                  <c:v>209</c:v>
                </c:pt>
                <c:pt idx="228">
                  <c:v>200</c:v>
                </c:pt>
                <c:pt idx="229">
                  <c:v>303</c:v>
                </c:pt>
                <c:pt idx="230">
                  <c:v>437.5</c:v>
                </c:pt>
                <c:pt idx="231">
                  <c:v>752</c:v>
                </c:pt>
                <c:pt idx="232">
                  <c:v>3304</c:v>
                </c:pt>
                <c:pt idx="233">
                  <c:v>22280</c:v>
                </c:pt>
                <c:pt idx="234">
                  <c:v>73540</c:v>
                </c:pt>
                <c:pt idx="235">
                  <c:v>108500</c:v>
                </c:pt>
                <c:pt idx="236">
                  <c:v>74330</c:v>
                </c:pt>
                <c:pt idx="237">
                  <c:v>22630</c:v>
                </c:pt>
                <c:pt idx="238">
                  <c:v>3249</c:v>
                </c:pt>
                <c:pt idx="239">
                  <c:v>755.5</c:v>
                </c:pt>
                <c:pt idx="240">
                  <c:v>591.5</c:v>
                </c:pt>
                <c:pt idx="241">
                  <c:v>858.79998779296875</c:v>
                </c:pt>
                <c:pt idx="242">
                  <c:v>1012</c:v>
                </c:pt>
                <c:pt idx="243">
                  <c:v>747.29998779296875</c:v>
                </c:pt>
                <c:pt idx="244">
                  <c:v>379.70001220703125</c:v>
                </c:pt>
                <c:pt idx="245">
                  <c:v>253.30000305175781</c:v>
                </c:pt>
                <c:pt idx="246">
                  <c:v>299.5</c:v>
                </c:pt>
                <c:pt idx="247">
                  <c:v>374.79998779296875</c:v>
                </c:pt>
                <c:pt idx="248">
                  <c:v>354</c:v>
                </c:pt>
                <c:pt idx="249">
                  <c:v>198</c:v>
                </c:pt>
                <c:pt idx="250">
                  <c:v>88.5</c:v>
                </c:pt>
                <c:pt idx="251">
                  <c:v>127.80000305175781</c:v>
                </c:pt>
                <c:pt idx="252">
                  <c:v>210.5</c:v>
                </c:pt>
                <c:pt idx="253">
                  <c:v>247.80000305175781</c:v>
                </c:pt>
                <c:pt idx="254">
                  <c:v>281.70001220703125</c:v>
                </c:pt>
                <c:pt idx="255">
                  <c:v>323.20001220703125</c:v>
                </c:pt>
                <c:pt idx="256">
                  <c:v>278.29998779296875</c:v>
                </c:pt>
                <c:pt idx="257">
                  <c:v>176.30000305175781</c:v>
                </c:pt>
                <c:pt idx="258">
                  <c:v>159.30000305175781</c:v>
                </c:pt>
                <c:pt idx="259">
                  <c:v>189</c:v>
                </c:pt>
                <c:pt idx="260">
                  <c:v>178.80000305175781</c:v>
                </c:pt>
                <c:pt idx="261">
                  <c:v>133</c:v>
                </c:pt>
                <c:pt idx="262">
                  <c:v>65.5</c:v>
                </c:pt>
                <c:pt idx="263">
                  <c:v>54.5</c:v>
                </c:pt>
                <c:pt idx="264">
                  <c:v>102.80000305175781</c:v>
                </c:pt>
                <c:pt idx="265">
                  <c:v>134.69999694824219</c:v>
                </c:pt>
                <c:pt idx="266">
                  <c:v>144.5</c:v>
                </c:pt>
                <c:pt idx="267">
                  <c:v>133.5</c:v>
                </c:pt>
                <c:pt idx="268">
                  <c:v>122.19999694824219</c:v>
                </c:pt>
                <c:pt idx="269">
                  <c:v>112</c:v>
                </c:pt>
                <c:pt idx="270">
                  <c:v>87</c:v>
                </c:pt>
                <c:pt idx="271">
                  <c:v>132.69999694824219</c:v>
                </c:pt>
                <c:pt idx="272">
                  <c:v>199.5</c:v>
                </c:pt>
                <c:pt idx="273">
                  <c:v>158.30000305175781</c:v>
                </c:pt>
                <c:pt idx="274">
                  <c:v>129</c:v>
                </c:pt>
                <c:pt idx="275">
                  <c:v>218</c:v>
                </c:pt>
                <c:pt idx="276">
                  <c:v>315.20001220703125</c:v>
                </c:pt>
                <c:pt idx="277">
                  <c:v>303</c:v>
                </c:pt>
                <c:pt idx="278">
                  <c:v>237</c:v>
                </c:pt>
                <c:pt idx="279">
                  <c:v>228.30000305175781</c:v>
                </c:pt>
                <c:pt idx="280">
                  <c:v>293.79998779296875</c:v>
                </c:pt>
                <c:pt idx="281">
                  <c:v>535.5</c:v>
                </c:pt>
                <c:pt idx="282">
                  <c:v>2196</c:v>
                </c:pt>
                <c:pt idx="283">
                  <c:v>17250</c:v>
                </c:pt>
                <c:pt idx="284">
                  <c:v>80430</c:v>
                </c:pt>
                <c:pt idx="285">
                  <c:v>147900</c:v>
                </c:pt>
                <c:pt idx="286">
                  <c:v>119000</c:v>
                </c:pt>
                <c:pt idx="287">
                  <c:v>41050</c:v>
                </c:pt>
                <c:pt idx="288">
                  <c:v>5605</c:v>
                </c:pt>
                <c:pt idx="289">
                  <c:v>904</c:v>
                </c:pt>
                <c:pt idx="290">
                  <c:v>588</c:v>
                </c:pt>
                <c:pt idx="291">
                  <c:v>926.79998779296875</c:v>
                </c:pt>
                <c:pt idx="292">
                  <c:v>1065</c:v>
                </c:pt>
                <c:pt idx="293">
                  <c:v>674.70001220703125</c:v>
                </c:pt>
                <c:pt idx="294">
                  <c:v>271.5</c:v>
                </c:pt>
                <c:pt idx="295">
                  <c:v>185.30000305175781</c:v>
                </c:pt>
                <c:pt idx="296">
                  <c:v>304</c:v>
                </c:pt>
                <c:pt idx="297">
                  <c:v>493</c:v>
                </c:pt>
                <c:pt idx="298">
                  <c:v>515.20001220703125</c:v>
                </c:pt>
                <c:pt idx="299">
                  <c:v>311.5</c:v>
                </c:pt>
                <c:pt idx="300">
                  <c:v>122</c:v>
                </c:pt>
                <c:pt idx="301">
                  <c:v>73.75</c:v>
                </c:pt>
                <c:pt idx="302">
                  <c:v>138.5</c:v>
                </c:pt>
                <c:pt idx="303">
                  <c:v>273.70001220703125</c:v>
                </c:pt>
                <c:pt idx="304">
                  <c:v>441.79998779296875</c:v>
                </c:pt>
                <c:pt idx="305">
                  <c:v>534.29998779296875</c:v>
                </c:pt>
                <c:pt idx="306">
                  <c:v>398.70001220703125</c:v>
                </c:pt>
                <c:pt idx="307">
                  <c:v>191</c:v>
                </c:pt>
                <c:pt idx="308">
                  <c:v>118.80000305175781</c:v>
                </c:pt>
                <c:pt idx="309">
                  <c:v>141.5</c:v>
                </c:pt>
                <c:pt idx="310">
                  <c:v>190.80000305175781</c:v>
                </c:pt>
                <c:pt idx="311">
                  <c:v>186</c:v>
                </c:pt>
                <c:pt idx="312">
                  <c:v>138.80000305175781</c:v>
                </c:pt>
                <c:pt idx="313">
                  <c:v>129.30000305175781</c:v>
                </c:pt>
                <c:pt idx="314">
                  <c:v>183.30000305175781</c:v>
                </c:pt>
                <c:pt idx="315">
                  <c:v>261.20001220703125</c:v>
                </c:pt>
                <c:pt idx="316">
                  <c:v>275.20001220703125</c:v>
                </c:pt>
                <c:pt idx="317">
                  <c:v>240.19999694824219</c:v>
                </c:pt>
                <c:pt idx="318">
                  <c:v>198.80000305175781</c:v>
                </c:pt>
                <c:pt idx="319">
                  <c:v>156</c:v>
                </c:pt>
                <c:pt idx="320">
                  <c:v>134</c:v>
                </c:pt>
                <c:pt idx="321">
                  <c:v>144</c:v>
                </c:pt>
                <c:pt idx="322">
                  <c:v>182.5</c:v>
                </c:pt>
                <c:pt idx="323">
                  <c:v>233</c:v>
                </c:pt>
                <c:pt idx="324">
                  <c:v>261.5</c:v>
                </c:pt>
                <c:pt idx="325">
                  <c:v>328.79998779296875</c:v>
                </c:pt>
                <c:pt idx="326">
                  <c:v>433.5</c:v>
                </c:pt>
                <c:pt idx="327">
                  <c:v>490.20001220703125</c:v>
                </c:pt>
                <c:pt idx="328">
                  <c:v>480.29998779296875</c:v>
                </c:pt>
                <c:pt idx="329">
                  <c:v>413.79998779296875</c:v>
                </c:pt>
                <c:pt idx="330">
                  <c:v>373</c:v>
                </c:pt>
                <c:pt idx="331">
                  <c:v>503.20001220703125</c:v>
                </c:pt>
                <c:pt idx="332">
                  <c:v>1598</c:v>
                </c:pt>
                <c:pt idx="333">
                  <c:v>11350</c:v>
                </c:pt>
                <c:pt idx="334">
                  <c:v>68850</c:v>
                </c:pt>
                <c:pt idx="335">
                  <c:v>158400</c:v>
                </c:pt>
                <c:pt idx="336">
                  <c:v>158800</c:v>
                </c:pt>
                <c:pt idx="337">
                  <c:v>69540</c:v>
                </c:pt>
                <c:pt idx="338">
                  <c:v>11440</c:v>
                </c:pt>
                <c:pt idx="339">
                  <c:v>1345</c:v>
                </c:pt>
                <c:pt idx="340">
                  <c:v>579.5</c:v>
                </c:pt>
                <c:pt idx="341">
                  <c:v>992.5</c:v>
                </c:pt>
                <c:pt idx="342">
                  <c:v>1445</c:v>
                </c:pt>
                <c:pt idx="343">
                  <c:v>1238</c:v>
                </c:pt>
                <c:pt idx="344">
                  <c:v>685.5</c:v>
                </c:pt>
                <c:pt idx="345">
                  <c:v>385.29998779296875</c:v>
                </c:pt>
                <c:pt idx="346">
                  <c:v>409</c:v>
                </c:pt>
                <c:pt idx="347">
                  <c:v>756.29998779296875</c:v>
                </c:pt>
                <c:pt idx="348">
                  <c:v>960</c:v>
                </c:pt>
                <c:pt idx="349">
                  <c:v>664.5</c:v>
                </c:pt>
                <c:pt idx="350">
                  <c:v>303.29998779296875</c:v>
                </c:pt>
                <c:pt idx="351">
                  <c:v>131.30000305175781</c:v>
                </c:pt>
                <c:pt idx="352">
                  <c:v>118.30000305175781</c:v>
                </c:pt>
                <c:pt idx="353">
                  <c:v>281</c:v>
                </c:pt>
                <c:pt idx="354">
                  <c:v>590</c:v>
                </c:pt>
                <c:pt idx="355">
                  <c:v>753.70001220703125</c:v>
                </c:pt>
                <c:pt idx="356">
                  <c:v>524.70001220703125</c:v>
                </c:pt>
                <c:pt idx="357">
                  <c:v>249.80000305175781</c:v>
                </c:pt>
                <c:pt idx="358">
                  <c:v>198.19999694824219</c:v>
                </c:pt>
                <c:pt idx="359">
                  <c:v>215.5</c:v>
                </c:pt>
                <c:pt idx="360">
                  <c:v>239.5</c:v>
                </c:pt>
                <c:pt idx="361">
                  <c:v>291</c:v>
                </c:pt>
                <c:pt idx="362">
                  <c:v>267.79998779296875</c:v>
                </c:pt>
                <c:pt idx="363">
                  <c:v>202.69999694824219</c:v>
                </c:pt>
                <c:pt idx="364">
                  <c:v>185.5</c:v>
                </c:pt>
                <c:pt idx="365">
                  <c:v>230</c:v>
                </c:pt>
                <c:pt idx="366">
                  <c:v>309.79998779296875</c:v>
                </c:pt>
                <c:pt idx="367">
                  <c:v>333.70001220703125</c:v>
                </c:pt>
                <c:pt idx="368">
                  <c:v>307.20001220703125</c:v>
                </c:pt>
                <c:pt idx="369">
                  <c:v>249.80000305175781</c:v>
                </c:pt>
                <c:pt idx="370">
                  <c:v>200</c:v>
                </c:pt>
                <c:pt idx="371">
                  <c:v>211.5</c:v>
                </c:pt>
                <c:pt idx="372">
                  <c:v>197</c:v>
                </c:pt>
                <c:pt idx="373">
                  <c:v>139.80000305175781</c:v>
                </c:pt>
                <c:pt idx="374">
                  <c:v>120.80000305175781</c:v>
                </c:pt>
                <c:pt idx="375">
                  <c:v>138.30000305175781</c:v>
                </c:pt>
                <c:pt idx="376">
                  <c:v>172.80000305175781</c:v>
                </c:pt>
                <c:pt idx="377">
                  <c:v>206.69999694824219</c:v>
                </c:pt>
                <c:pt idx="378">
                  <c:v>222</c:v>
                </c:pt>
                <c:pt idx="379">
                  <c:v>215</c:v>
                </c:pt>
                <c:pt idx="380">
                  <c:v>195.5</c:v>
                </c:pt>
                <c:pt idx="381">
                  <c:v>340</c:v>
                </c:pt>
                <c:pt idx="382">
                  <c:v>1228</c:v>
                </c:pt>
                <c:pt idx="383">
                  <c:v>7992</c:v>
                </c:pt>
                <c:pt idx="384">
                  <c:v>46800</c:v>
                </c:pt>
                <c:pt idx="385">
                  <c:v>116400</c:v>
                </c:pt>
                <c:pt idx="386">
                  <c:v>130200</c:v>
                </c:pt>
                <c:pt idx="387">
                  <c:v>65520</c:v>
                </c:pt>
                <c:pt idx="388">
                  <c:v>13260</c:v>
                </c:pt>
                <c:pt idx="389">
                  <c:v>1686</c:v>
                </c:pt>
                <c:pt idx="390">
                  <c:v>654</c:v>
                </c:pt>
                <c:pt idx="391">
                  <c:v>902</c:v>
                </c:pt>
                <c:pt idx="392">
                  <c:v>1092</c:v>
                </c:pt>
                <c:pt idx="393">
                  <c:v>811</c:v>
                </c:pt>
                <c:pt idx="394">
                  <c:v>365.20001220703125</c:v>
                </c:pt>
                <c:pt idx="395">
                  <c:v>192.80000305175781</c:v>
                </c:pt>
                <c:pt idx="396">
                  <c:v>276.5</c:v>
                </c:pt>
                <c:pt idx="397">
                  <c:v>633</c:v>
                </c:pt>
                <c:pt idx="398">
                  <c:v>927.70001220703125</c:v>
                </c:pt>
                <c:pt idx="399">
                  <c:v>686.70001220703125</c:v>
                </c:pt>
                <c:pt idx="400">
                  <c:v>282</c:v>
                </c:pt>
                <c:pt idx="401">
                  <c:v>133</c:v>
                </c:pt>
                <c:pt idx="402">
                  <c:v>122.5</c:v>
                </c:pt>
                <c:pt idx="403">
                  <c:v>157.5</c:v>
                </c:pt>
                <c:pt idx="404">
                  <c:v>285</c:v>
                </c:pt>
                <c:pt idx="405">
                  <c:v>392.20001220703125</c:v>
                </c:pt>
                <c:pt idx="406">
                  <c:v>298.5</c:v>
                </c:pt>
                <c:pt idx="407">
                  <c:v>124.80000305175781</c:v>
                </c:pt>
                <c:pt idx="408">
                  <c:v>81.75</c:v>
                </c:pt>
                <c:pt idx="409">
                  <c:v>151</c:v>
                </c:pt>
                <c:pt idx="410">
                  <c:v>194.19999694824219</c:v>
                </c:pt>
                <c:pt idx="411">
                  <c:v>172.5</c:v>
                </c:pt>
                <c:pt idx="412">
                  <c:v>140.30000305175781</c:v>
                </c:pt>
                <c:pt idx="413">
                  <c:v>133.69999694824219</c:v>
                </c:pt>
                <c:pt idx="414">
                  <c:v>147.19999694824219</c:v>
                </c:pt>
                <c:pt idx="415">
                  <c:v>151</c:v>
                </c:pt>
                <c:pt idx="416">
                  <c:v>134.69999694824219</c:v>
                </c:pt>
                <c:pt idx="417">
                  <c:v>119.5</c:v>
                </c:pt>
                <c:pt idx="418">
                  <c:v>117.5</c:v>
                </c:pt>
                <c:pt idx="419">
                  <c:v>110.30000305175781</c:v>
                </c:pt>
                <c:pt idx="420">
                  <c:v>107</c:v>
                </c:pt>
                <c:pt idx="421">
                  <c:v>146.19999694824219</c:v>
                </c:pt>
                <c:pt idx="422">
                  <c:v>197.19999694824219</c:v>
                </c:pt>
                <c:pt idx="423">
                  <c:v>271</c:v>
                </c:pt>
                <c:pt idx="424">
                  <c:v>302</c:v>
                </c:pt>
                <c:pt idx="425">
                  <c:v>203</c:v>
                </c:pt>
                <c:pt idx="426">
                  <c:v>117.30000305175781</c:v>
                </c:pt>
                <c:pt idx="427">
                  <c:v>92.75</c:v>
                </c:pt>
                <c:pt idx="428">
                  <c:v>97</c:v>
                </c:pt>
                <c:pt idx="429">
                  <c:v>149</c:v>
                </c:pt>
                <c:pt idx="430">
                  <c:v>241.30000305175781</c:v>
                </c:pt>
                <c:pt idx="431">
                  <c:v>397.79998779296875</c:v>
                </c:pt>
                <c:pt idx="432">
                  <c:v>987.70001220703125</c:v>
                </c:pt>
                <c:pt idx="433">
                  <c:v>4682</c:v>
                </c:pt>
                <c:pt idx="434">
                  <c:v>22250</c:v>
                </c:pt>
                <c:pt idx="435">
                  <c:v>53350</c:v>
                </c:pt>
                <c:pt idx="436">
                  <c:v>61920</c:v>
                </c:pt>
                <c:pt idx="437">
                  <c:v>34870</c:v>
                </c:pt>
                <c:pt idx="438">
                  <c:v>9461</c:v>
                </c:pt>
                <c:pt idx="439">
                  <c:v>1849</c:v>
                </c:pt>
                <c:pt idx="440">
                  <c:v>636.70001220703125</c:v>
                </c:pt>
                <c:pt idx="441">
                  <c:v>531</c:v>
                </c:pt>
                <c:pt idx="442">
                  <c:v>569</c:v>
                </c:pt>
                <c:pt idx="443">
                  <c:v>503.5</c:v>
                </c:pt>
                <c:pt idx="444">
                  <c:v>320.79998779296875</c:v>
                </c:pt>
                <c:pt idx="445">
                  <c:v>174.5</c:v>
                </c:pt>
                <c:pt idx="446">
                  <c:v>175.80000305175781</c:v>
                </c:pt>
                <c:pt idx="447">
                  <c:v>285.70001220703125</c:v>
                </c:pt>
                <c:pt idx="448">
                  <c:v>350</c:v>
                </c:pt>
                <c:pt idx="449">
                  <c:v>261.79998779296875</c:v>
                </c:pt>
                <c:pt idx="450">
                  <c:v>124</c:v>
                </c:pt>
                <c:pt idx="451">
                  <c:v>89.75</c:v>
                </c:pt>
                <c:pt idx="452">
                  <c:v>120</c:v>
                </c:pt>
                <c:pt idx="453">
                  <c:v>134.30000305175781</c:v>
                </c:pt>
                <c:pt idx="454">
                  <c:v>122.19999694824219</c:v>
                </c:pt>
                <c:pt idx="455">
                  <c:v>134.5</c:v>
                </c:pt>
                <c:pt idx="456">
                  <c:v>167</c:v>
                </c:pt>
                <c:pt idx="457">
                  <c:v>120</c:v>
                </c:pt>
                <c:pt idx="458">
                  <c:v>50.5</c:v>
                </c:pt>
                <c:pt idx="459">
                  <c:v>40.5</c:v>
                </c:pt>
                <c:pt idx="460">
                  <c:v>60</c:v>
                </c:pt>
                <c:pt idx="461">
                  <c:v>82.25</c:v>
                </c:pt>
                <c:pt idx="462">
                  <c:v>84</c:v>
                </c:pt>
                <c:pt idx="463">
                  <c:v>59</c:v>
                </c:pt>
                <c:pt idx="464">
                  <c:v>25.5</c:v>
                </c:pt>
                <c:pt idx="465">
                  <c:v>30</c:v>
                </c:pt>
                <c:pt idx="466">
                  <c:v>76.25</c:v>
                </c:pt>
                <c:pt idx="467">
                  <c:v>114.80000305175781</c:v>
                </c:pt>
                <c:pt idx="468">
                  <c:v>122</c:v>
                </c:pt>
                <c:pt idx="469">
                  <c:v>98.75</c:v>
                </c:pt>
                <c:pt idx="470">
                  <c:v>73.75</c:v>
                </c:pt>
                <c:pt idx="471">
                  <c:v>61</c:v>
                </c:pt>
                <c:pt idx="472">
                  <c:v>39.75</c:v>
                </c:pt>
                <c:pt idx="473">
                  <c:v>18.5</c:v>
                </c:pt>
                <c:pt idx="474">
                  <c:v>59</c:v>
                </c:pt>
                <c:pt idx="475">
                  <c:v>145.19999694824219</c:v>
                </c:pt>
                <c:pt idx="476">
                  <c:v>158.5</c:v>
                </c:pt>
                <c:pt idx="477">
                  <c:v>110.30000305175781</c:v>
                </c:pt>
                <c:pt idx="478">
                  <c:v>94</c:v>
                </c:pt>
                <c:pt idx="479">
                  <c:v>122.5</c:v>
                </c:pt>
                <c:pt idx="480">
                  <c:v>164.80000305175781</c:v>
                </c:pt>
                <c:pt idx="481">
                  <c:v>264.29998779296875</c:v>
                </c:pt>
                <c:pt idx="482">
                  <c:v>611.20001220703125</c:v>
                </c:pt>
                <c:pt idx="483">
                  <c:v>2102</c:v>
                </c:pt>
                <c:pt idx="484">
                  <c:v>7517</c:v>
                </c:pt>
                <c:pt idx="485">
                  <c:v>16200</c:v>
                </c:pt>
                <c:pt idx="486">
                  <c:v>19050</c:v>
                </c:pt>
                <c:pt idx="487">
                  <c:v>12170</c:v>
                </c:pt>
                <c:pt idx="488">
                  <c:v>4207</c:v>
                </c:pt>
                <c:pt idx="489">
                  <c:v>968.79998779296875</c:v>
                </c:pt>
                <c:pt idx="490">
                  <c:v>351</c:v>
                </c:pt>
                <c:pt idx="491">
                  <c:v>205.5</c:v>
                </c:pt>
                <c:pt idx="492">
                  <c:v>117.80000305175781</c:v>
                </c:pt>
                <c:pt idx="493">
                  <c:v>74</c:v>
                </c:pt>
                <c:pt idx="494">
                  <c:v>84.75</c:v>
                </c:pt>
                <c:pt idx="495">
                  <c:v>87.5</c:v>
                </c:pt>
                <c:pt idx="496">
                  <c:v>70.25</c:v>
                </c:pt>
                <c:pt idx="497">
                  <c:v>72.75</c:v>
                </c:pt>
                <c:pt idx="498">
                  <c:v>82.5</c:v>
                </c:pt>
                <c:pt idx="499">
                  <c:v>88.25</c:v>
                </c:pt>
                <c:pt idx="500">
                  <c:v>79.5</c:v>
                </c:pt>
                <c:pt idx="501">
                  <c:v>56</c:v>
                </c:pt>
                <c:pt idx="502">
                  <c:v>41</c:v>
                </c:pt>
                <c:pt idx="503">
                  <c:v>31.5</c:v>
                </c:pt>
                <c:pt idx="504">
                  <c:v>27.5</c:v>
                </c:pt>
                <c:pt idx="505">
                  <c:v>35.25</c:v>
                </c:pt>
                <c:pt idx="506">
                  <c:v>47.25</c:v>
                </c:pt>
                <c:pt idx="507">
                  <c:v>58.25</c:v>
                </c:pt>
                <c:pt idx="508">
                  <c:v>48.5</c:v>
                </c:pt>
                <c:pt idx="509">
                  <c:v>55.75</c:v>
                </c:pt>
                <c:pt idx="510">
                  <c:v>87.75</c:v>
                </c:pt>
                <c:pt idx="511">
                  <c:v>72.25</c:v>
                </c:pt>
                <c:pt idx="512">
                  <c:v>41.5</c:v>
                </c:pt>
                <c:pt idx="513">
                  <c:v>32</c:v>
                </c:pt>
                <c:pt idx="514">
                  <c:v>49</c:v>
                </c:pt>
                <c:pt idx="515">
                  <c:v>74</c:v>
                </c:pt>
                <c:pt idx="516">
                  <c:v>58.25</c:v>
                </c:pt>
                <c:pt idx="517">
                  <c:v>37.25</c:v>
                </c:pt>
                <c:pt idx="518">
                  <c:v>30.25</c:v>
                </c:pt>
                <c:pt idx="519">
                  <c:v>42.25</c:v>
                </c:pt>
                <c:pt idx="520">
                  <c:v>60.5</c:v>
                </c:pt>
                <c:pt idx="521">
                  <c:v>42.75</c:v>
                </c:pt>
                <c:pt idx="522">
                  <c:v>27</c:v>
                </c:pt>
                <c:pt idx="523">
                  <c:v>46.25</c:v>
                </c:pt>
                <c:pt idx="524">
                  <c:v>71</c:v>
                </c:pt>
                <c:pt idx="525">
                  <c:v>71.25</c:v>
                </c:pt>
                <c:pt idx="526">
                  <c:v>50.5</c:v>
                </c:pt>
                <c:pt idx="527">
                  <c:v>50.75</c:v>
                </c:pt>
                <c:pt idx="528">
                  <c:v>83.75</c:v>
                </c:pt>
                <c:pt idx="529">
                  <c:v>154.80000305175781</c:v>
                </c:pt>
                <c:pt idx="530">
                  <c:v>217.80000305175781</c:v>
                </c:pt>
                <c:pt idx="531">
                  <c:v>239.80000305175781</c:v>
                </c:pt>
                <c:pt idx="532">
                  <c:v>348.70001220703125</c:v>
                </c:pt>
                <c:pt idx="533">
                  <c:v>917.79998779296875</c:v>
                </c:pt>
                <c:pt idx="534">
                  <c:v>2518</c:v>
                </c:pt>
                <c:pt idx="535">
                  <c:v>4629</c:v>
                </c:pt>
                <c:pt idx="536">
                  <c:v>5144</c:v>
                </c:pt>
                <c:pt idx="537">
                  <c:v>3423</c:v>
                </c:pt>
                <c:pt idx="538">
                  <c:v>1437</c:v>
                </c:pt>
                <c:pt idx="539">
                  <c:v>507.70001220703125</c:v>
                </c:pt>
                <c:pt idx="540">
                  <c:v>369.5</c:v>
                </c:pt>
                <c:pt idx="541">
                  <c:v>420</c:v>
                </c:pt>
                <c:pt idx="542">
                  <c:v>309</c:v>
                </c:pt>
                <c:pt idx="543">
                  <c:v>152.5</c:v>
                </c:pt>
                <c:pt idx="544">
                  <c:v>80</c:v>
                </c:pt>
                <c:pt idx="545">
                  <c:v>69.75</c:v>
                </c:pt>
                <c:pt idx="546">
                  <c:v>64.75</c:v>
                </c:pt>
                <c:pt idx="547">
                  <c:v>37.5</c:v>
                </c:pt>
                <c:pt idx="548">
                  <c:v>27.75</c:v>
                </c:pt>
                <c:pt idx="549">
                  <c:v>47.75</c:v>
                </c:pt>
                <c:pt idx="550">
                  <c:v>58</c:v>
                </c:pt>
                <c:pt idx="551">
                  <c:v>33</c:v>
                </c:pt>
                <c:pt idx="552">
                  <c:v>7</c:v>
                </c:pt>
                <c:pt idx="553">
                  <c:v>23.5</c:v>
                </c:pt>
                <c:pt idx="554">
                  <c:v>79</c:v>
                </c:pt>
                <c:pt idx="555">
                  <c:v>117.80000305175781</c:v>
                </c:pt>
                <c:pt idx="556">
                  <c:v>110.69999694824219</c:v>
                </c:pt>
                <c:pt idx="557">
                  <c:v>82.5</c:v>
                </c:pt>
                <c:pt idx="558">
                  <c:v>59.25</c:v>
                </c:pt>
                <c:pt idx="559">
                  <c:v>73.5</c:v>
                </c:pt>
                <c:pt idx="560">
                  <c:v>94.75</c:v>
                </c:pt>
                <c:pt idx="561">
                  <c:v>69</c:v>
                </c:pt>
                <c:pt idx="562">
                  <c:v>39.75</c:v>
                </c:pt>
                <c:pt idx="563">
                  <c:v>39.75</c:v>
                </c:pt>
                <c:pt idx="564">
                  <c:v>34</c:v>
                </c:pt>
                <c:pt idx="565">
                  <c:v>21</c:v>
                </c:pt>
                <c:pt idx="566">
                  <c:v>23.75</c:v>
                </c:pt>
                <c:pt idx="567">
                  <c:v>42.5</c:v>
                </c:pt>
                <c:pt idx="568">
                  <c:v>59.5</c:v>
                </c:pt>
                <c:pt idx="569">
                  <c:v>52.5</c:v>
                </c:pt>
                <c:pt idx="570">
                  <c:v>30</c:v>
                </c:pt>
                <c:pt idx="571">
                  <c:v>16</c:v>
                </c:pt>
                <c:pt idx="572">
                  <c:v>16</c:v>
                </c:pt>
                <c:pt idx="573">
                  <c:v>21</c:v>
                </c:pt>
                <c:pt idx="574">
                  <c:v>27.25</c:v>
                </c:pt>
                <c:pt idx="575">
                  <c:v>25.75</c:v>
                </c:pt>
                <c:pt idx="576">
                  <c:v>22.5</c:v>
                </c:pt>
                <c:pt idx="577">
                  <c:v>24.75</c:v>
                </c:pt>
                <c:pt idx="578">
                  <c:v>30.75</c:v>
                </c:pt>
                <c:pt idx="579">
                  <c:v>57.5</c:v>
                </c:pt>
                <c:pt idx="580">
                  <c:v>66.75</c:v>
                </c:pt>
                <c:pt idx="581">
                  <c:v>55.25</c:v>
                </c:pt>
                <c:pt idx="582">
                  <c:v>107</c:v>
                </c:pt>
                <c:pt idx="583">
                  <c:v>328.5</c:v>
                </c:pt>
                <c:pt idx="584">
                  <c:v>747</c:v>
                </c:pt>
                <c:pt idx="585">
                  <c:v>1223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6D7-434D-A709-16DF06B3135E}"/>
            </c:ext>
          </c:extLst>
        </c:ser>
        <c:ser>
          <c:idx val="1"/>
          <c:order val="1"/>
          <c:tx>
            <c:v>distriubtion width</c:v>
          </c:tx>
          <c:spPr>
            <a:ln w="38100">
              <a:solidFill>
                <a:srgbClr val="FF66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{21 min}'!$G$10:$G$11</c:f>
              <c:numCache>
                <c:formatCode>General</c:formatCode>
                <c:ptCount val="2"/>
                <c:pt idx="0">
                  <c:v>523.78076171875</c:v>
                </c:pt>
                <c:pt idx="1">
                  <c:v>528.41522216796875</c:v>
                </c:pt>
              </c:numCache>
            </c:numRef>
          </c:xVal>
          <c:yVal>
            <c:numRef>
              <c:f>'Sheet1 {21 min}'!$F$13:$F$14</c:f>
              <c:numCache>
                <c:formatCode>General</c:formatCode>
                <c:ptCount val="2"/>
                <c:pt idx="0">
                  <c:v>15880</c:v>
                </c:pt>
                <c:pt idx="1">
                  <c:v>15880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6D7-434D-A709-16DF06B3135E}"/>
            </c:ext>
          </c:extLst>
        </c:ser>
        <c:ser>
          <c:idx val="2"/>
          <c:order val="2"/>
          <c:tx>
            <c:v>centroid</c:v>
          </c:tx>
          <c:spPr>
            <a:ln w="38100">
              <a:solidFill>
                <a:srgbClr val="00FF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('Sheet1 {21 min}'!$G$4,'Sheet1 {21 min}'!$G$4)</c:f>
              <c:numCache>
                <c:formatCode>General</c:formatCode>
                <c:ptCount val="2"/>
                <c:pt idx="0">
                  <c:v>526.189208984375</c:v>
                </c:pt>
                <c:pt idx="1">
                  <c:v>526.189208984375</c:v>
                </c:pt>
              </c:numCache>
            </c:numRef>
          </c:xVal>
          <c:yVal>
            <c:numRef>
              <c:f>'Sheet1 {21 min}'!$F$12:$F$13</c:f>
              <c:numCache>
                <c:formatCode>General</c:formatCode>
                <c:ptCount val="2"/>
                <c:pt idx="0">
                  <c:v>0</c:v>
                </c:pt>
                <c:pt idx="1">
                  <c:v>15880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6D7-434D-A709-16DF06B3135E}"/>
            </c:ext>
          </c:extLst>
        </c:ser>
        <c:ser>
          <c:idx val="3"/>
          <c:order val="3"/>
          <c:tx>
            <c:v>peak envelope</c:v>
          </c:tx>
          <c:spPr>
            <a:ln w="12700">
              <a:solidFill>
                <a:srgbClr val="FF0000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'Sheet1 {21 min}'!$D$1:$D$14</c:f>
              <c:numCache>
                <c:formatCode>General</c:formatCode>
                <c:ptCount val="14"/>
                <c:pt idx="0">
                  <c:v>523.7750244140625</c:v>
                </c:pt>
                <c:pt idx="1">
                  <c:v>524.27398681640625</c:v>
                </c:pt>
                <c:pt idx="2">
                  <c:v>524.77398681640625</c:v>
                </c:pt>
                <c:pt idx="3">
                  <c:v>525.28497314453125</c:v>
                </c:pt>
                <c:pt idx="4">
                  <c:v>525.78497314453125</c:v>
                </c:pt>
                <c:pt idx="5">
                  <c:v>526.2860107421875</c:v>
                </c:pt>
                <c:pt idx="6">
                  <c:v>526.7960205078125</c:v>
                </c:pt>
                <c:pt idx="7">
                  <c:v>527.2979736328125</c:v>
                </c:pt>
                <c:pt idx="8">
                  <c:v>527.79901123046875</c:v>
                </c:pt>
                <c:pt idx="9">
                  <c:v>528.301025390625</c:v>
                </c:pt>
                <c:pt idx="10">
                  <c:v>528.802001953125</c:v>
                </c:pt>
                <c:pt idx="11">
                  <c:v>529.302001953125</c:v>
                </c:pt>
                <c:pt idx="12">
                  <c:v>529.802001953125</c:v>
                </c:pt>
                <c:pt idx="13">
                  <c:v>530.302001953125</c:v>
                </c:pt>
              </c:numCache>
            </c:numRef>
          </c:xVal>
          <c:yVal>
            <c:numRef>
              <c:f>'Sheet1 {21 min}'!$E$1:$E$28</c:f>
              <c:numCache>
                <c:formatCode>General</c:formatCode>
                <c:ptCount val="28"/>
                <c:pt idx="0">
                  <c:v>19330</c:v>
                </c:pt>
                <c:pt idx="1">
                  <c:v>65800</c:v>
                </c:pt>
                <c:pt idx="2">
                  <c:v>84960</c:v>
                </c:pt>
                <c:pt idx="3">
                  <c:v>94840</c:v>
                </c:pt>
                <c:pt idx="4">
                  <c:v>108500</c:v>
                </c:pt>
                <c:pt idx="5">
                  <c:v>147900</c:v>
                </c:pt>
                <c:pt idx="6">
                  <c:v>158800</c:v>
                </c:pt>
                <c:pt idx="7">
                  <c:v>130200</c:v>
                </c:pt>
                <c:pt idx="8">
                  <c:v>61920</c:v>
                </c:pt>
                <c:pt idx="9">
                  <c:v>19050</c:v>
                </c:pt>
                <c:pt idx="10">
                  <c:v>5144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6D7-434D-A709-16DF06B3135E}"/>
            </c:ext>
          </c:extLst>
        </c:ser>
        <c:ser>
          <c:idx val="4"/>
          <c:order val="4"/>
          <c:tx>
            <c:v>Binomial p = 0.146</c:v>
          </c:tx>
          <c:spPr>
            <a:ln w="25400">
              <a:solidFill>
                <a:srgbClr val="4472C4"/>
              </a:solidFill>
              <a:prstDash val="solid"/>
            </a:ln>
          </c:spPr>
          <c:marker>
            <c:symbol val="none"/>
          </c:marker>
          <c:xVal>
            <c:numRef>
              <c:f>'Sheet1 {21 min}'!$D$1:$D$31</c:f>
              <c:numCache>
                <c:formatCode>General</c:formatCode>
                <c:ptCount val="31"/>
                <c:pt idx="0">
                  <c:v>523.7750244140625</c:v>
                </c:pt>
                <c:pt idx="1">
                  <c:v>524.27398681640625</c:v>
                </c:pt>
                <c:pt idx="2">
                  <c:v>524.77398681640625</c:v>
                </c:pt>
                <c:pt idx="3">
                  <c:v>525.28497314453125</c:v>
                </c:pt>
                <c:pt idx="4">
                  <c:v>525.78497314453125</c:v>
                </c:pt>
                <c:pt idx="5">
                  <c:v>526.2860107421875</c:v>
                </c:pt>
                <c:pt idx="6">
                  <c:v>526.7960205078125</c:v>
                </c:pt>
                <c:pt idx="7">
                  <c:v>527.2979736328125</c:v>
                </c:pt>
                <c:pt idx="8">
                  <c:v>527.79901123046875</c:v>
                </c:pt>
                <c:pt idx="9">
                  <c:v>528.301025390625</c:v>
                </c:pt>
                <c:pt idx="10">
                  <c:v>528.802001953125</c:v>
                </c:pt>
                <c:pt idx="11">
                  <c:v>529.302001953125</c:v>
                </c:pt>
                <c:pt idx="12">
                  <c:v>529.802001953125</c:v>
                </c:pt>
                <c:pt idx="13">
                  <c:v>530.302001953125</c:v>
                </c:pt>
              </c:numCache>
            </c:numRef>
          </c:xVal>
          <c:yVal>
            <c:numRef>
              <c:f>'Sheet1 {21 min}'!$P$1:$P$31</c:f>
              <c:numCache>
                <c:formatCode>General</c:formatCode>
                <c:ptCount val="31"/>
                <c:pt idx="0">
                  <c:v>21110.411308092087</c:v>
                </c:pt>
                <c:pt idx="1">
                  <c:v>63121.005381988311</c:v>
                </c:pt>
                <c:pt idx="2">
                  <c:v>88220.13451926643</c:v>
                </c:pt>
                <c:pt idx="3">
                  <c:v>91852.112842974704</c:v>
                </c:pt>
                <c:pt idx="4">
                  <c:v>110416.70184193208</c:v>
                </c:pt>
                <c:pt idx="5">
                  <c:v>146916.24797545746</c:v>
                </c:pt>
                <c:pt idx="6">
                  <c:v>159250.08855752074</c:v>
                </c:pt>
                <c:pt idx="7">
                  <c:v>130089.8424678845</c:v>
                </c:pt>
                <c:pt idx="8">
                  <c:v>61597.852098355928</c:v>
                </c:pt>
                <c:pt idx="9">
                  <c:v>19774.071580037697</c:v>
                </c:pt>
                <c:pt idx="10">
                  <c:v>4828.556455949426</c:v>
                </c:pt>
                <c:pt idx="11">
                  <c:v>959.03112000986528</c:v>
                </c:pt>
                <c:pt idx="12">
                  <c:v>161.55698276815593</c:v>
                </c:pt>
                <c:pt idx="13">
                  <c:v>23.736970100456762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6D7-434D-A709-16DF06B3135E}"/>
            </c:ext>
          </c:extLst>
        </c:ser>
        <c:ser>
          <c:idx val="5"/>
          <c:order val="5"/>
          <c:tx>
            <c:v>Bimodal(1) 5.5</c:v>
          </c:tx>
          <c:marker>
            <c:symbol val="none"/>
          </c:marker>
          <c:xVal>
            <c:numRef>
              <c:f>'Sheet1 {21 min}'!$D$1:$D$31</c:f>
              <c:numCache>
                <c:formatCode>General</c:formatCode>
                <c:ptCount val="31"/>
                <c:pt idx="0">
                  <c:v>523.7750244140625</c:v>
                </c:pt>
                <c:pt idx="1">
                  <c:v>524.27398681640625</c:v>
                </c:pt>
                <c:pt idx="2">
                  <c:v>524.77398681640625</c:v>
                </c:pt>
                <c:pt idx="3">
                  <c:v>525.28497314453125</c:v>
                </c:pt>
                <c:pt idx="4">
                  <c:v>525.78497314453125</c:v>
                </c:pt>
                <c:pt idx="5">
                  <c:v>526.2860107421875</c:v>
                </c:pt>
                <c:pt idx="6">
                  <c:v>526.7960205078125</c:v>
                </c:pt>
                <c:pt idx="7">
                  <c:v>527.2979736328125</c:v>
                </c:pt>
                <c:pt idx="8">
                  <c:v>527.79901123046875</c:v>
                </c:pt>
                <c:pt idx="9">
                  <c:v>528.301025390625</c:v>
                </c:pt>
                <c:pt idx="10">
                  <c:v>528.802001953125</c:v>
                </c:pt>
                <c:pt idx="11">
                  <c:v>529.302001953125</c:v>
                </c:pt>
                <c:pt idx="12">
                  <c:v>529.802001953125</c:v>
                </c:pt>
                <c:pt idx="13">
                  <c:v>530.302001953125</c:v>
                </c:pt>
              </c:numCache>
            </c:numRef>
          </c:xVal>
          <c:yVal>
            <c:numRef>
              <c:f>'Sheet1 {21 min}'!$M$1:$M$31</c:f>
              <c:numCache>
                <c:formatCode>General</c:formatCode>
                <c:ptCount val="31"/>
                <c:pt idx="0">
                  <c:v>21075.689565434412</c:v>
                </c:pt>
                <c:pt idx="1">
                  <c:v>62418.878910800886</c:v>
                </c:pt>
                <c:pt idx="2">
                  <c:v>82251.278216060149</c:v>
                </c:pt>
                <c:pt idx="3">
                  <c:v>64131.865885588726</c:v>
                </c:pt>
                <c:pt idx="4">
                  <c:v>33381.560971964907</c:v>
                </c:pt>
                <c:pt idx="5">
                  <c:v>12509.81896406327</c:v>
                </c:pt>
                <c:pt idx="6">
                  <c:v>3584.9601123110524</c:v>
                </c:pt>
                <c:pt idx="7">
                  <c:v>827.7397609589774</c:v>
                </c:pt>
                <c:pt idx="8">
                  <c:v>160.15474231859443</c:v>
                </c:pt>
                <c:pt idx="9">
                  <c:v>26.723063712150449</c:v>
                </c:pt>
                <c:pt idx="10">
                  <c:v>3.9271105344881478</c:v>
                </c:pt>
                <c:pt idx="11">
                  <c:v>0.51508303481945261</c:v>
                </c:pt>
                <c:pt idx="12">
                  <c:v>5.9910860855664327E-2</c:v>
                </c:pt>
                <c:pt idx="13">
                  <c:v>5.7937356685803226E-3</c:v>
                </c:pt>
                <c:pt idx="14">
                  <c:v>3.8525749763334123E-4</c:v>
                </c:pt>
                <c:pt idx="15">
                  <c:v>1.0652546454627644E-5</c:v>
                </c:pt>
                <c:pt idx="16">
                  <c:v>1.0429940761884982E-7</c:v>
                </c:pt>
                <c:pt idx="17">
                  <c:v>1.0429940761884982E-7</c:v>
                </c:pt>
                <c:pt idx="18">
                  <c:v>1.0429940761884982E-7</c:v>
                </c:pt>
                <c:pt idx="19">
                  <c:v>1.0429940761884982E-7</c:v>
                </c:pt>
                <c:pt idx="20">
                  <c:v>1.0429940761884982E-7</c:v>
                </c:pt>
                <c:pt idx="21">
                  <c:v>1.0429940761884982E-7</c:v>
                </c:pt>
                <c:pt idx="22">
                  <c:v>1.0429940761884982E-7</c:v>
                </c:pt>
                <c:pt idx="23">
                  <c:v>1.0429940761884982E-7</c:v>
                </c:pt>
                <c:pt idx="24">
                  <c:v>1.0429940761884982E-7</c:v>
                </c:pt>
                <c:pt idx="25">
                  <c:v>1.0429940761884982E-7</c:v>
                </c:pt>
                <c:pt idx="26">
                  <c:v>1.0429940761884982E-7</c:v>
                </c:pt>
                <c:pt idx="27">
                  <c:v>1.0429940761884982E-7</c:v>
                </c:pt>
                <c:pt idx="28">
                  <c:v>1.0429940761884982E-7</c:v>
                </c:pt>
                <c:pt idx="29">
                  <c:v>1.0429940761884982E-7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6D7-434D-A709-16DF06B3135E}"/>
            </c:ext>
          </c:extLst>
        </c:ser>
        <c:ser>
          <c:idx val="6"/>
          <c:order val="6"/>
          <c:tx>
            <c:v>Bimodal(2) 5.5</c:v>
          </c:tx>
          <c:marker>
            <c:symbol val="none"/>
          </c:marker>
          <c:xVal>
            <c:numRef>
              <c:f>'Sheet1 {21 min}'!$D$1:$D$31</c:f>
              <c:numCache>
                <c:formatCode>General</c:formatCode>
                <c:ptCount val="31"/>
                <c:pt idx="0">
                  <c:v>523.7750244140625</c:v>
                </c:pt>
                <c:pt idx="1">
                  <c:v>524.27398681640625</c:v>
                </c:pt>
                <c:pt idx="2">
                  <c:v>524.77398681640625</c:v>
                </c:pt>
                <c:pt idx="3">
                  <c:v>525.28497314453125</c:v>
                </c:pt>
                <c:pt idx="4">
                  <c:v>525.78497314453125</c:v>
                </c:pt>
                <c:pt idx="5">
                  <c:v>526.2860107421875</c:v>
                </c:pt>
                <c:pt idx="6">
                  <c:v>526.7960205078125</c:v>
                </c:pt>
                <c:pt idx="7">
                  <c:v>527.2979736328125</c:v>
                </c:pt>
                <c:pt idx="8">
                  <c:v>527.79901123046875</c:v>
                </c:pt>
                <c:pt idx="9">
                  <c:v>528.301025390625</c:v>
                </c:pt>
                <c:pt idx="10">
                  <c:v>528.802001953125</c:v>
                </c:pt>
                <c:pt idx="11">
                  <c:v>529.302001953125</c:v>
                </c:pt>
                <c:pt idx="12">
                  <c:v>529.802001953125</c:v>
                </c:pt>
                <c:pt idx="13">
                  <c:v>530.302001953125</c:v>
                </c:pt>
              </c:numCache>
            </c:numRef>
          </c:xVal>
          <c:yVal>
            <c:numRef>
              <c:f>'Sheet1 {21 min}'!$O$1:$O$31</c:f>
              <c:numCache>
                <c:formatCode>General</c:formatCode>
                <c:ptCount val="31"/>
                <c:pt idx="0">
                  <c:v>33.92862706400112</c:v>
                </c:pt>
                <c:pt idx="1">
                  <c:v>675.31620375246973</c:v>
                </c:pt>
                <c:pt idx="2">
                  <c:v>5576.6485772483047</c:v>
                </c:pt>
                <c:pt idx="3">
                  <c:v>24486.011114317997</c:v>
                </c:pt>
                <c:pt idx="4">
                  <c:v>60653.611742358451</c:v>
                </c:pt>
                <c:pt idx="5">
                  <c:v>82479.626864962862</c:v>
                </c:pt>
                <c:pt idx="6">
                  <c:v>55610.030861430983</c:v>
                </c:pt>
                <c:pt idx="7">
                  <c:v>21672.76725393167</c:v>
                </c:pt>
                <c:pt idx="8">
                  <c:v>5990.2443326641587</c:v>
                </c:pt>
                <c:pt idx="9">
                  <c:v>1298.4449132482073</c:v>
                </c:pt>
                <c:pt idx="10">
                  <c:v>233.64173339981554</c:v>
                </c:pt>
                <c:pt idx="11">
                  <c:v>36.166965899116441</c:v>
                </c:pt>
                <c:pt idx="12">
                  <c:v>4.9333541991640129</c:v>
                </c:pt>
                <c:pt idx="13">
                  <c:v>0.60259465486748187</c:v>
                </c:pt>
                <c:pt idx="14">
                  <c:v>6.5411778559714334E-2</c:v>
                </c:pt>
                <c:pt idx="15">
                  <c:v>5.0756305715286736E-3</c:v>
                </c:pt>
                <c:pt idx="16">
                  <c:v>1.0429940761884982E-7</c:v>
                </c:pt>
                <c:pt idx="17">
                  <c:v>1.0429940761884982E-7</c:v>
                </c:pt>
                <c:pt idx="18">
                  <c:v>1.0429940761884982E-7</c:v>
                </c:pt>
                <c:pt idx="19">
                  <c:v>1.0429940761884982E-7</c:v>
                </c:pt>
                <c:pt idx="20">
                  <c:v>1.0429940761884982E-7</c:v>
                </c:pt>
                <c:pt idx="21">
                  <c:v>1.0429940761884982E-7</c:v>
                </c:pt>
                <c:pt idx="22">
                  <c:v>1.0429940761884982E-7</c:v>
                </c:pt>
                <c:pt idx="23">
                  <c:v>1.0429940761884982E-7</c:v>
                </c:pt>
                <c:pt idx="24">
                  <c:v>1.0429940761884982E-7</c:v>
                </c:pt>
                <c:pt idx="25">
                  <c:v>1.0429940761884982E-7</c:v>
                </c:pt>
                <c:pt idx="26">
                  <c:v>1.0429940761884982E-7</c:v>
                </c:pt>
                <c:pt idx="27">
                  <c:v>1.0429940761884982E-7</c:v>
                </c:pt>
                <c:pt idx="28">
                  <c:v>1.0429940761884982E-7</c:v>
                </c:pt>
                <c:pt idx="29">
                  <c:v>1.0429940761884982E-7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6D7-434D-A709-16DF06B3135E}"/>
            </c:ext>
          </c:extLst>
        </c:ser>
        <c:ser>
          <c:idx val="7"/>
          <c:order val="7"/>
          <c:tx>
            <c:v>Bimodal(3) 7.2</c:v>
          </c:tx>
          <c:marker>
            <c:symbol val="none"/>
          </c:marker>
          <c:xVal>
            <c:numRef>
              <c:f>'Sheet1 {21 min}'!$D$1:$D$31</c:f>
              <c:numCache>
                <c:formatCode>General</c:formatCode>
                <c:ptCount val="31"/>
                <c:pt idx="0">
                  <c:v>523.7750244140625</c:v>
                </c:pt>
                <c:pt idx="1">
                  <c:v>524.27398681640625</c:v>
                </c:pt>
                <c:pt idx="2">
                  <c:v>524.77398681640625</c:v>
                </c:pt>
                <c:pt idx="3">
                  <c:v>525.28497314453125</c:v>
                </c:pt>
                <c:pt idx="4">
                  <c:v>525.78497314453125</c:v>
                </c:pt>
                <c:pt idx="5">
                  <c:v>526.2860107421875</c:v>
                </c:pt>
                <c:pt idx="6">
                  <c:v>526.7960205078125</c:v>
                </c:pt>
                <c:pt idx="7">
                  <c:v>527.2979736328125</c:v>
                </c:pt>
                <c:pt idx="8">
                  <c:v>527.79901123046875</c:v>
                </c:pt>
                <c:pt idx="9">
                  <c:v>528.301025390625</c:v>
                </c:pt>
                <c:pt idx="10">
                  <c:v>528.802001953125</c:v>
                </c:pt>
                <c:pt idx="11">
                  <c:v>529.302001953125</c:v>
                </c:pt>
                <c:pt idx="12">
                  <c:v>529.802001953125</c:v>
                </c:pt>
                <c:pt idx="13">
                  <c:v>530.302001953125</c:v>
                </c:pt>
              </c:numCache>
            </c:numRef>
          </c:xVal>
          <c:yVal>
            <c:numRef>
              <c:f>'Sheet1 {21 min}'!$V$1:$V$31</c:f>
              <c:numCache>
                <c:formatCode>General</c:formatCode>
                <c:ptCount val="31"/>
                <c:pt idx="0">
                  <c:v>0.79311580227206602</c:v>
                </c:pt>
                <c:pt idx="1">
                  <c:v>26.810267643557733</c:v>
                </c:pt>
                <c:pt idx="2">
                  <c:v>392.20772616658513</c:v>
                </c:pt>
                <c:pt idx="3">
                  <c:v>3234.2358432765745</c:v>
                </c:pt>
                <c:pt idx="4">
                  <c:v>16381.529127817323</c:v>
                </c:pt>
                <c:pt idx="5">
                  <c:v>51926.802146639915</c:v>
                </c:pt>
                <c:pt idx="6">
                  <c:v>100055.0975839873</c:v>
                </c:pt>
                <c:pt idx="7">
                  <c:v>107589.33545320245</c:v>
                </c:pt>
                <c:pt idx="8">
                  <c:v>55447.453023581773</c:v>
                </c:pt>
                <c:pt idx="9">
                  <c:v>18448.903603285937</c:v>
                </c:pt>
                <c:pt idx="10">
                  <c:v>4590.987612223721</c:v>
                </c:pt>
                <c:pt idx="11">
                  <c:v>922.34907128452824</c:v>
                </c:pt>
                <c:pt idx="12">
                  <c:v>156.56371791673507</c:v>
                </c:pt>
                <c:pt idx="13">
                  <c:v>23.128581918519515</c:v>
                </c:pt>
                <c:pt idx="14">
                  <c:v>3.0347840515049058</c:v>
                </c:pt>
                <c:pt idx="15">
                  <c:v>0.35777186203334493</c:v>
                </c:pt>
                <c:pt idx="16">
                  <c:v>3.6339303678440384E-2</c:v>
                </c:pt>
                <c:pt idx="17">
                  <c:v>1.8519363815532566E-3</c:v>
                </c:pt>
                <c:pt idx="18">
                  <c:v>1.0429940761884982E-7</c:v>
                </c:pt>
                <c:pt idx="19">
                  <c:v>1.0429940761884982E-7</c:v>
                </c:pt>
                <c:pt idx="20">
                  <c:v>1.0429940761884982E-7</c:v>
                </c:pt>
                <c:pt idx="21">
                  <c:v>1.0429940761884982E-7</c:v>
                </c:pt>
                <c:pt idx="22">
                  <c:v>1.0429940761884982E-7</c:v>
                </c:pt>
                <c:pt idx="23">
                  <c:v>1.0429940761884982E-7</c:v>
                </c:pt>
                <c:pt idx="24">
                  <c:v>1.0429940761884982E-7</c:v>
                </c:pt>
                <c:pt idx="25">
                  <c:v>1.0429940761884982E-7</c:v>
                </c:pt>
                <c:pt idx="26">
                  <c:v>1.0429940761884982E-7</c:v>
                </c:pt>
                <c:pt idx="27">
                  <c:v>1.0429940761884982E-7</c:v>
                </c:pt>
                <c:pt idx="28">
                  <c:v>1.0429940761884982E-7</c:v>
                </c:pt>
                <c:pt idx="29">
                  <c:v>1.0429940761884982E-7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6D7-434D-A709-16DF06B313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535135"/>
        <c:axId val="788298431"/>
      </c:scatterChart>
      <c:valAx>
        <c:axId val="788535135"/>
        <c:scaling>
          <c:orientation val="minMax"/>
          <c:max val="530"/>
          <c:min val="523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m/z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88298431"/>
        <c:crosses val="autoZero"/>
        <c:crossBetween val="midCat"/>
      </c:valAx>
      <c:valAx>
        <c:axId val="788298431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88535135"/>
        <c:crosses val="autoZero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Regression Metric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Lit>
              <c:ptCount val="1"/>
              <c:pt idx="0">
                <c:v>Error</c:v>
              </c:pt>
            </c:strLit>
          </c:cat>
          <c:val>
            <c:numRef>
              <c:f>'Sheet1 {21 min}'!$I$78</c:f>
              <c:numCache>
                <c:formatCode>General</c:formatCode>
                <c:ptCount val="1"/>
                <c:pt idx="0">
                  <c:v>1.570718172688472E-2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6633-4C1F-ADFC-235AB5D787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axId val="788292191"/>
        <c:axId val="788293439"/>
      </c:barChart>
      <c:scatterChart>
        <c:scatterStyle val="lineMarker"/>
        <c:varyColors val="0"/>
        <c:ser>
          <c:idx val="1"/>
          <c:order val="1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008000"/>
                </a:solidFill>
                <a:prstDash val="solid"/>
              </a:ln>
            </c:spPr>
          </c:errBars>
          <c:yVal>
            <c:numRef>
              <c:f>'Sheet1 {21 min}'!$I$79</c:f>
              <c:numCache>
                <c:formatCode>General</c:formatCode>
                <c:ptCount val="1"/>
                <c:pt idx="0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6633-4C1F-ADFC-235AB5D787BD}"/>
            </c:ext>
          </c:extLst>
        </c:ser>
        <c:ser>
          <c:idx val="2"/>
          <c:order val="2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6600"/>
                </a:solidFill>
                <a:prstDash val="solid"/>
              </a:ln>
            </c:spPr>
          </c:errBars>
          <c:yVal>
            <c:numRef>
              <c:f>'Sheet1 {21 min}'!$I$80</c:f>
              <c:numCache>
                <c:formatCode>General</c:formatCode>
                <c:ptCount val="1"/>
                <c:pt idx="0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6633-4C1F-ADFC-235AB5D787BD}"/>
            </c:ext>
          </c:extLst>
        </c:ser>
        <c:ser>
          <c:idx val="3"/>
          <c:order val="3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'Sheet1 {21 min}'!$I$81</c:f>
              <c:numCache>
                <c:formatCode>General</c:formatCode>
                <c:ptCount val="1"/>
                <c:pt idx="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6633-4C1F-ADFC-235AB5D787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292191"/>
        <c:axId val="788293439"/>
      </c:scatterChart>
      <c:catAx>
        <c:axId val="78829219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88293439"/>
        <c:crosses val="autoZero"/>
        <c:auto val="1"/>
        <c:lblAlgn val="ctr"/>
        <c:lblOffset val="100"/>
        <c:noMultiLvlLbl val="0"/>
      </c:catAx>
      <c:valAx>
        <c:axId val="788293439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788292191"/>
        <c:crosses val="autoZero"/>
        <c:crossBetween val="between"/>
      </c:valAx>
      <c:spPr>
        <a:noFill/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Delta Chi Metric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Lit>
              <c:ptCount val="1"/>
              <c:pt idx="0">
                <c:v>DeltaChi</c:v>
              </c:pt>
            </c:strLit>
          </c:cat>
          <c:val>
            <c:numRef>
              <c:f>'Sheet1 {21 min}'!$J$78</c:f>
              <c:numCache>
                <c:formatCode>General</c:formatCode>
                <c:ptCount val="1"/>
                <c:pt idx="0">
                  <c:v>4.3045766163097623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59-4403-84DF-AF240F0F89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axId val="788304671"/>
        <c:axId val="788301759"/>
      </c:barChart>
      <c:scatterChart>
        <c:scatterStyle val="lineMarker"/>
        <c:varyColors val="0"/>
        <c:ser>
          <c:idx val="1"/>
          <c:order val="1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008000"/>
                </a:solidFill>
                <a:prstDash val="solid"/>
              </a:ln>
            </c:spPr>
          </c:errBars>
          <c:yVal>
            <c:numRef>
              <c:f>'Sheet1 {21 min}'!$J$79</c:f>
              <c:numCache>
                <c:formatCode>General</c:formatCode>
                <c:ptCount val="1"/>
                <c:pt idx="0">
                  <c:v>1.059878823007564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59-4403-84DF-AF240F0F89B0}"/>
            </c:ext>
          </c:extLst>
        </c:ser>
        <c:ser>
          <c:idx val="2"/>
          <c:order val="2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6600"/>
                </a:solidFill>
                <a:prstDash val="solid"/>
              </a:ln>
            </c:spPr>
          </c:errBars>
          <c:yVal>
            <c:numRef>
              <c:f>'Sheet1 {21 min}'!$J$80</c:f>
              <c:numCache>
                <c:formatCode>General</c:formatCode>
                <c:ptCount val="1"/>
                <c:pt idx="0">
                  <c:v>0.52993941150378199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659-4403-84DF-AF240F0F89B0}"/>
            </c:ext>
          </c:extLst>
        </c:ser>
        <c:ser>
          <c:idx val="3"/>
          <c:order val="3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'Sheet1 {21 min}'!$J$81</c:f>
              <c:numCache>
                <c:formatCode>General</c:formatCode>
                <c:ptCount val="1"/>
                <c:pt idx="0">
                  <c:v>0.26496970575189099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659-4403-84DF-AF240F0F89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304671"/>
        <c:axId val="788301759"/>
      </c:scatterChart>
      <c:catAx>
        <c:axId val="7883046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88301759"/>
        <c:crosses val="autoZero"/>
        <c:auto val="1"/>
        <c:lblAlgn val="ctr"/>
        <c:lblOffset val="100"/>
        <c:noMultiLvlLbl val="0"/>
      </c:catAx>
      <c:valAx>
        <c:axId val="788301759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788304671"/>
        <c:crosses val="autoZero"/>
        <c:crossBetween val="between"/>
      </c:valAx>
      <c:spPr>
        <a:noFill/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Separation Metric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Lit>
              <c:ptCount val="1"/>
              <c:pt idx="0">
                <c:v>SepRatio</c:v>
              </c:pt>
            </c:strLit>
          </c:cat>
          <c:val>
            <c:numRef>
              <c:f>'Sheet1 {21 min}'!$K$78</c:f>
              <c:numCache>
                <c:formatCode>General</c:formatCode>
                <c:ptCount val="1"/>
                <c:pt idx="0">
                  <c:v>1.6027789893337334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D4-43BE-86C9-8FDB91F260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axId val="788295103"/>
        <c:axId val="788310911"/>
      </c:barChart>
      <c:scatterChart>
        <c:scatterStyle val="lineMarker"/>
        <c:varyColors val="0"/>
        <c:ser>
          <c:idx val="1"/>
          <c:order val="1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008000"/>
                </a:solidFill>
                <a:prstDash val="solid"/>
              </a:ln>
            </c:spPr>
          </c:errBars>
          <c:yVal>
            <c:numRef>
              <c:f>'Sheet1 {21 min}'!$K$79</c:f>
              <c:numCache>
                <c:formatCode>General</c:formatCode>
                <c:ptCount val="1"/>
                <c:pt idx="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FD4-43BE-86C9-8FDB91F26096}"/>
            </c:ext>
          </c:extLst>
        </c:ser>
        <c:ser>
          <c:idx val="2"/>
          <c:order val="2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6600"/>
                </a:solidFill>
                <a:prstDash val="solid"/>
              </a:ln>
            </c:spPr>
          </c:errBars>
          <c:yVal>
            <c:numRef>
              <c:f>'Sheet1 {21 min}'!$K$80</c:f>
              <c:numCache>
                <c:formatCode>General</c:formatCode>
                <c:ptCount val="1"/>
                <c:pt idx="0">
                  <c:v>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FD4-43BE-86C9-8FDB91F26096}"/>
            </c:ext>
          </c:extLst>
        </c:ser>
        <c:ser>
          <c:idx val="3"/>
          <c:order val="3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'Sheet1 {21 min}'!$K$81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FD4-43BE-86C9-8FDB91F260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295103"/>
        <c:axId val="788310911"/>
      </c:scatterChart>
      <c:catAx>
        <c:axId val="78829510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88310911"/>
        <c:crosses val="autoZero"/>
        <c:auto val="1"/>
        <c:lblAlgn val="ctr"/>
        <c:lblOffset val="100"/>
        <c:noMultiLvlLbl val="0"/>
      </c:catAx>
      <c:valAx>
        <c:axId val="788310911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788295103"/>
        <c:crosses val="autoZero"/>
        <c:crossBetween val="between"/>
      </c:valAx>
      <c:spPr>
        <a:noFill/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Iterative Fitting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1st</c:v>
          </c:tx>
          <c:spPr>
            <a:ln w="25400">
              <a:noFill/>
            </a:ln>
            <a:effectLst/>
          </c:spPr>
          <c:marker>
            <c:symbol val="circle"/>
            <c:size val="6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xVal>
            <c:numRef>
              <c:f>'Sheet1 {21 min}'!$K$101:$K$120</c:f>
              <c:numCache>
                <c:formatCode>General</c:formatCode>
                <c:ptCount val="20"/>
                <c:pt idx="0">
                  <c:v>0.73921259528121053</c:v>
                </c:pt>
                <c:pt idx="1">
                  <c:v>0.91694805688104208</c:v>
                </c:pt>
                <c:pt idx="2">
                  <c:v>1.9301784750449948</c:v>
                </c:pt>
                <c:pt idx="3">
                  <c:v>1.1653901378296394</c:v>
                </c:pt>
                <c:pt idx="4">
                  <c:v>1.4972228146923097</c:v>
                </c:pt>
                <c:pt idx="5">
                  <c:v>1.6103282250848514</c:v>
                </c:pt>
                <c:pt idx="6">
                  <c:v>1.8169642546552991</c:v>
                </c:pt>
                <c:pt idx="7">
                  <c:v>0.81808947846587354</c:v>
                </c:pt>
                <c:pt idx="8">
                  <c:v>0.68328966501502342</c:v>
                </c:pt>
                <c:pt idx="9">
                  <c:v>1.6764793178922395</c:v>
                </c:pt>
              </c:numCache>
            </c:numRef>
          </c:xVal>
          <c:yVal>
            <c:numRef>
              <c:f>'Sheet1 {21 min}'!$Q$101:$Q$120</c:f>
              <c:numCache>
                <c:formatCode>General</c:formatCode>
                <c:ptCount val="20"/>
                <c:pt idx="0">
                  <c:v>0.14609258339543571</c:v>
                </c:pt>
                <c:pt idx="1">
                  <c:v>0.17373274280614878</c:v>
                </c:pt>
                <c:pt idx="2">
                  <c:v>0.35468467198498094</c:v>
                </c:pt>
                <c:pt idx="3">
                  <c:v>0.2268278219255403</c:v>
                </c:pt>
                <c:pt idx="4">
                  <c:v>0.2972198481114971</c:v>
                </c:pt>
                <c:pt idx="5">
                  <c:v>0.2679118991662337</c:v>
                </c:pt>
                <c:pt idx="6">
                  <c:v>0.39198743328962077</c:v>
                </c:pt>
                <c:pt idx="7">
                  <c:v>0.17449866675182002</c:v>
                </c:pt>
                <c:pt idx="8">
                  <c:v>0.12214629652138381</c:v>
                </c:pt>
                <c:pt idx="9">
                  <c:v>0.31989770490740965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41-4515-9281-E054591D0A6A}"/>
            </c:ext>
          </c:extLst>
        </c:ser>
        <c:ser>
          <c:idx val="1"/>
          <c:order val="1"/>
          <c:tx>
            <c:v>2nd</c:v>
          </c:tx>
          <c:spPr>
            <a:ln w="25400">
              <a:noFill/>
            </a:ln>
            <a:effectLst/>
          </c:spPr>
          <c:marker>
            <c:symbol val="circle"/>
            <c:size val="6"/>
            <c:spPr>
              <a:solidFill>
                <a:srgbClr val="99CCFF"/>
              </a:solidFill>
              <a:ln>
                <a:solidFill>
                  <a:srgbClr val="99CCFF"/>
                </a:solidFill>
                <a:prstDash val="solid"/>
              </a:ln>
            </c:spPr>
          </c:marker>
          <c:xVal>
            <c:numRef>
              <c:f>'Sheet1 {21 min}'!$M$101:$M$120</c:f>
              <c:numCache>
                <c:formatCode>General</c:formatCode>
                <c:ptCount val="20"/>
                <c:pt idx="0">
                  <c:v>2.8691688998852105</c:v>
                </c:pt>
                <c:pt idx="1">
                  <c:v>3.0224379336278577</c:v>
                </c:pt>
                <c:pt idx="2">
                  <c:v>4.651774342650481</c:v>
                </c:pt>
                <c:pt idx="3">
                  <c:v>2.9581272561995404</c:v>
                </c:pt>
                <c:pt idx="4">
                  <c:v>4.7591357511218142</c:v>
                </c:pt>
                <c:pt idx="5">
                  <c:v>3.8523369378368604</c:v>
                </c:pt>
                <c:pt idx="6">
                  <c:v>4.7076295313997401</c:v>
                </c:pt>
                <c:pt idx="7">
                  <c:v>2.8715978974998326</c:v>
                </c:pt>
                <c:pt idx="8">
                  <c:v>2.9441825316300148</c:v>
                </c:pt>
                <c:pt idx="9">
                  <c:v>4.3538398754907037</c:v>
                </c:pt>
              </c:numCache>
            </c:numRef>
          </c:xVal>
          <c:yVal>
            <c:numRef>
              <c:f>'Sheet1 {21 min}'!$R$101:$R$120</c:f>
              <c:numCache>
                <c:formatCode>General</c:formatCode>
                <c:ptCount val="20"/>
                <c:pt idx="0">
                  <c:v>0.27543296464286582</c:v>
                </c:pt>
                <c:pt idx="1">
                  <c:v>0.19404491692347373</c:v>
                </c:pt>
                <c:pt idx="2">
                  <c:v>0.39590617431010111</c:v>
                </c:pt>
                <c:pt idx="3">
                  <c:v>8.9711153274352931E-2</c:v>
                </c:pt>
                <c:pt idx="4">
                  <c:v>0.59613131654497764</c:v>
                </c:pt>
                <c:pt idx="5">
                  <c:v>0.40343356133643316</c:v>
                </c:pt>
                <c:pt idx="6">
                  <c:v>0.38703706758456735</c:v>
                </c:pt>
                <c:pt idx="7">
                  <c:v>0.21575610008684329</c:v>
                </c:pt>
                <c:pt idx="8">
                  <c:v>0.3835566266023982</c:v>
                </c:pt>
                <c:pt idx="9">
                  <c:v>0.30056180580502223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41-4515-9281-E054591D0A6A}"/>
            </c:ext>
          </c:extLst>
        </c:ser>
        <c:ser>
          <c:idx val="2"/>
          <c:order val="2"/>
          <c:tx>
            <c:v>3rd</c:v>
          </c:tx>
          <c:spPr>
            <a:ln w="25400">
              <a:noFill/>
            </a:ln>
            <a:effectLst/>
          </c:spPr>
          <c:marker>
            <c:symbol val="circle"/>
            <c:size val="6"/>
            <c:spPr>
              <a:solidFill>
                <a:srgbClr val="FFCC99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xVal>
            <c:numRef>
              <c:f>'Sheet1 {21 min}'!$O$101:$O$120</c:f>
              <c:numCache>
                <c:formatCode>General</c:formatCode>
                <c:ptCount val="20"/>
                <c:pt idx="0">
                  <c:v>5.3185379937086559</c:v>
                </c:pt>
                <c:pt idx="1">
                  <c:v>5.3902085401657489</c:v>
                </c:pt>
                <c:pt idx="2">
                  <c:v>6.5371382455564113</c:v>
                </c:pt>
                <c:pt idx="3">
                  <c:v>5.2919007270050447</c:v>
                </c:pt>
                <c:pt idx="4">
                  <c:v>6.9943627596346643</c:v>
                </c:pt>
                <c:pt idx="5">
                  <c:v>5.9437609924203123</c:v>
                </c:pt>
                <c:pt idx="6">
                  <c:v>6.5400245799671639</c:v>
                </c:pt>
                <c:pt idx="7">
                  <c:v>5.5394011571945692</c:v>
                </c:pt>
                <c:pt idx="8">
                  <c:v>5.8150684885760526</c:v>
                </c:pt>
                <c:pt idx="9">
                  <c:v>5.9488302576477272</c:v>
                </c:pt>
              </c:numCache>
            </c:numRef>
          </c:xVal>
          <c:yVal>
            <c:numRef>
              <c:f>'Sheet1 {21 min}'!$S$101:$S$120</c:f>
              <c:numCache>
                <c:formatCode>General</c:formatCode>
                <c:ptCount val="20"/>
                <c:pt idx="0">
                  <c:v>0.57847445196169855</c:v>
                </c:pt>
                <c:pt idx="1">
                  <c:v>0.63222234027037749</c:v>
                </c:pt>
                <c:pt idx="2">
                  <c:v>0.2494091537049179</c:v>
                </c:pt>
                <c:pt idx="3">
                  <c:v>0.68346102480010684</c:v>
                </c:pt>
                <c:pt idx="4">
                  <c:v>0.10664883534352532</c:v>
                </c:pt>
                <c:pt idx="5">
                  <c:v>0.32865453949733298</c:v>
                </c:pt>
                <c:pt idx="6">
                  <c:v>0.22097549912581185</c:v>
                </c:pt>
                <c:pt idx="7">
                  <c:v>0.60974523316133677</c:v>
                </c:pt>
                <c:pt idx="8">
                  <c:v>0.49429707687621793</c:v>
                </c:pt>
                <c:pt idx="9">
                  <c:v>0.37954048928756806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741-4515-9281-E054591D0A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299679"/>
        <c:axId val="788313407"/>
      </c:scatterChart>
      <c:valAx>
        <c:axId val="7882996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88313407"/>
        <c:crosses val="autoZero"/>
        <c:crossBetween val="midCat"/>
      </c:valAx>
      <c:valAx>
        <c:axId val="788313407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88299679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 i="0">
                <a:solidFill>
                  <a:srgbClr val="000000"/>
                </a:solidFill>
              </a:defRPr>
            </a:pPr>
            <a:r>
              <a:rPr lang="en-US" b="1" i="0">
                <a:solidFill>
                  <a:srgbClr val="000000"/>
                </a:solidFill>
              </a:rPr>
              <a:t>Sheet1 {2 min} spectrum 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spectrum</c:v>
          </c:tx>
          <c:spPr>
            <a:ln w="127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{2 min}'!$A$1:$A$586</c:f>
              <c:numCache>
                <c:formatCode>General</c:formatCode>
                <c:ptCount val="586"/>
                <c:pt idx="0">
                  <c:v>523.43499755859375</c:v>
                </c:pt>
                <c:pt idx="1">
                  <c:v>523.44500732421875</c:v>
                </c:pt>
                <c:pt idx="2">
                  <c:v>523.45501708984375</c:v>
                </c:pt>
                <c:pt idx="3">
                  <c:v>523.46502685546875</c:v>
                </c:pt>
                <c:pt idx="4">
                  <c:v>523.4749755859375</c:v>
                </c:pt>
                <c:pt idx="5">
                  <c:v>523.4849853515625</c:v>
                </c:pt>
                <c:pt idx="6">
                  <c:v>523.4949951171875</c:v>
                </c:pt>
                <c:pt idx="7">
                  <c:v>523.5050048828125</c:v>
                </c:pt>
                <c:pt idx="8">
                  <c:v>523.5150146484375</c:v>
                </c:pt>
                <c:pt idx="9">
                  <c:v>523.5250244140625</c:v>
                </c:pt>
                <c:pt idx="10">
                  <c:v>523.53497314453125</c:v>
                </c:pt>
                <c:pt idx="11">
                  <c:v>523.54498291015625</c:v>
                </c:pt>
                <c:pt idx="12">
                  <c:v>523.55499267578125</c:v>
                </c:pt>
                <c:pt idx="13">
                  <c:v>523.56500244140625</c:v>
                </c:pt>
                <c:pt idx="14">
                  <c:v>523.57501220703125</c:v>
                </c:pt>
                <c:pt idx="15">
                  <c:v>523.58502197265625</c:v>
                </c:pt>
                <c:pt idx="16">
                  <c:v>523.594970703125</c:v>
                </c:pt>
                <c:pt idx="17">
                  <c:v>523.60498046875</c:v>
                </c:pt>
                <c:pt idx="18">
                  <c:v>523.614990234375</c:v>
                </c:pt>
                <c:pt idx="19">
                  <c:v>523.625</c:v>
                </c:pt>
                <c:pt idx="20">
                  <c:v>523.635009765625</c:v>
                </c:pt>
                <c:pt idx="21">
                  <c:v>523.64501953125</c:v>
                </c:pt>
                <c:pt idx="22">
                  <c:v>523.655029296875</c:v>
                </c:pt>
                <c:pt idx="23">
                  <c:v>523.66497802734375</c:v>
                </c:pt>
                <c:pt idx="24">
                  <c:v>523.67498779296875</c:v>
                </c:pt>
                <c:pt idx="25">
                  <c:v>523.68499755859375</c:v>
                </c:pt>
                <c:pt idx="26">
                  <c:v>523.69500732421875</c:v>
                </c:pt>
                <c:pt idx="27">
                  <c:v>523.70501708984375</c:v>
                </c:pt>
                <c:pt idx="28">
                  <c:v>523.71502685546875</c:v>
                </c:pt>
                <c:pt idx="29">
                  <c:v>523.7249755859375</c:v>
                </c:pt>
                <c:pt idx="30">
                  <c:v>523.7349853515625</c:v>
                </c:pt>
                <c:pt idx="31">
                  <c:v>523.7449951171875</c:v>
                </c:pt>
                <c:pt idx="32">
                  <c:v>523.7550048828125</c:v>
                </c:pt>
                <c:pt idx="33">
                  <c:v>523.7650146484375</c:v>
                </c:pt>
                <c:pt idx="34">
                  <c:v>523.7750244140625</c:v>
                </c:pt>
                <c:pt idx="35">
                  <c:v>523.78497314453125</c:v>
                </c:pt>
                <c:pt idx="36">
                  <c:v>523.79498291015625</c:v>
                </c:pt>
                <c:pt idx="37">
                  <c:v>523.80499267578125</c:v>
                </c:pt>
                <c:pt idx="38">
                  <c:v>523.81500244140625</c:v>
                </c:pt>
                <c:pt idx="39">
                  <c:v>523.82501220703125</c:v>
                </c:pt>
                <c:pt idx="40">
                  <c:v>523.83502197265625</c:v>
                </c:pt>
                <c:pt idx="41">
                  <c:v>523.844970703125</c:v>
                </c:pt>
                <c:pt idx="42">
                  <c:v>523.85498046875</c:v>
                </c:pt>
                <c:pt idx="43">
                  <c:v>523.864990234375</c:v>
                </c:pt>
                <c:pt idx="44">
                  <c:v>523.875</c:v>
                </c:pt>
                <c:pt idx="45">
                  <c:v>523.885009765625</c:v>
                </c:pt>
                <c:pt idx="46">
                  <c:v>523.89501953125</c:v>
                </c:pt>
                <c:pt idx="47">
                  <c:v>523.905029296875</c:v>
                </c:pt>
                <c:pt idx="48">
                  <c:v>523.91497802734375</c:v>
                </c:pt>
                <c:pt idx="49">
                  <c:v>523.92498779296875</c:v>
                </c:pt>
                <c:pt idx="50">
                  <c:v>523.93499755859375</c:v>
                </c:pt>
                <c:pt idx="51">
                  <c:v>523.94500732421875</c:v>
                </c:pt>
                <c:pt idx="52">
                  <c:v>523.95501708984375</c:v>
                </c:pt>
                <c:pt idx="53">
                  <c:v>523.96502685546875</c:v>
                </c:pt>
                <c:pt idx="54">
                  <c:v>523.9749755859375</c:v>
                </c:pt>
                <c:pt idx="55">
                  <c:v>523.9849853515625</c:v>
                </c:pt>
                <c:pt idx="56">
                  <c:v>523.9949951171875</c:v>
                </c:pt>
                <c:pt idx="57">
                  <c:v>524.0050048828125</c:v>
                </c:pt>
                <c:pt idx="58">
                  <c:v>524.0150146484375</c:v>
                </c:pt>
                <c:pt idx="59">
                  <c:v>524.0250244140625</c:v>
                </c:pt>
                <c:pt idx="60">
                  <c:v>524.03497314453125</c:v>
                </c:pt>
                <c:pt idx="61">
                  <c:v>524.04498291015625</c:v>
                </c:pt>
                <c:pt idx="62">
                  <c:v>524.05499267578125</c:v>
                </c:pt>
                <c:pt idx="63">
                  <c:v>524.06500244140625</c:v>
                </c:pt>
                <c:pt idx="64">
                  <c:v>524.07501220703125</c:v>
                </c:pt>
                <c:pt idx="65">
                  <c:v>524.08502197265625</c:v>
                </c:pt>
                <c:pt idx="66">
                  <c:v>524.094970703125</c:v>
                </c:pt>
                <c:pt idx="67">
                  <c:v>524.10400390625</c:v>
                </c:pt>
                <c:pt idx="68">
                  <c:v>524.114990234375</c:v>
                </c:pt>
                <c:pt idx="69">
                  <c:v>524.125</c:v>
                </c:pt>
                <c:pt idx="70">
                  <c:v>524.135009765625</c:v>
                </c:pt>
                <c:pt idx="71">
                  <c:v>524.14398193359375</c:v>
                </c:pt>
                <c:pt idx="72">
                  <c:v>524.15399169921875</c:v>
                </c:pt>
                <c:pt idx="73">
                  <c:v>524.16400146484375</c:v>
                </c:pt>
                <c:pt idx="74">
                  <c:v>524.17401123046875</c:v>
                </c:pt>
                <c:pt idx="75">
                  <c:v>524.18402099609375</c:v>
                </c:pt>
                <c:pt idx="76">
                  <c:v>524.1939697265625</c:v>
                </c:pt>
                <c:pt idx="77">
                  <c:v>524.2039794921875</c:v>
                </c:pt>
                <c:pt idx="78">
                  <c:v>524.2139892578125</c:v>
                </c:pt>
                <c:pt idx="79">
                  <c:v>524.2239990234375</c:v>
                </c:pt>
                <c:pt idx="80">
                  <c:v>524.2340087890625</c:v>
                </c:pt>
                <c:pt idx="81">
                  <c:v>524.2440185546875</c:v>
                </c:pt>
                <c:pt idx="82">
                  <c:v>524.2540283203125</c:v>
                </c:pt>
                <c:pt idx="83">
                  <c:v>524.26397705078125</c:v>
                </c:pt>
                <c:pt idx="84">
                  <c:v>524.27398681640625</c:v>
                </c:pt>
                <c:pt idx="85">
                  <c:v>524.28399658203125</c:v>
                </c:pt>
                <c:pt idx="86">
                  <c:v>524.29400634765625</c:v>
                </c:pt>
                <c:pt idx="87">
                  <c:v>524.30401611328125</c:v>
                </c:pt>
                <c:pt idx="88">
                  <c:v>524.31402587890625</c:v>
                </c:pt>
                <c:pt idx="89">
                  <c:v>524.323974609375</c:v>
                </c:pt>
                <c:pt idx="90">
                  <c:v>524.333984375</c:v>
                </c:pt>
                <c:pt idx="91">
                  <c:v>524.343994140625</c:v>
                </c:pt>
                <c:pt idx="92">
                  <c:v>524.35400390625</c:v>
                </c:pt>
                <c:pt idx="93">
                  <c:v>524.364013671875</c:v>
                </c:pt>
                <c:pt idx="94">
                  <c:v>524.3740234375</c:v>
                </c:pt>
                <c:pt idx="95">
                  <c:v>524.38397216796875</c:v>
                </c:pt>
                <c:pt idx="96">
                  <c:v>524.39398193359375</c:v>
                </c:pt>
                <c:pt idx="97">
                  <c:v>524.40399169921875</c:v>
                </c:pt>
                <c:pt idx="98">
                  <c:v>524.41400146484375</c:v>
                </c:pt>
                <c:pt idx="99">
                  <c:v>524.42401123046875</c:v>
                </c:pt>
                <c:pt idx="100">
                  <c:v>524.43402099609375</c:v>
                </c:pt>
                <c:pt idx="101">
                  <c:v>524.4439697265625</c:v>
                </c:pt>
                <c:pt idx="102">
                  <c:v>524.4539794921875</c:v>
                </c:pt>
                <c:pt idx="103">
                  <c:v>524.4639892578125</c:v>
                </c:pt>
                <c:pt idx="104">
                  <c:v>524.4739990234375</c:v>
                </c:pt>
                <c:pt idx="105">
                  <c:v>524.4840087890625</c:v>
                </c:pt>
                <c:pt idx="106">
                  <c:v>524.4940185546875</c:v>
                </c:pt>
                <c:pt idx="107">
                  <c:v>524.5040283203125</c:v>
                </c:pt>
                <c:pt idx="108">
                  <c:v>524.51397705078125</c:v>
                </c:pt>
                <c:pt idx="109">
                  <c:v>524.52398681640625</c:v>
                </c:pt>
                <c:pt idx="110">
                  <c:v>524.53399658203125</c:v>
                </c:pt>
                <c:pt idx="111">
                  <c:v>524.54400634765625</c:v>
                </c:pt>
                <c:pt idx="112">
                  <c:v>524.55401611328125</c:v>
                </c:pt>
                <c:pt idx="113">
                  <c:v>524.56402587890625</c:v>
                </c:pt>
                <c:pt idx="114">
                  <c:v>524.573974609375</c:v>
                </c:pt>
                <c:pt idx="115">
                  <c:v>524.583984375</c:v>
                </c:pt>
                <c:pt idx="116">
                  <c:v>524.593994140625</c:v>
                </c:pt>
                <c:pt idx="117">
                  <c:v>524.60400390625</c:v>
                </c:pt>
                <c:pt idx="118">
                  <c:v>524.614013671875</c:v>
                </c:pt>
                <c:pt idx="119">
                  <c:v>524.6240234375</c:v>
                </c:pt>
                <c:pt idx="120">
                  <c:v>524.63397216796875</c:v>
                </c:pt>
                <c:pt idx="121">
                  <c:v>524.64398193359375</c:v>
                </c:pt>
                <c:pt idx="122">
                  <c:v>524.65399169921875</c:v>
                </c:pt>
                <c:pt idx="123">
                  <c:v>524.66400146484375</c:v>
                </c:pt>
                <c:pt idx="124">
                  <c:v>524.67401123046875</c:v>
                </c:pt>
                <c:pt idx="125">
                  <c:v>524.68402099609375</c:v>
                </c:pt>
                <c:pt idx="126">
                  <c:v>524.6939697265625</c:v>
                </c:pt>
                <c:pt idx="127">
                  <c:v>524.7039794921875</c:v>
                </c:pt>
                <c:pt idx="128">
                  <c:v>524.7139892578125</c:v>
                </c:pt>
                <c:pt idx="129">
                  <c:v>524.7239990234375</c:v>
                </c:pt>
                <c:pt idx="130">
                  <c:v>524.7340087890625</c:v>
                </c:pt>
                <c:pt idx="131">
                  <c:v>524.7440185546875</c:v>
                </c:pt>
                <c:pt idx="132">
                  <c:v>524.7540283203125</c:v>
                </c:pt>
                <c:pt idx="133">
                  <c:v>524.76397705078125</c:v>
                </c:pt>
                <c:pt idx="134">
                  <c:v>524.77398681640625</c:v>
                </c:pt>
                <c:pt idx="135">
                  <c:v>524.78399658203125</c:v>
                </c:pt>
                <c:pt idx="136">
                  <c:v>524.79400634765625</c:v>
                </c:pt>
                <c:pt idx="137">
                  <c:v>524.80401611328125</c:v>
                </c:pt>
                <c:pt idx="138">
                  <c:v>524.81402587890625</c:v>
                </c:pt>
                <c:pt idx="139">
                  <c:v>524.823974609375</c:v>
                </c:pt>
                <c:pt idx="140">
                  <c:v>524.833984375</c:v>
                </c:pt>
                <c:pt idx="141">
                  <c:v>524.843994140625</c:v>
                </c:pt>
                <c:pt idx="142">
                  <c:v>524.85400390625</c:v>
                </c:pt>
                <c:pt idx="143">
                  <c:v>524.864013671875</c:v>
                </c:pt>
                <c:pt idx="144">
                  <c:v>524.8740234375</c:v>
                </c:pt>
                <c:pt idx="145">
                  <c:v>524.88397216796875</c:v>
                </c:pt>
                <c:pt idx="146">
                  <c:v>524.89398193359375</c:v>
                </c:pt>
                <c:pt idx="147">
                  <c:v>524.90399169921875</c:v>
                </c:pt>
                <c:pt idx="148">
                  <c:v>524.91400146484375</c:v>
                </c:pt>
                <c:pt idx="149">
                  <c:v>524.92401123046875</c:v>
                </c:pt>
                <c:pt idx="150">
                  <c:v>524.93402099609375</c:v>
                </c:pt>
                <c:pt idx="151">
                  <c:v>524.9439697265625</c:v>
                </c:pt>
                <c:pt idx="152">
                  <c:v>524.9539794921875</c:v>
                </c:pt>
                <c:pt idx="153">
                  <c:v>524.9639892578125</c:v>
                </c:pt>
                <c:pt idx="154">
                  <c:v>524.9739990234375</c:v>
                </c:pt>
                <c:pt idx="155">
                  <c:v>524.9840087890625</c:v>
                </c:pt>
                <c:pt idx="156">
                  <c:v>524.9940185546875</c:v>
                </c:pt>
                <c:pt idx="157">
                  <c:v>525.0040283203125</c:v>
                </c:pt>
                <c:pt idx="158">
                  <c:v>525.01397705078125</c:v>
                </c:pt>
                <c:pt idx="159">
                  <c:v>525.02398681640625</c:v>
                </c:pt>
                <c:pt idx="160">
                  <c:v>525.03399658203125</c:v>
                </c:pt>
                <c:pt idx="161">
                  <c:v>525.04400634765625</c:v>
                </c:pt>
                <c:pt idx="162">
                  <c:v>525.05401611328125</c:v>
                </c:pt>
                <c:pt idx="163">
                  <c:v>525.06402587890625</c:v>
                </c:pt>
                <c:pt idx="164">
                  <c:v>525.073974609375</c:v>
                </c:pt>
                <c:pt idx="165">
                  <c:v>525.083984375</c:v>
                </c:pt>
                <c:pt idx="166">
                  <c:v>525.093994140625</c:v>
                </c:pt>
                <c:pt idx="167">
                  <c:v>525.10400390625</c:v>
                </c:pt>
                <c:pt idx="168">
                  <c:v>525.114013671875</c:v>
                </c:pt>
                <c:pt idx="169">
                  <c:v>525.1240234375</c:v>
                </c:pt>
                <c:pt idx="170">
                  <c:v>525.13397216796875</c:v>
                </c:pt>
                <c:pt idx="171">
                  <c:v>525.14398193359375</c:v>
                </c:pt>
                <c:pt idx="172">
                  <c:v>525.15399169921875</c:v>
                </c:pt>
                <c:pt idx="173">
                  <c:v>525.16400146484375</c:v>
                </c:pt>
                <c:pt idx="174">
                  <c:v>525.17401123046875</c:v>
                </c:pt>
                <c:pt idx="175">
                  <c:v>525.18499755859375</c:v>
                </c:pt>
                <c:pt idx="176">
                  <c:v>525.19500732421875</c:v>
                </c:pt>
                <c:pt idx="177">
                  <c:v>525.2039794921875</c:v>
                </c:pt>
                <c:pt idx="178">
                  <c:v>525.2139892578125</c:v>
                </c:pt>
                <c:pt idx="179">
                  <c:v>525.2239990234375</c:v>
                </c:pt>
                <c:pt idx="180">
                  <c:v>525.2340087890625</c:v>
                </c:pt>
                <c:pt idx="181">
                  <c:v>525.2449951171875</c:v>
                </c:pt>
                <c:pt idx="182">
                  <c:v>525.2550048828125</c:v>
                </c:pt>
                <c:pt idx="183">
                  <c:v>525.2650146484375</c:v>
                </c:pt>
                <c:pt idx="184">
                  <c:v>525.2750244140625</c:v>
                </c:pt>
                <c:pt idx="185">
                  <c:v>525.28497314453125</c:v>
                </c:pt>
                <c:pt idx="186">
                  <c:v>525.29400634765625</c:v>
                </c:pt>
                <c:pt idx="187">
                  <c:v>525.30499267578125</c:v>
                </c:pt>
                <c:pt idx="188">
                  <c:v>525.31500244140625</c:v>
                </c:pt>
                <c:pt idx="189">
                  <c:v>525.32501220703125</c:v>
                </c:pt>
                <c:pt idx="190">
                  <c:v>525.33502197265625</c:v>
                </c:pt>
                <c:pt idx="191">
                  <c:v>525.344970703125</c:v>
                </c:pt>
                <c:pt idx="192">
                  <c:v>525.35498046875</c:v>
                </c:pt>
                <c:pt idx="193">
                  <c:v>525.364990234375</c:v>
                </c:pt>
                <c:pt idx="194">
                  <c:v>525.375</c:v>
                </c:pt>
                <c:pt idx="195">
                  <c:v>525.385009765625</c:v>
                </c:pt>
                <c:pt idx="196">
                  <c:v>525.39501953125</c:v>
                </c:pt>
                <c:pt idx="197">
                  <c:v>525.405029296875</c:v>
                </c:pt>
                <c:pt idx="198">
                  <c:v>525.41497802734375</c:v>
                </c:pt>
                <c:pt idx="199">
                  <c:v>525.42498779296875</c:v>
                </c:pt>
                <c:pt idx="200">
                  <c:v>525.43499755859375</c:v>
                </c:pt>
                <c:pt idx="201">
                  <c:v>525.44500732421875</c:v>
                </c:pt>
                <c:pt idx="202">
                  <c:v>525.45501708984375</c:v>
                </c:pt>
                <c:pt idx="203">
                  <c:v>525.46502685546875</c:v>
                </c:pt>
                <c:pt idx="204">
                  <c:v>525.4749755859375</c:v>
                </c:pt>
                <c:pt idx="205">
                  <c:v>525.4849853515625</c:v>
                </c:pt>
                <c:pt idx="206">
                  <c:v>525.4949951171875</c:v>
                </c:pt>
                <c:pt idx="207">
                  <c:v>525.5050048828125</c:v>
                </c:pt>
                <c:pt idx="208">
                  <c:v>525.5150146484375</c:v>
                </c:pt>
                <c:pt idx="209">
                  <c:v>525.5250244140625</c:v>
                </c:pt>
                <c:pt idx="210">
                  <c:v>525.53497314453125</c:v>
                </c:pt>
                <c:pt idx="211">
                  <c:v>525.54498291015625</c:v>
                </c:pt>
                <c:pt idx="212">
                  <c:v>525.55499267578125</c:v>
                </c:pt>
                <c:pt idx="213">
                  <c:v>525.56500244140625</c:v>
                </c:pt>
                <c:pt idx="214">
                  <c:v>525.57501220703125</c:v>
                </c:pt>
                <c:pt idx="215">
                  <c:v>525.58502197265625</c:v>
                </c:pt>
                <c:pt idx="216">
                  <c:v>525.594970703125</c:v>
                </c:pt>
                <c:pt idx="217">
                  <c:v>525.60498046875</c:v>
                </c:pt>
                <c:pt idx="218">
                  <c:v>525.614990234375</c:v>
                </c:pt>
                <c:pt idx="219">
                  <c:v>525.625</c:v>
                </c:pt>
                <c:pt idx="220">
                  <c:v>525.635009765625</c:v>
                </c:pt>
                <c:pt idx="221">
                  <c:v>525.64501953125</c:v>
                </c:pt>
                <c:pt idx="222">
                  <c:v>525.655029296875</c:v>
                </c:pt>
                <c:pt idx="223">
                  <c:v>525.66497802734375</c:v>
                </c:pt>
                <c:pt idx="224">
                  <c:v>525.67498779296875</c:v>
                </c:pt>
                <c:pt idx="225">
                  <c:v>525.68499755859375</c:v>
                </c:pt>
                <c:pt idx="226">
                  <c:v>525.69500732421875</c:v>
                </c:pt>
                <c:pt idx="227">
                  <c:v>525.70501708984375</c:v>
                </c:pt>
                <c:pt idx="228">
                  <c:v>525.71502685546875</c:v>
                </c:pt>
                <c:pt idx="229">
                  <c:v>525.7249755859375</c:v>
                </c:pt>
                <c:pt idx="230">
                  <c:v>525.7349853515625</c:v>
                </c:pt>
                <c:pt idx="231">
                  <c:v>525.7449951171875</c:v>
                </c:pt>
                <c:pt idx="232">
                  <c:v>525.7550048828125</c:v>
                </c:pt>
                <c:pt idx="233">
                  <c:v>525.7650146484375</c:v>
                </c:pt>
                <c:pt idx="234">
                  <c:v>525.7750244140625</c:v>
                </c:pt>
                <c:pt idx="235">
                  <c:v>525.78497314453125</c:v>
                </c:pt>
                <c:pt idx="236">
                  <c:v>525.79498291015625</c:v>
                </c:pt>
                <c:pt idx="237">
                  <c:v>525.80499267578125</c:v>
                </c:pt>
                <c:pt idx="238">
                  <c:v>525.81500244140625</c:v>
                </c:pt>
                <c:pt idx="239">
                  <c:v>525.82501220703125</c:v>
                </c:pt>
                <c:pt idx="240">
                  <c:v>525.83502197265625</c:v>
                </c:pt>
                <c:pt idx="241">
                  <c:v>525.844970703125</c:v>
                </c:pt>
                <c:pt idx="242">
                  <c:v>525.85498046875</c:v>
                </c:pt>
                <c:pt idx="243">
                  <c:v>525.864990234375</c:v>
                </c:pt>
                <c:pt idx="244">
                  <c:v>525.875</c:v>
                </c:pt>
                <c:pt idx="245">
                  <c:v>525.885009765625</c:v>
                </c:pt>
                <c:pt idx="246">
                  <c:v>525.89501953125</c:v>
                </c:pt>
                <c:pt idx="247">
                  <c:v>525.905029296875</c:v>
                </c:pt>
                <c:pt idx="248">
                  <c:v>525.91497802734375</c:v>
                </c:pt>
                <c:pt idx="249">
                  <c:v>525.92498779296875</c:v>
                </c:pt>
                <c:pt idx="250">
                  <c:v>525.93499755859375</c:v>
                </c:pt>
                <c:pt idx="251">
                  <c:v>525.94500732421875</c:v>
                </c:pt>
                <c:pt idx="252">
                  <c:v>525.95501708984375</c:v>
                </c:pt>
                <c:pt idx="253">
                  <c:v>525.96502685546875</c:v>
                </c:pt>
                <c:pt idx="254">
                  <c:v>525.9749755859375</c:v>
                </c:pt>
                <c:pt idx="255">
                  <c:v>525.9849853515625</c:v>
                </c:pt>
                <c:pt idx="256">
                  <c:v>525.9949951171875</c:v>
                </c:pt>
                <c:pt idx="257">
                  <c:v>526.0050048828125</c:v>
                </c:pt>
                <c:pt idx="258">
                  <c:v>526.0150146484375</c:v>
                </c:pt>
                <c:pt idx="259">
                  <c:v>526.0250244140625</c:v>
                </c:pt>
                <c:pt idx="260">
                  <c:v>526.03497314453125</c:v>
                </c:pt>
                <c:pt idx="261">
                  <c:v>526.04498291015625</c:v>
                </c:pt>
                <c:pt idx="262">
                  <c:v>526.05499267578125</c:v>
                </c:pt>
                <c:pt idx="263">
                  <c:v>526.06500244140625</c:v>
                </c:pt>
                <c:pt idx="264">
                  <c:v>526.07501220703125</c:v>
                </c:pt>
                <c:pt idx="265">
                  <c:v>526.08502197265625</c:v>
                </c:pt>
                <c:pt idx="266">
                  <c:v>526.094970703125</c:v>
                </c:pt>
                <c:pt idx="267">
                  <c:v>526.10498046875</c:v>
                </c:pt>
                <c:pt idx="268">
                  <c:v>526.114990234375</c:v>
                </c:pt>
                <c:pt idx="269">
                  <c:v>526.125</c:v>
                </c:pt>
                <c:pt idx="270">
                  <c:v>526.135009765625</c:v>
                </c:pt>
                <c:pt idx="271">
                  <c:v>526.14501953125</c:v>
                </c:pt>
                <c:pt idx="272">
                  <c:v>526.155029296875</c:v>
                </c:pt>
                <c:pt idx="273">
                  <c:v>526.16497802734375</c:v>
                </c:pt>
                <c:pt idx="274">
                  <c:v>526.17498779296875</c:v>
                </c:pt>
                <c:pt idx="275">
                  <c:v>526.18499755859375</c:v>
                </c:pt>
                <c:pt idx="276">
                  <c:v>526.19500732421875</c:v>
                </c:pt>
                <c:pt idx="277">
                  <c:v>526.20501708984375</c:v>
                </c:pt>
                <c:pt idx="278">
                  <c:v>526.21502685546875</c:v>
                </c:pt>
                <c:pt idx="279">
                  <c:v>526.2249755859375</c:v>
                </c:pt>
                <c:pt idx="280">
                  <c:v>526.2349853515625</c:v>
                </c:pt>
                <c:pt idx="281">
                  <c:v>526.2449951171875</c:v>
                </c:pt>
                <c:pt idx="282">
                  <c:v>526.2550048828125</c:v>
                </c:pt>
                <c:pt idx="283">
                  <c:v>526.2659912109375</c:v>
                </c:pt>
                <c:pt idx="284">
                  <c:v>526.2760009765625</c:v>
                </c:pt>
                <c:pt idx="285">
                  <c:v>526.2860107421875</c:v>
                </c:pt>
                <c:pt idx="286">
                  <c:v>526.2960205078125</c:v>
                </c:pt>
                <c:pt idx="287">
                  <c:v>526.3060302734375</c:v>
                </c:pt>
                <c:pt idx="288">
                  <c:v>526.31597900390625</c:v>
                </c:pt>
                <c:pt idx="289">
                  <c:v>526.32598876953125</c:v>
                </c:pt>
                <c:pt idx="290">
                  <c:v>526.33599853515625</c:v>
                </c:pt>
                <c:pt idx="291">
                  <c:v>526.34600830078125</c:v>
                </c:pt>
                <c:pt idx="292">
                  <c:v>526.35601806640625</c:v>
                </c:pt>
                <c:pt idx="293">
                  <c:v>526.36602783203125</c:v>
                </c:pt>
                <c:pt idx="294">
                  <c:v>526.3759765625</c:v>
                </c:pt>
                <c:pt idx="295">
                  <c:v>526.385986328125</c:v>
                </c:pt>
                <c:pt idx="296">
                  <c:v>526.39599609375</c:v>
                </c:pt>
                <c:pt idx="297">
                  <c:v>526.406005859375</c:v>
                </c:pt>
                <c:pt idx="298">
                  <c:v>526.416015625</c:v>
                </c:pt>
                <c:pt idx="299">
                  <c:v>526.426025390625</c:v>
                </c:pt>
                <c:pt idx="300">
                  <c:v>526.43597412109375</c:v>
                </c:pt>
                <c:pt idx="301">
                  <c:v>526.44598388671875</c:v>
                </c:pt>
                <c:pt idx="302">
                  <c:v>526.45599365234375</c:v>
                </c:pt>
                <c:pt idx="303">
                  <c:v>526.46600341796875</c:v>
                </c:pt>
                <c:pt idx="304">
                  <c:v>526.47601318359375</c:v>
                </c:pt>
                <c:pt idx="305">
                  <c:v>526.48602294921875</c:v>
                </c:pt>
                <c:pt idx="306">
                  <c:v>526.4959716796875</c:v>
                </c:pt>
                <c:pt idx="307">
                  <c:v>526.5059814453125</c:v>
                </c:pt>
                <c:pt idx="308">
                  <c:v>526.5159912109375</c:v>
                </c:pt>
                <c:pt idx="309">
                  <c:v>526.5260009765625</c:v>
                </c:pt>
                <c:pt idx="310">
                  <c:v>526.5360107421875</c:v>
                </c:pt>
                <c:pt idx="311">
                  <c:v>526.5460205078125</c:v>
                </c:pt>
                <c:pt idx="312">
                  <c:v>526.5560302734375</c:v>
                </c:pt>
                <c:pt idx="313">
                  <c:v>526.56597900390625</c:v>
                </c:pt>
                <c:pt idx="314">
                  <c:v>526.57598876953125</c:v>
                </c:pt>
                <c:pt idx="315">
                  <c:v>526.58599853515625</c:v>
                </c:pt>
                <c:pt idx="316">
                  <c:v>526.59600830078125</c:v>
                </c:pt>
                <c:pt idx="317">
                  <c:v>526.60601806640625</c:v>
                </c:pt>
                <c:pt idx="318">
                  <c:v>526.61602783203125</c:v>
                </c:pt>
                <c:pt idx="319">
                  <c:v>526.6259765625</c:v>
                </c:pt>
                <c:pt idx="320">
                  <c:v>526.635986328125</c:v>
                </c:pt>
                <c:pt idx="321">
                  <c:v>526.64599609375</c:v>
                </c:pt>
                <c:pt idx="322">
                  <c:v>526.656005859375</c:v>
                </c:pt>
                <c:pt idx="323">
                  <c:v>526.666015625</c:v>
                </c:pt>
                <c:pt idx="324">
                  <c:v>526.676025390625</c:v>
                </c:pt>
                <c:pt idx="325">
                  <c:v>526.68597412109375</c:v>
                </c:pt>
                <c:pt idx="326">
                  <c:v>526.69598388671875</c:v>
                </c:pt>
                <c:pt idx="327">
                  <c:v>526.70599365234375</c:v>
                </c:pt>
                <c:pt idx="328">
                  <c:v>526.71600341796875</c:v>
                </c:pt>
                <c:pt idx="329">
                  <c:v>526.72601318359375</c:v>
                </c:pt>
                <c:pt idx="330">
                  <c:v>526.73602294921875</c:v>
                </c:pt>
                <c:pt idx="331">
                  <c:v>526.7459716796875</c:v>
                </c:pt>
                <c:pt idx="332">
                  <c:v>526.7559814453125</c:v>
                </c:pt>
                <c:pt idx="333">
                  <c:v>526.7659912109375</c:v>
                </c:pt>
                <c:pt idx="334">
                  <c:v>526.7760009765625</c:v>
                </c:pt>
                <c:pt idx="335">
                  <c:v>526.7860107421875</c:v>
                </c:pt>
                <c:pt idx="336">
                  <c:v>526.7960205078125</c:v>
                </c:pt>
                <c:pt idx="337">
                  <c:v>526.8060302734375</c:v>
                </c:pt>
                <c:pt idx="338">
                  <c:v>526.81597900390625</c:v>
                </c:pt>
                <c:pt idx="339">
                  <c:v>526.8270263671875</c:v>
                </c:pt>
                <c:pt idx="340">
                  <c:v>526.83697509765625</c:v>
                </c:pt>
                <c:pt idx="341">
                  <c:v>526.84698486328125</c:v>
                </c:pt>
                <c:pt idx="342">
                  <c:v>526.85699462890625</c:v>
                </c:pt>
                <c:pt idx="343">
                  <c:v>526.86700439453125</c:v>
                </c:pt>
                <c:pt idx="344">
                  <c:v>526.87701416015625</c:v>
                </c:pt>
                <c:pt idx="345">
                  <c:v>526.88702392578125</c:v>
                </c:pt>
                <c:pt idx="346">
                  <c:v>526.89697265625</c:v>
                </c:pt>
                <c:pt idx="347">
                  <c:v>526.906982421875</c:v>
                </c:pt>
                <c:pt idx="348">
                  <c:v>526.9169921875</c:v>
                </c:pt>
                <c:pt idx="349">
                  <c:v>526.927001953125</c:v>
                </c:pt>
                <c:pt idx="350">
                  <c:v>526.93701171875</c:v>
                </c:pt>
                <c:pt idx="351">
                  <c:v>526.947021484375</c:v>
                </c:pt>
                <c:pt idx="352">
                  <c:v>526.95697021484375</c:v>
                </c:pt>
                <c:pt idx="353">
                  <c:v>526.96697998046875</c:v>
                </c:pt>
                <c:pt idx="354">
                  <c:v>526.97698974609375</c:v>
                </c:pt>
                <c:pt idx="355">
                  <c:v>526.98699951171875</c:v>
                </c:pt>
                <c:pt idx="356">
                  <c:v>526.99700927734375</c:v>
                </c:pt>
                <c:pt idx="357">
                  <c:v>527.00701904296875</c:v>
                </c:pt>
                <c:pt idx="358">
                  <c:v>527.01702880859375</c:v>
                </c:pt>
                <c:pt idx="359">
                  <c:v>527.0269775390625</c:v>
                </c:pt>
                <c:pt idx="360">
                  <c:v>527.0369873046875</c:v>
                </c:pt>
                <c:pt idx="361">
                  <c:v>527.0469970703125</c:v>
                </c:pt>
                <c:pt idx="362">
                  <c:v>527.0570068359375</c:v>
                </c:pt>
                <c:pt idx="363">
                  <c:v>527.0670166015625</c:v>
                </c:pt>
                <c:pt idx="364">
                  <c:v>527.0770263671875</c:v>
                </c:pt>
                <c:pt idx="365">
                  <c:v>527.08697509765625</c:v>
                </c:pt>
                <c:pt idx="366">
                  <c:v>527.09698486328125</c:v>
                </c:pt>
                <c:pt idx="367">
                  <c:v>527.10699462890625</c:v>
                </c:pt>
                <c:pt idx="368">
                  <c:v>527.11700439453125</c:v>
                </c:pt>
                <c:pt idx="369">
                  <c:v>527.12701416015625</c:v>
                </c:pt>
                <c:pt idx="370">
                  <c:v>527.13702392578125</c:v>
                </c:pt>
                <c:pt idx="371">
                  <c:v>527.14697265625</c:v>
                </c:pt>
                <c:pt idx="372">
                  <c:v>527.156982421875</c:v>
                </c:pt>
                <c:pt idx="373">
                  <c:v>527.1669921875</c:v>
                </c:pt>
                <c:pt idx="374">
                  <c:v>527.177001953125</c:v>
                </c:pt>
                <c:pt idx="375">
                  <c:v>527.18701171875</c:v>
                </c:pt>
                <c:pt idx="376">
                  <c:v>527.197021484375</c:v>
                </c:pt>
                <c:pt idx="377">
                  <c:v>527.20697021484375</c:v>
                </c:pt>
                <c:pt idx="378">
                  <c:v>527.21697998046875</c:v>
                </c:pt>
                <c:pt idx="379">
                  <c:v>527.22698974609375</c:v>
                </c:pt>
                <c:pt idx="380">
                  <c:v>527.23699951171875</c:v>
                </c:pt>
                <c:pt idx="381">
                  <c:v>527.24700927734375</c:v>
                </c:pt>
                <c:pt idx="382">
                  <c:v>527.25799560546875</c:v>
                </c:pt>
                <c:pt idx="383">
                  <c:v>527.26800537109375</c:v>
                </c:pt>
                <c:pt idx="384">
                  <c:v>527.27801513671875</c:v>
                </c:pt>
                <c:pt idx="385">
                  <c:v>527.28802490234375</c:v>
                </c:pt>
                <c:pt idx="386">
                  <c:v>527.2979736328125</c:v>
                </c:pt>
                <c:pt idx="387">
                  <c:v>527.3079833984375</c:v>
                </c:pt>
                <c:pt idx="388">
                  <c:v>527.3179931640625</c:v>
                </c:pt>
                <c:pt idx="389">
                  <c:v>527.3280029296875</c:v>
                </c:pt>
                <c:pt idx="390">
                  <c:v>527.3380126953125</c:v>
                </c:pt>
                <c:pt idx="391">
                  <c:v>527.3480224609375</c:v>
                </c:pt>
                <c:pt idx="392">
                  <c:v>527.35797119140625</c:v>
                </c:pt>
                <c:pt idx="393">
                  <c:v>527.36798095703125</c:v>
                </c:pt>
                <c:pt idx="394">
                  <c:v>527.37799072265625</c:v>
                </c:pt>
                <c:pt idx="395">
                  <c:v>527.38800048828125</c:v>
                </c:pt>
                <c:pt idx="396">
                  <c:v>527.39801025390625</c:v>
                </c:pt>
                <c:pt idx="397">
                  <c:v>527.40802001953125</c:v>
                </c:pt>
                <c:pt idx="398">
                  <c:v>527.41802978515625</c:v>
                </c:pt>
                <c:pt idx="399">
                  <c:v>527.427978515625</c:v>
                </c:pt>
                <c:pt idx="400">
                  <c:v>527.43798828125</c:v>
                </c:pt>
                <c:pt idx="401">
                  <c:v>527.447998046875</c:v>
                </c:pt>
                <c:pt idx="402">
                  <c:v>527.4580078125</c:v>
                </c:pt>
                <c:pt idx="403">
                  <c:v>527.468017578125</c:v>
                </c:pt>
                <c:pt idx="404">
                  <c:v>527.47802734375</c:v>
                </c:pt>
                <c:pt idx="405">
                  <c:v>527.48797607421875</c:v>
                </c:pt>
                <c:pt idx="406">
                  <c:v>527.49798583984375</c:v>
                </c:pt>
                <c:pt idx="407">
                  <c:v>527.50799560546875</c:v>
                </c:pt>
                <c:pt idx="408">
                  <c:v>527.51800537109375</c:v>
                </c:pt>
                <c:pt idx="409">
                  <c:v>527.52801513671875</c:v>
                </c:pt>
                <c:pt idx="410">
                  <c:v>527.53802490234375</c:v>
                </c:pt>
                <c:pt idx="411">
                  <c:v>527.5479736328125</c:v>
                </c:pt>
                <c:pt idx="412">
                  <c:v>527.5579833984375</c:v>
                </c:pt>
                <c:pt idx="413">
                  <c:v>527.5679931640625</c:v>
                </c:pt>
                <c:pt idx="414">
                  <c:v>527.5780029296875</c:v>
                </c:pt>
                <c:pt idx="415">
                  <c:v>527.5880126953125</c:v>
                </c:pt>
                <c:pt idx="416">
                  <c:v>527.5980224609375</c:v>
                </c:pt>
                <c:pt idx="417">
                  <c:v>527.60797119140625</c:v>
                </c:pt>
                <c:pt idx="418">
                  <c:v>527.61798095703125</c:v>
                </c:pt>
                <c:pt idx="419">
                  <c:v>527.62799072265625</c:v>
                </c:pt>
                <c:pt idx="420">
                  <c:v>527.63800048828125</c:v>
                </c:pt>
                <c:pt idx="421">
                  <c:v>527.64801025390625</c:v>
                </c:pt>
                <c:pt idx="422">
                  <c:v>527.65899658203125</c:v>
                </c:pt>
                <c:pt idx="423">
                  <c:v>527.66900634765625</c:v>
                </c:pt>
                <c:pt idx="424">
                  <c:v>527.67901611328125</c:v>
                </c:pt>
                <c:pt idx="425">
                  <c:v>527.68902587890625</c:v>
                </c:pt>
                <c:pt idx="426">
                  <c:v>527.698974609375</c:v>
                </c:pt>
                <c:pt idx="427">
                  <c:v>527.708984375</c:v>
                </c:pt>
                <c:pt idx="428">
                  <c:v>527.718994140625</c:v>
                </c:pt>
                <c:pt idx="429">
                  <c:v>527.72900390625</c:v>
                </c:pt>
                <c:pt idx="430">
                  <c:v>527.739013671875</c:v>
                </c:pt>
                <c:pt idx="431">
                  <c:v>527.7490234375</c:v>
                </c:pt>
                <c:pt idx="432">
                  <c:v>527.75897216796875</c:v>
                </c:pt>
                <c:pt idx="433">
                  <c:v>527.76898193359375</c:v>
                </c:pt>
                <c:pt idx="434">
                  <c:v>527.77899169921875</c:v>
                </c:pt>
                <c:pt idx="435">
                  <c:v>527.78900146484375</c:v>
                </c:pt>
                <c:pt idx="436">
                  <c:v>527.79901123046875</c:v>
                </c:pt>
                <c:pt idx="437">
                  <c:v>527.80902099609375</c:v>
                </c:pt>
                <c:pt idx="438">
                  <c:v>527.8189697265625</c:v>
                </c:pt>
                <c:pt idx="439">
                  <c:v>527.8289794921875</c:v>
                </c:pt>
                <c:pt idx="440">
                  <c:v>527.8389892578125</c:v>
                </c:pt>
                <c:pt idx="441">
                  <c:v>527.8489990234375</c:v>
                </c:pt>
                <c:pt idx="442">
                  <c:v>527.8590087890625</c:v>
                </c:pt>
                <c:pt idx="443">
                  <c:v>527.8690185546875</c:v>
                </c:pt>
                <c:pt idx="444">
                  <c:v>527.8790283203125</c:v>
                </c:pt>
                <c:pt idx="445">
                  <c:v>527.88897705078125</c:v>
                </c:pt>
                <c:pt idx="446">
                  <c:v>527.89898681640625</c:v>
                </c:pt>
                <c:pt idx="447">
                  <c:v>527.90899658203125</c:v>
                </c:pt>
                <c:pt idx="448">
                  <c:v>527.91900634765625</c:v>
                </c:pt>
                <c:pt idx="449">
                  <c:v>527.92901611328125</c:v>
                </c:pt>
                <c:pt idx="450">
                  <c:v>527.93902587890625</c:v>
                </c:pt>
                <c:pt idx="451">
                  <c:v>527.948974609375</c:v>
                </c:pt>
                <c:pt idx="452">
                  <c:v>527.958984375</c:v>
                </c:pt>
                <c:pt idx="453">
                  <c:v>527.969970703125</c:v>
                </c:pt>
                <c:pt idx="454">
                  <c:v>527.97998046875</c:v>
                </c:pt>
                <c:pt idx="455">
                  <c:v>527.989990234375</c:v>
                </c:pt>
                <c:pt idx="456">
                  <c:v>528</c:v>
                </c:pt>
                <c:pt idx="457">
                  <c:v>528.010009765625</c:v>
                </c:pt>
                <c:pt idx="458">
                  <c:v>528.02001953125</c:v>
                </c:pt>
                <c:pt idx="459">
                  <c:v>528.030029296875</c:v>
                </c:pt>
                <c:pt idx="460">
                  <c:v>528.03997802734375</c:v>
                </c:pt>
                <c:pt idx="461">
                  <c:v>528.04998779296875</c:v>
                </c:pt>
                <c:pt idx="462">
                  <c:v>528.05999755859375</c:v>
                </c:pt>
                <c:pt idx="463">
                  <c:v>528.07000732421875</c:v>
                </c:pt>
                <c:pt idx="464">
                  <c:v>528.08001708984375</c:v>
                </c:pt>
                <c:pt idx="465">
                  <c:v>528.09002685546875</c:v>
                </c:pt>
                <c:pt idx="466">
                  <c:v>528.0999755859375</c:v>
                </c:pt>
                <c:pt idx="467">
                  <c:v>528.1099853515625</c:v>
                </c:pt>
                <c:pt idx="468">
                  <c:v>528.1199951171875</c:v>
                </c:pt>
                <c:pt idx="469">
                  <c:v>528.1300048828125</c:v>
                </c:pt>
                <c:pt idx="470">
                  <c:v>528.1400146484375</c:v>
                </c:pt>
                <c:pt idx="471">
                  <c:v>528.1500244140625</c:v>
                </c:pt>
                <c:pt idx="472">
                  <c:v>528.15997314453125</c:v>
                </c:pt>
                <c:pt idx="473">
                  <c:v>528.16998291015625</c:v>
                </c:pt>
                <c:pt idx="474">
                  <c:v>528.17999267578125</c:v>
                </c:pt>
                <c:pt idx="475">
                  <c:v>528.19000244140625</c:v>
                </c:pt>
                <c:pt idx="476">
                  <c:v>528.20001220703125</c:v>
                </c:pt>
                <c:pt idx="477">
                  <c:v>528.21002197265625</c:v>
                </c:pt>
                <c:pt idx="478">
                  <c:v>528.219970703125</c:v>
                </c:pt>
                <c:pt idx="479">
                  <c:v>528.22998046875</c:v>
                </c:pt>
                <c:pt idx="480">
                  <c:v>528.239990234375</c:v>
                </c:pt>
                <c:pt idx="481">
                  <c:v>528.25</c:v>
                </c:pt>
                <c:pt idx="482">
                  <c:v>528.260009765625</c:v>
                </c:pt>
                <c:pt idx="483">
                  <c:v>528.27099609375</c:v>
                </c:pt>
                <c:pt idx="484">
                  <c:v>528.281005859375</c:v>
                </c:pt>
                <c:pt idx="485">
                  <c:v>528.291015625</c:v>
                </c:pt>
                <c:pt idx="486">
                  <c:v>528.301025390625</c:v>
                </c:pt>
                <c:pt idx="487">
                  <c:v>528.31097412109375</c:v>
                </c:pt>
                <c:pt idx="488">
                  <c:v>528.32098388671875</c:v>
                </c:pt>
                <c:pt idx="489">
                  <c:v>528.33099365234375</c:v>
                </c:pt>
                <c:pt idx="490">
                  <c:v>528.34100341796875</c:v>
                </c:pt>
                <c:pt idx="491">
                  <c:v>528.35101318359375</c:v>
                </c:pt>
                <c:pt idx="492">
                  <c:v>528.36102294921875</c:v>
                </c:pt>
                <c:pt idx="493">
                  <c:v>528.3709716796875</c:v>
                </c:pt>
                <c:pt idx="494">
                  <c:v>528.3809814453125</c:v>
                </c:pt>
                <c:pt idx="495">
                  <c:v>528.3909912109375</c:v>
                </c:pt>
                <c:pt idx="496">
                  <c:v>528.4010009765625</c:v>
                </c:pt>
                <c:pt idx="497">
                  <c:v>528.4110107421875</c:v>
                </c:pt>
                <c:pt idx="498">
                  <c:v>528.4210205078125</c:v>
                </c:pt>
                <c:pt idx="499">
                  <c:v>528.4310302734375</c:v>
                </c:pt>
                <c:pt idx="500">
                  <c:v>528.44097900390625</c:v>
                </c:pt>
                <c:pt idx="501">
                  <c:v>528.45098876953125</c:v>
                </c:pt>
                <c:pt idx="502">
                  <c:v>528.46099853515625</c:v>
                </c:pt>
                <c:pt idx="503">
                  <c:v>528.47100830078125</c:v>
                </c:pt>
                <c:pt idx="504">
                  <c:v>528.48101806640625</c:v>
                </c:pt>
                <c:pt idx="505">
                  <c:v>528.49102783203125</c:v>
                </c:pt>
                <c:pt idx="506">
                  <c:v>528.5009765625</c:v>
                </c:pt>
                <c:pt idx="507">
                  <c:v>528.510986328125</c:v>
                </c:pt>
                <c:pt idx="508">
                  <c:v>528.52099609375</c:v>
                </c:pt>
                <c:pt idx="509">
                  <c:v>528.531005859375</c:v>
                </c:pt>
                <c:pt idx="510">
                  <c:v>528.541015625</c:v>
                </c:pt>
                <c:pt idx="511">
                  <c:v>528.552001953125</c:v>
                </c:pt>
                <c:pt idx="512">
                  <c:v>528.56201171875</c:v>
                </c:pt>
                <c:pt idx="513">
                  <c:v>528.572021484375</c:v>
                </c:pt>
                <c:pt idx="514">
                  <c:v>528.58197021484375</c:v>
                </c:pt>
                <c:pt idx="515">
                  <c:v>528.59197998046875</c:v>
                </c:pt>
                <c:pt idx="516">
                  <c:v>528.60198974609375</c:v>
                </c:pt>
                <c:pt idx="517">
                  <c:v>528.61199951171875</c:v>
                </c:pt>
                <c:pt idx="518">
                  <c:v>528.62200927734375</c:v>
                </c:pt>
                <c:pt idx="519">
                  <c:v>528.63201904296875</c:v>
                </c:pt>
                <c:pt idx="520">
                  <c:v>528.64202880859375</c:v>
                </c:pt>
                <c:pt idx="521">
                  <c:v>528.6519775390625</c:v>
                </c:pt>
                <c:pt idx="522">
                  <c:v>528.6619873046875</c:v>
                </c:pt>
                <c:pt idx="523">
                  <c:v>528.6719970703125</c:v>
                </c:pt>
                <c:pt idx="524">
                  <c:v>528.6820068359375</c:v>
                </c:pt>
                <c:pt idx="525">
                  <c:v>528.6920166015625</c:v>
                </c:pt>
                <c:pt idx="526">
                  <c:v>528.7020263671875</c:v>
                </c:pt>
                <c:pt idx="527">
                  <c:v>528.71197509765625</c:v>
                </c:pt>
                <c:pt idx="528">
                  <c:v>528.72198486328125</c:v>
                </c:pt>
                <c:pt idx="529">
                  <c:v>528.73199462890625</c:v>
                </c:pt>
                <c:pt idx="530">
                  <c:v>528.74200439453125</c:v>
                </c:pt>
                <c:pt idx="531">
                  <c:v>528.75201416015625</c:v>
                </c:pt>
                <c:pt idx="532">
                  <c:v>528.76202392578125</c:v>
                </c:pt>
                <c:pt idx="533">
                  <c:v>528.77197265625</c:v>
                </c:pt>
                <c:pt idx="534">
                  <c:v>528.781982421875</c:v>
                </c:pt>
                <c:pt idx="535">
                  <c:v>528.7919921875</c:v>
                </c:pt>
                <c:pt idx="536">
                  <c:v>528.802001953125</c:v>
                </c:pt>
                <c:pt idx="537">
                  <c:v>528.81201171875</c:v>
                </c:pt>
                <c:pt idx="538">
                  <c:v>528.822998046875</c:v>
                </c:pt>
                <c:pt idx="539">
                  <c:v>528.8330078125</c:v>
                </c:pt>
                <c:pt idx="540">
                  <c:v>528.843017578125</c:v>
                </c:pt>
                <c:pt idx="541">
                  <c:v>528.85302734375</c:v>
                </c:pt>
                <c:pt idx="542">
                  <c:v>528.86297607421875</c:v>
                </c:pt>
                <c:pt idx="543">
                  <c:v>528.87298583984375</c:v>
                </c:pt>
                <c:pt idx="544">
                  <c:v>528.88299560546875</c:v>
                </c:pt>
                <c:pt idx="545">
                  <c:v>528.89300537109375</c:v>
                </c:pt>
                <c:pt idx="546">
                  <c:v>528.90301513671875</c:v>
                </c:pt>
                <c:pt idx="547">
                  <c:v>528.91302490234375</c:v>
                </c:pt>
                <c:pt idx="548">
                  <c:v>528.9229736328125</c:v>
                </c:pt>
                <c:pt idx="549">
                  <c:v>528.9329833984375</c:v>
                </c:pt>
                <c:pt idx="550">
                  <c:v>528.9429931640625</c:v>
                </c:pt>
                <c:pt idx="551">
                  <c:v>528.9530029296875</c:v>
                </c:pt>
                <c:pt idx="552">
                  <c:v>528.9630126953125</c:v>
                </c:pt>
                <c:pt idx="553">
                  <c:v>528.9730224609375</c:v>
                </c:pt>
                <c:pt idx="554">
                  <c:v>528.98297119140625</c:v>
                </c:pt>
                <c:pt idx="555">
                  <c:v>528.99298095703125</c:v>
                </c:pt>
                <c:pt idx="556">
                  <c:v>529.00299072265625</c:v>
                </c:pt>
                <c:pt idx="557">
                  <c:v>529.01300048828125</c:v>
                </c:pt>
                <c:pt idx="558">
                  <c:v>529.02301025390625</c:v>
                </c:pt>
                <c:pt idx="559">
                  <c:v>529.03302001953125</c:v>
                </c:pt>
                <c:pt idx="560">
                  <c:v>529.04302978515625</c:v>
                </c:pt>
                <c:pt idx="561">
                  <c:v>529.052978515625</c:v>
                </c:pt>
                <c:pt idx="562">
                  <c:v>529.06298828125</c:v>
                </c:pt>
                <c:pt idx="563">
                  <c:v>529.072998046875</c:v>
                </c:pt>
                <c:pt idx="564">
                  <c:v>529.0830078125</c:v>
                </c:pt>
                <c:pt idx="565">
                  <c:v>529.093994140625</c:v>
                </c:pt>
                <c:pt idx="566">
                  <c:v>529.10400390625</c:v>
                </c:pt>
                <c:pt idx="567">
                  <c:v>529.114013671875</c:v>
                </c:pt>
                <c:pt idx="568">
                  <c:v>529.1240234375</c:v>
                </c:pt>
                <c:pt idx="569">
                  <c:v>529.13397216796875</c:v>
                </c:pt>
                <c:pt idx="570">
                  <c:v>529.14398193359375</c:v>
                </c:pt>
                <c:pt idx="571">
                  <c:v>529.15399169921875</c:v>
                </c:pt>
                <c:pt idx="572">
                  <c:v>529.16400146484375</c:v>
                </c:pt>
                <c:pt idx="573">
                  <c:v>529.17401123046875</c:v>
                </c:pt>
                <c:pt idx="574">
                  <c:v>529.18402099609375</c:v>
                </c:pt>
                <c:pt idx="575">
                  <c:v>529.1939697265625</c:v>
                </c:pt>
                <c:pt idx="576">
                  <c:v>529.2039794921875</c:v>
                </c:pt>
                <c:pt idx="577">
                  <c:v>529.2139892578125</c:v>
                </c:pt>
                <c:pt idx="578">
                  <c:v>529.2239990234375</c:v>
                </c:pt>
                <c:pt idx="579">
                  <c:v>529.2340087890625</c:v>
                </c:pt>
                <c:pt idx="580">
                  <c:v>529.2440185546875</c:v>
                </c:pt>
                <c:pt idx="581">
                  <c:v>529.2540283203125</c:v>
                </c:pt>
                <c:pt idx="582">
                  <c:v>529.26397705078125</c:v>
                </c:pt>
                <c:pt idx="583">
                  <c:v>529.27398681640625</c:v>
                </c:pt>
                <c:pt idx="584">
                  <c:v>529.28399658203125</c:v>
                </c:pt>
                <c:pt idx="585">
                  <c:v>529.29400634765625</c:v>
                </c:pt>
              </c:numCache>
            </c:numRef>
          </c:xVal>
          <c:yVal>
            <c:numRef>
              <c:f>'Sheet1 {2 min}'!$B$1:$B$586</c:f>
              <c:numCache>
                <c:formatCode>General</c:formatCode>
                <c:ptCount val="586"/>
                <c:pt idx="0">
                  <c:v>21.25</c:v>
                </c:pt>
                <c:pt idx="1">
                  <c:v>6</c:v>
                </c:pt>
                <c:pt idx="2">
                  <c:v>10</c:v>
                </c:pt>
                <c:pt idx="3">
                  <c:v>20.25</c:v>
                </c:pt>
                <c:pt idx="4">
                  <c:v>36</c:v>
                </c:pt>
                <c:pt idx="5">
                  <c:v>49.5</c:v>
                </c:pt>
                <c:pt idx="6">
                  <c:v>47</c:v>
                </c:pt>
                <c:pt idx="7">
                  <c:v>34.25</c:v>
                </c:pt>
                <c:pt idx="8">
                  <c:v>38.75</c:v>
                </c:pt>
                <c:pt idx="9">
                  <c:v>56.75</c:v>
                </c:pt>
                <c:pt idx="10">
                  <c:v>75.5</c:v>
                </c:pt>
                <c:pt idx="11">
                  <c:v>97.75</c:v>
                </c:pt>
                <c:pt idx="12">
                  <c:v>83.25</c:v>
                </c:pt>
                <c:pt idx="13">
                  <c:v>36.25</c:v>
                </c:pt>
                <c:pt idx="14">
                  <c:v>18.5</c:v>
                </c:pt>
                <c:pt idx="15">
                  <c:v>27</c:v>
                </c:pt>
                <c:pt idx="16">
                  <c:v>39</c:v>
                </c:pt>
                <c:pt idx="17">
                  <c:v>65.5</c:v>
                </c:pt>
                <c:pt idx="18">
                  <c:v>106.5</c:v>
                </c:pt>
                <c:pt idx="19">
                  <c:v>105.80000305175781</c:v>
                </c:pt>
                <c:pt idx="20">
                  <c:v>69.25</c:v>
                </c:pt>
                <c:pt idx="21">
                  <c:v>59.75</c:v>
                </c:pt>
                <c:pt idx="22">
                  <c:v>59</c:v>
                </c:pt>
                <c:pt idx="23">
                  <c:v>75</c:v>
                </c:pt>
                <c:pt idx="24">
                  <c:v>130.30000305175781</c:v>
                </c:pt>
                <c:pt idx="25">
                  <c:v>144.80000305175781</c:v>
                </c:pt>
                <c:pt idx="26">
                  <c:v>104</c:v>
                </c:pt>
                <c:pt idx="27">
                  <c:v>98.25</c:v>
                </c:pt>
                <c:pt idx="28">
                  <c:v>118.80000305175781</c:v>
                </c:pt>
                <c:pt idx="29">
                  <c:v>161.69999694824219</c:v>
                </c:pt>
                <c:pt idx="30">
                  <c:v>396.20001220703125</c:v>
                </c:pt>
                <c:pt idx="31">
                  <c:v>1262</c:v>
                </c:pt>
                <c:pt idx="32">
                  <c:v>3709</c:v>
                </c:pt>
                <c:pt idx="33">
                  <c:v>6902</c:v>
                </c:pt>
                <c:pt idx="34">
                  <c:v>7545</c:v>
                </c:pt>
                <c:pt idx="35">
                  <c:v>5066</c:v>
                </c:pt>
                <c:pt idx="36">
                  <c:v>2340</c:v>
                </c:pt>
                <c:pt idx="37">
                  <c:v>1072</c:v>
                </c:pt>
                <c:pt idx="38">
                  <c:v>754</c:v>
                </c:pt>
                <c:pt idx="39">
                  <c:v>727.5</c:v>
                </c:pt>
                <c:pt idx="40">
                  <c:v>872</c:v>
                </c:pt>
                <c:pt idx="41">
                  <c:v>896.70001220703125</c:v>
                </c:pt>
                <c:pt idx="42">
                  <c:v>646</c:v>
                </c:pt>
                <c:pt idx="43">
                  <c:v>371.20001220703125</c:v>
                </c:pt>
                <c:pt idx="44">
                  <c:v>264</c:v>
                </c:pt>
                <c:pt idx="45">
                  <c:v>215.5</c:v>
                </c:pt>
                <c:pt idx="46">
                  <c:v>154.80000305175781</c:v>
                </c:pt>
                <c:pt idx="47">
                  <c:v>133</c:v>
                </c:pt>
                <c:pt idx="48">
                  <c:v>131</c:v>
                </c:pt>
                <c:pt idx="49">
                  <c:v>144</c:v>
                </c:pt>
                <c:pt idx="50">
                  <c:v>135.30000305175781</c:v>
                </c:pt>
                <c:pt idx="51">
                  <c:v>106</c:v>
                </c:pt>
                <c:pt idx="52">
                  <c:v>87</c:v>
                </c:pt>
                <c:pt idx="53">
                  <c:v>67.75</c:v>
                </c:pt>
                <c:pt idx="54">
                  <c:v>72</c:v>
                </c:pt>
                <c:pt idx="55">
                  <c:v>183.30000305175781</c:v>
                </c:pt>
                <c:pt idx="56">
                  <c:v>346</c:v>
                </c:pt>
                <c:pt idx="57">
                  <c:v>339</c:v>
                </c:pt>
                <c:pt idx="58">
                  <c:v>206</c:v>
                </c:pt>
                <c:pt idx="59">
                  <c:v>139.30000305175781</c:v>
                </c:pt>
                <c:pt idx="60">
                  <c:v>132</c:v>
                </c:pt>
                <c:pt idx="61">
                  <c:v>124.19999694824219</c:v>
                </c:pt>
                <c:pt idx="62">
                  <c:v>101</c:v>
                </c:pt>
                <c:pt idx="63">
                  <c:v>83.25</c:v>
                </c:pt>
                <c:pt idx="64">
                  <c:v>89.25</c:v>
                </c:pt>
                <c:pt idx="65">
                  <c:v>89.5</c:v>
                </c:pt>
                <c:pt idx="66">
                  <c:v>75.25</c:v>
                </c:pt>
                <c:pt idx="67">
                  <c:v>64.5</c:v>
                </c:pt>
                <c:pt idx="68">
                  <c:v>62.5</c:v>
                </c:pt>
                <c:pt idx="69">
                  <c:v>47.25</c:v>
                </c:pt>
                <c:pt idx="70">
                  <c:v>33</c:v>
                </c:pt>
                <c:pt idx="71">
                  <c:v>59.25</c:v>
                </c:pt>
                <c:pt idx="72">
                  <c:v>104</c:v>
                </c:pt>
                <c:pt idx="73">
                  <c:v>127.30000305175781</c:v>
                </c:pt>
                <c:pt idx="74">
                  <c:v>146.5</c:v>
                </c:pt>
                <c:pt idx="75">
                  <c:v>149.80000305175781</c:v>
                </c:pt>
                <c:pt idx="76">
                  <c:v>154.80000305175781</c:v>
                </c:pt>
                <c:pt idx="77">
                  <c:v>197.5</c:v>
                </c:pt>
                <c:pt idx="78">
                  <c:v>176.30000305175781</c:v>
                </c:pt>
                <c:pt idx="79">
                  <c:v>146</c:v>
                </c:pt>
                <c:pt idx="80">
                  <c:v>331.29998779296875</c:v>
                </c:pt>
                <c:pt idx="81">
                  <c:v>1803</c:v>
                </c:pt>
                <c:pt idx="82">
                  <c:v>9575</c:v>
                </c:pt>
                <c:pt idx="83">
                  <c:v>29410</c:v>
                </c:pt>
                <c:pt idx="84">
                  <c:v>45600</c:v>
                </c:pt>
                <c:pt idx="85">
                  <c:v>35750</c:v>
                </c:pt>
                <c:pt idx="86">
                  <c:v>13960</c:v>
                </c:pt>
                <c:pt idx="87">
                  <c:v>2886</c:v>
                </c:pt>
                <c:pt idx="88">
                  <c:v>674.5</c:v>
                </c:pt>
                <c:pt idx="89">
                  <c:v>489.5</c:v>
                </c:pt>
                <c:pt idx="90">
                  <c:v>602.29998779296875</c:v>
                </c:pt>
                <c:pt idx="91">
                  <c:v>630.5</c:v>
                </c:pt>
                <c:pt idx="92">
                  <c:v>626.79998779296875</c:v>
                </c:pt>
                <c:pt idx="93">
                  <c:v>520.20001220703125</c:v>
                </c:pt>
                <c:pt idx="94">
                  <c:v>300</c:v>
                </c:pt>
                <c:pt idx="95">
                  <c:v>157</c:v>
                </c:pt>
                <c:pt idx="96">
                  <c:v>135.69999694824219</c:v>
                </c:pt>
                <c:pt idx="97">
                  <c:v>169.19999694824219</c:v>
                </c:pt>
                <c:pt idx="98">
                  <c:v>166</c:v>
                </c:pt>
                <c:pt idx="99">
                  <c:v>153.30000305175781</c:v>
                </c:pt>
                <c:pt idx="100">
                  <c:v>174.80000305175781</c:v>
                </c:pt>
                <c:pt idx="101">
                  <c:v>159.30000305175781</c:v>
                </c:pt>
                <c:pt idx="102">
                  <c:v>114.5</c:v>
                </c:pt>
                <c:pt idx="103">
                  <c:v>93.25</c:v>
                </c:pt>
                <c:pt idx="104">
                  <c:v>123</c:v>
                </c:pt>
                <c:pt idx="105">
                  <c:v>233.69999694824219</c:v>
                </c:pt>
                <c:pt idx="106">
                  <c:v>281.70001220703125</c:v>
                </c:pt>
                <c:pt idx="107">
                  <c:v>178.5</c:v>
                </c:pt>
                <c:pt idx="108">
                  <c:v>106</c:v>
                </c:pt>
                <c:pt idx="109">
                  <c:v>119.19999694824219</c:v>
                </c:pt>
                <c:pt idx="110">
                  <c:v>125.5</c:v>
                </c:pt>
                <c:pt idx="111">
                  <c:v>133.69999694824219</c:v>
                </c:pt>
                <c:pt idx="112">
                  <c:v>142.5</c:v>
                </c:pt>
                <c:pt idx="113">
                  <c:v>154.5</c:v>
                </c:pt>
                <c:pt idx="114">
                  <c:v>189</c:v>
                </c:pt>
                <c:pt idx="115">
                  <c:v>189.30000305175781</c:v>
                </c:pt>
                <c:pt idx="116">
                  <c:v>161</c:v>
                </c:pt>
                <c:pt idx="117">
                  <c:v>148.5</c:v>
                </c:pt>
                <c:pt idx="118">
                  <c:v>163.30000305175781</c:v>
                </c:pt>
                <c:pt idx="119">
                  <c:v>184.5</c:v>
                </c:pt>
                <c:pt idx="120">
                  <c:v>187</c:v>
                </c:pt>
                <c:pt idx="121">
                  <c:v>173</c:v>
                </c:pt>
                <c:pt idx="122">
                  <c:v>213.5</c:v>
                </c:pt>
                <c:pt idx="123">
                  <c:v>343.29998779296875</c:v>
                </c:pt>
                <c:pt idx="124">
                  <c:v>415.70001220703125</c:v>
                </c:pt>
                <c:pt idx="125">
                  <c:v>377</c:v>
                </c:pt>
                <c:pt idx="126">
                  <c:v>330</c:v>
                </c:pt>
                <c:pt idx="127">
                  <c:v>378</c:v>
                </c:pt>
                <c:pt idx="128">
                  <c:v>561.5</c:v>
                </c:pt>
                <c:pt idx="129">
                  <c:v>713.79998779296875</c:v>
                </c:pt>
                <c:pt idx="130">
                  <c:v>876</c:v>
                </c:pt>
                <c:pt idx="131">
                  <c:v>2055</c:v>
                </c:pt>
                <c:pt idx="132">
                  <c:v>11550</c:v>
                </c:pt>
                <c:pt idx="133">
                  <c:v>62370</c:v>
                </c:pt>
                <c:pt idx="134">
                  <c:v>135600</c:v>
                </c:pt>
                <c:pt idx="135">
                  <c:v>130600</c:v>
                </c:pt>
                <c:pt idx="136">
                  <c:v>56170</c:v>
                </c:pt>
                <c:pt idx="137">
                  <c:v>10030</c:v>
                </c:pt>
                <c:pt idx="138">
                  <c:v>1665</c:v>
                </c:pt>
                <c:pt idx="139">
                  <c:v>996.29998779296875</c:v>
                </c:pt>
                <c:pt idx="140">
                  <c:v>1603</c:v>
                </c:pt>
                <c:pt idx="141">
                  <c:v>1950</c:v>
                </c:pt>
                <c:pt idx="142">
                  <c:v>1359</c:v>
                </c:pt>
                <c:pt idx="143">
                  <c:v>642.5</c:v>
                </c:pt>
                <c:pt idx="144">
                  <c:v>375.70001220703125</c:v>
                </c:pt>
                <c:pt idx="145">
                  <c:v>406.70001220703125</c:v>
                </c:pt>
                <c:pt idx="146">
                  <c:v>597.5</c:v>
                </c:pt>
                <c:pt idx="147">
                  <c:v>688</c:v>
                </c:pt>
                <c:pt idx="148">
                  <c:v>532.20001220703125</c:v>
                </c:pt>
                <c:pt idx="149">
                  <c:v>321.70001220703125</c:v>
                </c:pt>
                <c:pt idx="150">
                  <c:v>227</c:v>
                </c:pt>
                <c:pt idx="151">
                  <c:v>196</c:v>
                </c:pt>
                <c:pt idx="152">
                  <c:v>321.5</c:v>
                </c:pt>
                <c:pt idx="153">
                  <c:v>627</c:v>
                </c:pt>
                <c:pt idx="154">
                  <c:v>727.29998779296875</c:v>
                </c:pt>
                <c:pt idx="155">
                  <c:v>530.5</c:v>
                </c:pt>
                <c:pt idx="156">
                  <c:v>357</c:v>
                </c:pt>
                <c:pt idx="157">
                  <c:v>301.79998779296875</c:v>
                </c:pt>
                <c:pt idx="158">
                  <c:v>278</c:v>
                </c:pt>
                <c:pt idx="159">
                  <c:v>258.70001220703125</c:v>
                </c:pt>
                <c:pt idx="160">
                  <c:v>292</c:v>
                </c:pt>
                <c:pt idx="161">
                  <c:v>341</c:v>
                </c:pt>
                <c:pt idx="162">
                  <c:v>314.5</c:v>
                </c:pt>
                <c:pt idx="163">
                  <c:v>245</c:v>
                </c:pt>
                <c:pt idx="164">
                  <c:v>231.30000305175781</c:v>
                </c:pt>
                <c:pt idx="165">
                  <c:v>279.70001220703125</c:v>
                </c:pt>
                <c:pt idx="166">
                  <c:v>286.20001220703125</c:v>
                </c:pt>
                <c:pt idx="167">
                  <c:v>224.30000305175781</c:v>
                </c:pt>
                <c:pt idx="168">
                  <c:v>193.5</c:v>
                </c:pt>
                <c:pt idx="169">
                  <c:v>229.69999694824219</c:v>
                </c:pt>
                <c:pt idx="170">
                  <c:v>252</c:v>
                </c:pt>
                <c:pt idx="171">
                  <c:v>221.5</c:v>
                </c:pt>
                <c:pt idx="172">
                  <c:v>181.5</c:v>
                </c:pt>
                <c:pt idx="173">
                  <c:v>189.5</c:v>
                </c:pt>
                <c:pt idx="174">
                  <c:v>272</c:v>
                </c:pt>
                <c:pt idx="175">
                  <c:v>338.20001220703125</c:v>
                </c:pt>
                <c:pt idx="176">
                  <c:v>325</c:v>
                </c:pt>
                <c:pt idx="177">
                  <c:v>346.20001220703125</c:v>
                </c:pt>
                <c:pt idx="178">
                  <c:v>381.70001220703125</c:v>
                </c:pt>
                <c:pt idx="179">
                  <c:v>358.5</c:v>
                </c:pt>
                <c:pt idx="180">
                  <c:v>565.5</c:v>
                </c:pt>
                <c:pt idx="181">
                  <c:v>1410</c:v>
                </c:pt>
                <c:pt idx="182">
                  <c:v>8136</c:v>
                </c:pt>
                <c:pt idx="183">
                  <c:v>68640</c:v>
                </c:pt>
                <c:pt idx="184">
                  <c:v>199300</c:v>
                </c:pt>
                <c:pt idx="185">
                  <c:v>240000</c:v>
                </c:pt>
                <c:pt idx="186">
                  <c:v>124100</c:v>
                </c:pt>
                <c:pt idx="187">
                  <c:v>24410</c:v>
                </c:pt>
                <c:pt idx="188">
                  <c:v>2963</c:v>
                </c:pt>
                <c:pt idx="189">
                  <c:v>781.70001220703125</c:v>
                </c:pt>
                <c:pt idx="190">
                  <c:v>1108</c:v>
                </c:pt>
                <c:pt idx="191">
                  <c:v>1605</c:v>
                </c:pt>
                <c:pt idx="192">
                  <c:v>1360</c:v>
                </c:pt>
                <c:pt idx="193">
                  <c:v>715.5</c:v>
                </c:pt>
                <c:pt idx="194">
                  <c:v>401.5</c:v>
                </c:pt>
                <c:pt idx="195">
                  <c:v>521.79998779296875</c:v>
                </c:pt>
                <c:pt idx="196">
                  <c:v>969.29998779296875</c:v>
                </c:pt>
                <c:pt idx="197">
                  <c:v>1294</c:v>
                </c:pt>
                <c:pt idx="198">
                  <c:v>999</c:v>
                </c:pt>
                <c:pt idx="199">
                  <c:v>463.5</c:v>
                </c:pt>
                <c:pt idx="200">
                  <c:v>221.69999694824219</c:v>
                </c:pt>
                <c:pt idx="201">
                  <c:v>232.80000305175781</c:v>
                </c:pt>
                <c:pt idx="202">
                  <c:v>413.79998779296875</c:v>
                </c:pt>
                <c:pt idx="203">
                  <c:v>906.5</c:v>
                </c:pt>
                <c:pt idx="204">
                  <c:v>1332</c:v>
                </c:pt>
                <c:pt idx="205">
                  <c:v>1078</c:v>
                </c:pt>
                <c:pt idx="206">
                  <c:v>564.79998779296875</c:v>
                </c:pt>
                <c:pt idx="207">
                  <c:v>349</c:v>
                </c:pt>
                <c:pt idx="208">
                  <c:v>300</c:v>
                </c:pt>
                <c:pt idx="209">
                  <c:v>309</c:v>
                </c:pt>
                <c:pt idx="210">
                  <c:v>340.5</c:v>
                </c:pt>
                <c:pt idx="211">
                  <c:v>315</c:v>
                </c:pt>
                <c:pt idx="212">
                  <c:v>270.79998779296875</c:v>
                </c:pt>
                <c:pt idx="213">
                  <c:v>256.70001220703125</c:v>
                </c:pt>
                <c:pt idx="214">
                  <c:v>260.5</c:v>
                </c:pt>
                <c:pt idx="215">
                  <c:v>340</c:v>
                </c:pt>
                <c:pt idx="216">
                  <c:v>409.79998779296875</c:v>
                </c:pt>
                <c:pt idx="217">
                  <c:v>369.20001220703125</c:v>
                </c:pt>
                <c:pt idx="218">
                  <c:v>320.29998779296875</c:v>
                </c:pt>
                <c:pt idx="219">
                  <c:v>284.20001220703125</c:v>
                </c:pt>
                <c:pt idx="220">
                  <c:v>287</c:v>
                </c:pt>
                <c:pt idx="221">
                  <c:v>339.79998779296875</c:v>
                </c:pt>
                <c:pt idx="222">
                  <c:v>351.79998779296875</c:v>
                </c:pt>
                <c:pt idx="223">
                  <c:v>374.5</c:v>
                </c:pt>
                <c:pt idx="224">
                  <c:v>396.70001220703125</c:v>
                </c:pt>
                <c:pt idx="225">
                  <c:v>369.20001220703125</c:v>
                </c:pt>
                <c:pt idx="226">
                  <c:v>399.79998779296875</c:v>
                </c:pt>
                <c:pt idx="227">
                  <c:v>415</c:v>
                </c:pt>
                <c:pt idx="228">
                  <c:v>467</c:v>
                </c:pt>
                <c:pt idx="229">
                  <c:v>649.70001220703125</c:v>
                </c:pt>
                <c:pt idx="230">
                  <c:v>699.70001220703125</c:v>
                </c:pt>
                <c:pt idx="231">
                  <c:v>1049</c:v>
                </c:pt>
                <c:pt idx="232">
                  <c:v>4847</c:v>
                </c:pt>
                <c:pt idx="233">
                  <c:v>48040</c:v>
                </c:pt>
                <c:pt idx="234">
                  <c:v>176400</c:v>
                </c:pt>
                <c:pt idx="235">
                  <c:v>258000</c:v>
                </c:pt>
                <c:pt idx="236">
                  <c:v>162000</c:v>
                </c:pt>
                <c:pt idx="237">
                  <c:v>39890</c:v>
                </c:pt>
                <c:pt idx="238">
                  <c:v>3769</c:v>
                </c:pt>
                <c:pt idx="239">
                  <c:v>866</c:v>
                </c:pt>
                <c:pt idx="240">
                  <c:v>1242</c:v>
                </c:pt>
                <c:pt idx="241">
                  <c:v>1887</c:v>
                </c:pt>
                <c:pt idx="242">
                  <c:v>1869</c:v>
                </c:pt>
                <c:pt idx="243">
                  <c:v>1069</c:v>
                </c:pt>
                <c:pt idx="244">
                  <c:v>500.29998779296875</c:v>
                </c:pt>
                <c:pt idx="245">
                  <c:v>495.20001220703125</c:v>
                </c:pt>
                <c:pt idx="246">
                  <c:v>1180</c:v>
                </c:pt>
                <c:pt idx="247">
                  <c:v>2096</c:v>
                </c:pt>
                <c:pt idx="248">
                  <c:v>1837</c:v>
                </c:pt>
                <c:pt idx="249">
                  <c:v>828.29998779296875</c:v>
                </c:pt>
                <c:pt idx="250">
                  <c:v>363.5</c:v>
                </c:pt>
                <c:pt idx="251">
                  <c:v>294</c:v>
                </c:pt>
                <c:pt idx="252">
                  <c:v>320.79998779296875</c:v>
                </c:pt>
                <c:pt idx="253">
                  <c:v>730</c:v>
                </c:pt>
                <c:pt idx="254">
                  <c:v>1248</c:v>
                </c:pt>
                <c:pt idx="255">
                  <c:v>1157</c:v>
                </c:pt>
                <c:pt idx="256">
                  <c:v>630.5</c:v>
                </c:pt>
                <c:pt idx="257">
                  <c:v>256.5</c:v>
                </c:pt>
                <c:pt idx="258">
                  <c:v>157</c:v>
                </c:pt>
                <c:pt idx="259">
                  <c:v>229.5</c:v>
                </c:pt>
                <c:pt idx="260">
                  <c:v>308.5</c:v>
                </c:pt>
                <c:pt idx="261">
                  <c:v>255</c:v>
                </c:pt>
                <c:pt idx="262">
                  <c:v>140.80000305175781</c:v>
                </c:pt>
                <c:pt idx="263">
                  <c:v>151.80000305175781</c:v>
                </c:pt>
                <c:pt idx="264">
                  <c:v>264.5</c:v>
                </c:pt>
                <c:pt idx="265">
                  <c:v>327.70001220703125</c:v>
                </c:pt>
                <c:pt idx="266">
                  <c:v>294.70001220703125</c:v>
                </c:pt>
                <c:pt idx="267">
                  <c:v>221.5</c:v>
                </c:pt>
                <c:pt idx="268">
                  <c:v>181.5</c:v>
                </c:pt>
                <c:pt idx="269">
                  <c:v>163.80000305175781</c:v>
                </c:pt>
                <c:pt idx="270">
                  <c:v>162.30000305175781</c:v>
                </c:pt>
                <c:pt idx="271">
                  <c:v>197</c:v>
                </c:pt>
                <c:pt idx="272">
                  <c:v>211.5</c:v>
                </c:pt>
                <c:pt idx="273">
                  <c:v>206.69999694824219</c:v>
                </c:pt>
                <c:pt idx="274">
                  <c:v>202.30000305175781</c:v>
                </c:pt>
                <c:pt idx="275">
                  <c:v>193.80000305175781</c:v>
                </c:pt>
                <c:pt idx="276">
                  <c:v>241</c:v>
                </c:pt>
                <c:pt idx="277">
                  <c:v>345.5</c:v>
                </c:pt>
                <c:pt idx="278">
                  <c:v>421.5</c:v>
                </c:pt>
                <c:pt idx="279">
                  <c:v>411.20001220703125</c:v>
                </c:pt>
                <c:pt idx="280">
                  <c:v>463.79998779296875</c:v>
                </c:pt>
                <c:pt idx="281">
                  <c:v>735.29998779296875</c:v>
                </c:pt>
                <c:pt idx="282">
                  <c:v>2969</c:v>
                </c:pt>
                <c:pt idx="283">
                  <c:v>24610</c:v>
                </c:pt>
                <c:pt idx="284">
                  <c:v>102300</c:v>
                </c:pt>
                <c:pt idx="285">
                  <c:v>175200</c:v>
                </c:pt>
                <c:pt idx="286">
                  <c:v>134200</c:v>
                </c:pt>
                <c:pt idx="287">
                  <c:v>44310</c:v>
                </c:pt>
                <c:pt idx="288">
                  <c:v>5707</c:v>
                </c:pt>
                <c:pt idx="289">
                  <c:v>968.20001220703125</c:v>
                </c:pt>
                <c:pt idx="290">
                  <c:v>806.29998779296875</c:v>
                </c:pt>
                <c:pt idx="291">
                  <c:v>1084</c:v>
                </c:pt>
                <c:pt idx="292">
                  <c:v>1085</c:v>
                </c:pt>
                <c:pt idx="293">
                  <c:v>726.5</c:v>
                </c:pt>
                <c:pt idx="294">
                  <c:v>410.29998779296875</c:v>
                </c:pt>
                <c:pt idx="295">
                  <c:v>306</c:v>
                </c:pt>
                <c:pt idx="296">
                  <c:v>666.20001220703125</c:v>
                </c:pt>
                <c:pt idx="297">
                  <c:v>1461</c:v>
                </c:pt>
                <c:pt idx="298">
                  <c:v>1577</c:v>
                </c:pt>
                <c:pt idx="299">
                  <c:v>834.5</c:v>
                </c:pt>
                <c:pt idx="300">
                  <c:v>279</c:v>
                </c:pt>
                <c:pt idx="301">
                  <c:v>142.5</c:v>
                </c:pt>
                <c:pt idx="302">
                  <c:v>121</c:v>
                </c:pt>
                <c:pt idx="303">
                  <c:v>215.5</c:v>
                </c:pt>
                <c:pt idx="304">
                  <c:v>444.70001220703125</c:v>
                </c:pt>
                <c:pt idx="305">
                  <c:v>531</c:v>
                </c:pt>
                <c:pt idx="306">
                  <c:v>353</c:v>
                </c:pt>
                <c:pt idx="307">
                  <c:v>177.30000305175781</c:v>
                </c:pt>
                <c:pt idx="308">
                  <c:v>141.30000305175781</c:v>
                </c:pt>
                <c:pt idx="309">
                  <c:v>185</c:v>
                </c:pt>
                <c:pt idx="310">
                  <c:v>214</c:v>
                </c:pt>
                <c:pt idx="311">
                  <c:v>219</c:v>
                </c:pt>
                <c:pt idx="312">
                  <c:v>231.5</c:v>
                </c:pt>
                <c:pt idx="313">
                  <c:v>212.5</c:v>
                </c:pt>
                <c:pt idx="314">
                  <c:v>221.19999694824219</c:v>
                </c:pt>
                <c:pt idx="315">
                  <c:v>286.20001220703125</c:v>
                </c:pt>
                <c:pt idx="316">
                  <c:v>276</c:v>
                </c:pt>
                <c:pt idx="317">
                  <c:v>195.80000305175781</c:v>
                </c:pt>
                <c:pt idx="318">
                  <c:v>139</c:v>
                </c:pt>
                <c:pt idx="319">
                  <c:v>114</c:v>
                </c:pt>
                <c:pt idx="320">
                  <c:v>102.5</c:v>
                </c:pt>
                <c:pt idx="321">
                  <c:v>89.25</c:v>
                </c:pt>
                <c:pt idx="322">
                  <c:v>87.75</c:v>
                </c:pt>
                <c:pt idx="323">
                  <c:v>98</c:v>
                </c:pt>
                <c:pt idx="324">
                  <c:v>148</c:v>
                </c:pt>
                <c:pt idx="325">
                  <c:v>236.5</c:v>
                </c:pt>
                <c:pt idx="326">
                  <c:v>252.5</c:v>
                </c:pt>
                <c:pt idx="327">
                  <c:v>240.5</c:v>
                </c:pt>
                <c:pt idx="328">
                  <c:v>323.5</c:v>
                </c:pt>
                <c:pt idx="329">
                  <c:v>427.70001220703125</c:v>
                </c:pt>
                <c:pt idx="330">
                  <c:v>496.29998779296875</c:v>
                </c:pt>
                <c:pt idx="331">
                  <c:v>692.5</c:v>
                </c:pt>
                <c:pt idx="332">
                  <c:v>2140</c:v>
                </c:pt>
                <c:pt idx="333">
                  <c:v>12220</c:v>
                </c:pt>
                <c:pt idx="334">
                  <c:v>45990</c:v>
                </c:pt>
                <c:pt idx="335">
                  <c:v>81350</c:v>
                </c:pt>
                <c:pt idx="336">
                  <c:v>70360</c:v>
                </c:pt>
                <c:pt idx="337">
                  <c:v>30210</c:v>
                </c:pt>
                <c:pt idx="338">
                  <c:v>6633</c:v>
                </c:pt>
                <c:pt idx="339">
                  <c:v>1343</c:v>
                </c:pt>
                <c:pt idx="340">
                  <c:v>801</c:v>
                </c:pt>
                <c:pt idx="341">
                  <c:v>801.20001220703125</c:v>
                </c:pt>
                <c:pt idx="342">
                  <c:v>897.5</c:v>
                </c:pt>
                <c:pt idx="343">
                  <c:v>829.29998779296875</c:v>
                </c:pt>
                <c:pt idx="344">
                  <c:v>500.29998779296875</c:v>
                </c:pt>
                <c:pt idx="345">
                  <c:v>222.5</c:v>
                </c:pt>
                <c:pt idx="346">
                  <c:v>240</c:v>
                </c:pt>
                <c:pt idx="347">
                  <c:v>454</c:v>
                </c:pt>
                <c:pt idx="348">
                  <c:v>560.5</c:v>
                </c:pt>
                <c:pt idx="349">
                  <c:v>419.20001220703125</c:v>
                </c:pt>
                <c:pt idx="350">
                  <c:v>203.30000305175781</c:v>
                </c:pt>
                <c:pt idx="351">
                  <c:v>72.75</c:v>
                </c:pt>
                <c:pt idx="352">
                  <c:v>56.25</c:v>
                </c:pt>
                <c:pt idx="353">
                  <c:v>101.5</c:v>
                </c:pt>
                <c:pt idx="354">
                  <c:v>144.19999694824219</c:v>
                </c:pt>
                <c:pt idx="355">
                  <c:v>165.5</c:v>
                </c:pt>
                <c:pt idx="356">
                  <c:v>194.19999694824219</c:v>
                </c:pt>
                <c:pt idx="357">
                  <c:v>192.30000305175781</c:v>
                </c:pt>
                <c:pt idx="358">
                  <c:v>151</c:v>
                </c:pt>
                <c:pt idx="359">
                  <c:v>138.30000305175781</c:v>
                </c:pt>
                <c:pt idx="360">
                  <c:v>127</c:v>
                </c:pt>
                <c:pt idx="361">
                  <c:v>127</c:v>
                </c:pt>
                <c:pt idx="362">
                  <c:v>189.30000305175781</c:v>
                </c:pt>
                <c:pt idx="363">
                  <c:v>239.30000305175781</c:v>
                </c:pt>
                <c:pt idx="364">
                  <c:v>206.5</c:v>
                </c:pt>
                <c:pt idx="365">
                  <c:v>162.5</c:v>
                </c:pt>
                <c:pt idx="366">
                  <c:v>144.80000305175781</c:v>
                </c:pt>
                <c:pt idx="367">
                  <c:v>123.19999694824219</c:v>
                </c:pt>
                <c:pt idx="368">
                  <c:v>101</c:v>
                </c:pt>
                <c:pt idx="369">
                  <c:v>72.75</c:v>
                </c:pt>
                <c:pt idx="370">
                  <c:v>61.25</c:v>
                </c:pt>
                <c:pt idx="371">
                  <c:v>93</c:v>
                </c:pt>
                <c:pt idx="372">
                  <c:v>119.19999694824219</c:v>
                </c:pt>
                <c:pt idx="373">
                  <c:v>151.5</c:v>
                </c:pt>
                <c:pt idx="374">
                  <c:v>175.19999694824219</c:v>
                </c:pt>
                <c:pt idx="375">
                  <c:v>121.80000305175781</c:v>
                </c:pt>
                <c:pt idx="376">
                  <c:v>80.75</c:v>
                </c:pt>
                <c:pt idx="377">
                  <c:v>74.25</c:v>
                </c:pt>
                <c:pt idx="378">
                  <c:v>60</c:v>
                </c:pt>
                <c:pt idx="379">
                  <c:v>73</c:v>
                </c:pt>
                <c:pt idx="380">
                  <c:v>175.80000305175781</c:v>
                </c:pt>
                <c:pt idx="381">
                  <c:v>406</c:v>
                </c:pt>
                <c:pt idx="382">
                  <c:v>1154</c:v>
                </c:pt>
                <c:pt idx="383">
                  <c:v>4466</c:v>
                </c:pt>
                <c:pt idx="384">
                  <c:v>14750</c:v>
                </c:pt>
                <c:pt idx="385">
                  <c:v>26750</c:v>
                </c:pt>
                <c:pt idx="386">
                  <c:v>25340</c:v>
                </c:pt>
                <c:pt idx="387">
                  <c:v>12740</c:v>
                </c:pt>
                <c:pt idx="388">
                  <c:v>3610</c:v>
                </c:pt>
                <c:pt idx="389">
                  <c:v>807.20001220703125</c:v>
                </c:pt>
                <c:pt idx="390">
                  <c:v>264.5</c:v>
                </c:pt>
                <c:pt idx="391">
                  <c:v>123.5</c:v>
                </c:pt>
                <c:pt idx="392">
                  <c:v>78</c:v>
                </c:pt>
                <c:pt idx="393">
                  <c:v>87.5</c:v>
                </c:pt>
                <c:pt idx="394">
                  <c:v>95</c:v>
                </c:pt>
                <c:pt idx="395">
                  <c:v>87.5</c:v>
                </c:pt>
                <c:pt idx="396">
                  <c:v>90.75</c:v>
                </c:pt>
                <c:pt idx="397">
                  <c:v>106</c:v>
                </c:pt>
                <c:pt idx="398">
                  <c:v>96</c:v>
                </c:pt>
                <c:pt idx="399">
                  <c:v>91.5</c:v>
                </c:pt>
                <c:pt idx="400">
                  <c:v>98.75</c:v>
                </c:pt>
                <c:pt idx="401">
                  <c:v>71.25</c:v>
                </c:pt>
                <c:pt idx="402">
                  <c:v>71.25</c:v>
                </c:pt>
                <c:pt idx="403">
                  <c:v>109</c:v>
                </c:pt>
                <c:pt idx="404">
                  <c:v>97.75</c:v>
                </c:pt>
                <c:pt idx="405">
                  <c:v>75.5</c:v>
                </c:pt>
                <c:pt idx="406">
                  <c:v>87.25</c:v>
                </c:pt>
                <c:pt idx="407">
                  <c:v>87.5</c:v>
                </c:pt>
                <c:pt idx="408">
                  <c:v>62.25</c:v>
                </c:pt>
                <c:pt idx="409">
                  <c:v>55.5</c:v>
                </c:pt>
                <c:pt idx="410">
                  <c:v>77.25</c:v>
                </c:pt>
                <c:pt idx="411">
                  <c:v>81.25</c:v>
                </c:pt>
                <c:pt idx="412">
                  <c:v>84</c:v>
                </c:pt>
                <c:pt idx="413">
                  <c:v>118.5</c:v>
                </c:pt>
                <c:pt idx="414">
                  <c:v>138.80000305175781</c:v>
                </c:pt>
                <c:pt idx="415">
                  <c:v>115</c:v>
                </c:pt>
                <c:pt idx="416">
                  <c:v>113</c:v>
                </c:pt>
                <c:pt idx="417">
                  <c:v>130.5</c:v>
                </c:pt>
                <c:pt idx="418">
                  <c:v>102.30000305175781</c:v>
                </c:pt>
                <c:pt idx="419">
                  <c:v>64.25</c:v>
                </c:pt>
                <c:pt idx="420">
                  <c:v>82</c:v>
                </c:pt>
                <c:pt idx="421">
                  <c:v>189.80000305175781</c:v>
                </c:pt>
                <c:pt idx="422">
                  <c:v>245.30000305175781</c:v>
                </c:pt>
                <c:pt idx="423">
                  <c:v>154.30000305175781</c:v>
                </c:pt>
                <c:pt idx="424">
                  <c:v>70.25</c:v>
                </c:pt>
                <c:pt idx="425">
                  <c:v>34.75</c:v>
                </c:pt>
                <c:pt idx="426">
                  <c:v>32.75</c:v>
                </c:pt>
                <c:pt idx="427">
                  <c:v>79</c:v>
                </c:pt>
                <c:pt idx="428">
                  <c:v>148.80000305175781</c:v>
                </c:pt>
                <c:pt idx="429">
                  <c:v>222.30000305175781</c:v>
                </c:pt>
                <c:pt idx="430">
                  <c:v>237.69999694824219</c:v>
                </c:pt>
                <c:pt idx="431">
                  <c:v>253.80000305175781</c:v>
                </c:pt>
                <c:pt idx="432">
                  <c:v>514.5</c:v>
                </c:pt>
                <c:pt idx="433">
                  <c:v>1688</c:v>
                </c:pt>
                <c:pt idx="434">
                  <c:v>4527</c:v>
                </c:pt>
                <c:pt idx="435">
                  <c:v>7604</c:v>
                </c:pt>
                <c:pt idx="436">
                  <c:v>7877</c:v>
                </c:pt>
                <c:pt idx="437">
                  <c:v>5107</c:v>
                </c:pt>
                <c:pt idx="438">
                  <c:v>2132</c:v>
                </c:pt>
                <c:pt idx="439">
                  <c:v>757.20001220703125</c:v>
                </c:pt>
                <c:pt idx="440">
                  <c:v>456.5</c:v>
                </c:pt>
                <c:pt idx="441">
                  <c:v>326.29998779296875</c:v>
                </c:pt>
                <c:pt idx="442">
                  <c:v>181.69999694824219</c:v>
                </c:pt>
                <c:pt idx="443">
                  <c:v>125.80000305175781</c:v>
                </c:pt>
                <c:pt idx="444">
                  <c:v>132.69999694824219</c:v>
                </c:pt>
                <c:pt idx="445">
                  <c:v>133.5</c:v>
                </c:pt>
                <c:pt idx="446">
                  <c:v>134</c:v>
                </c:pt>
                <c:pt idx="447">
                  <c:v>139</c:v>
                </c:pt>
                <c:pt idx="448">
                  <c:v>127.80000305175781</c:v>
                </c:pt>
                <c:pt idx="449">
                  <c:v>139.30000305175781</c:v>
                </c:pt>
                <c:pt idx="450">
                  <c:v>168.30000305175781</c:v>
                </c:pt>
                <c:pt idx="451">
                  <c:v>136</c:v>
                </c:pt>
                <c:pt idx="452">
                  <c:v>68</c:v>
                </c:pt>
                <c:pt idx="453">
                  <c:v>48.5</c:v>
                </c:pt>
                <c:pt idx="454">
                  <c:v>98.25</c:v>
                </c:pt>
                <c:pt idx="455">
                  <c:v>169.80000305175781</c:v>
                </c:pt>
                <c:pt idx="456">
                  <c:v>191.30000305175781</c:v>
                </c:pt>
                <c:pt idx="457">
                  <c:v>132.30000305175781</c:v>
                </c:pt>
                <c:pt idx="458">
                  <c:v>66.25</c:v>
                </c:pt>
                <c:pt idx="459">
                  <c:v>52.25</c:v>
                </c:pt>
                <c:pt idx="460">
                  <c:v>76.25</c:v>
                </c:pt>
                <c:pt idx="461">
                  <c:v>99</c:v>
                </c:pt>
                <c:pt idx="462">
                  <c:v>77.5</c:v>
                </c:pt>
                <c:pt idx="463">
                  <c:v>64.5</c:v>
                </c:pt>
                <c:pt idx="464">
                  <c:v>66.75</c:v>
                </c:pt>
                <c:pt idx="465">
                  <c:v>39.75</c:v>
                </c:pt>
                <c:pt idx="466">
                  <c:v>23.5</c:v>
                </c:pt>
                <c:pt idx="467">
                  <c:v>21.25</c:v>
                </c:pt>
                <c:pt idx="468">
                  <c:v>22.5</c:v>
                </c:pt>
                <c:pt idx="469">
                  <c:v>34.75</c:v>
                </c:pt>
                <c:pt idx="470">
                  <c:v>34.25</c:v>
                </c:pt>
                <c:pt idx="471">
                  <c:v>20.5</c:v>
                </c:pt>
                <c:pt idx="472">
                  <c:v>12.5</c:v>
                </c:pt>
                <c:pt idx="473">
                  <c:v>9</c:v>
                </c:pt>
                <c:pt idx="474">
                  <c:v>4.5</c:v>
                </c:pt>
                <c:pt idx="475">
                  <c:v>2.5</c:v>
                </c:pt>
                <c:pt idx="476">
                  <c:v>21</c:v>
                </c:pt>
                <c:pt idx="477">
                  <c:v>50</c:v>
                </c:pt>
                <c:pt idx="478">
                  <c:v>59.25</c:v>
                </c:pt>
                <c:pt idx="479">
                  <c:v>77.25</c:v>
                </c:pt>
                <c:pt idx="480">
                  <c:v>118.80000305175781</c:v>
                </c:pt>
                <c:pt idx="481">
                  <c:v>146</c:v>
                </c:pt>
                <c:pt idx="482">
                  <c:v>175</c:v>
                </c:pt>
                <c:pt idx="483">
                  <c:v>436.20001220703125</c:v>
                </c:pt>
                <c:pt idx="484">
                  <c:v>1134</c:v>
                </c:pt>
                <c:pt idx="485">
                  <c:v>1871</c:v>
                </c:pt>
                <c:pt idx="486">
                  <c:v>1948</c:v>
                </c:pt>
                <c:pt idx="487">
                  <c:v>1298</c:v>
                </c:pt>
                <c:pt idx="488">
                  <c:v>618.79998779296875</c:v>
                </c:pt>
                <c:pt idx="489">
                  <c:v>430.29998779296875</c:v>
                </c:pt>
                <c:pt idx="490">
                  <c:v>469.5</c:v>
                </c:pt>
                <c:pt idx="491">
                  <c:v>346</c:v>
                </c:pt>
                <c:pt idx="492">
                  <c:v>154.30000305175781</c:v>
                </c:pt>
                <c:pt idx="493">
                  <c:v>75.25</c:v>
                </c:pt>
                <c:pt idx="494">
                  <c:v>91.25</c:v>
                </c:pt>
                <c:pt idx="495">
                  <c:v>103.80000305175781</c:v>
                </c:pt>
                <c:pt idx="496">
                  <c:v>60.75</c:v>
                </c:pt>
                <c:pt idx="497">
                  <c:v>28.75</c:v>
                </c:pt>
                <c:pt idx="498">
                  <c:v>22</c:v>
                </c:pt>
                <c:pt idx="499">
                  <c:v>12.25</c:v>
                </c:pt>
                <c:pt idx="500">
                  <c:v>6</c:v>
                </c:pt>
                <c:pt idx="501">
                  <c:v>16</c:v>
                </c:pt>
                <c:pt idx="502">
                  <c:v>33</c:v>
                </c:pt>
                <c:pt idx="503">
                  <c:v>23.25</c:v>
                </c:pt>
                <c:pt idx="504">
                  <c:v>5.75</c:v>
                </c:pt>
                <c:pt idx="505">
                  <c:v>9.75</c:v>
                </c:pt>
                <c:pt idx="506">
                  <c:v>18.5</c:v>
                </c:pt>
                <c:pt idx="507">
                  <c:v>28.75</c:v>
                </c:pt>
                <c:pt idx="508">
                  <c:v>43</c:v>
                </c:pt>
                <c:pt idx="509">
                  <c:v>32.75</c:v>
                </c:pt>
                <c:pt idx="510">
                  <c:v>43</c:v>
                </c:pt>
                <c:pt idx="511">
                  <c:v>84.25</c:v>
                </c:pt>
                <c:pt idx="512">
                  <c:v>77.5</c:v>
                </c:pt>
                <c:pt idx="513">
                  <c:v>70</c:v>
                </c:pt>
                <c:pt idx="514">
                  <c:v>91</c:v>
                </c:pt>
                <c:pt idx="515">
                  <c:v>70.75</c:v>
                </c:pt>
                <c:pt idx="516">
                  <c:v>30.75</c:v>
                </c:pt>
                <c:pt idx="517">
                  <c:v>22.75</c:v>
                </c:pt>
                <c:pt idx="518">
                  <c:v>29</c:v>
                </c:pt>
                <c:pt idx="519">
                  <c:v>27</c:v>
                </c:pt>
                <c:pt idx="520">
                  <c:v>66.25</c:v>
                </c:pt>
                <c:pt idx="521">
                  <c:v>153.80000305175781</c:v>
                </c:pt>
                <c:pt idx="522">
                  <c:v>162.5</c:v>
                </c:pt>
                <c:pt idx="523">
                  <c:v>85.75</c:v>
                </c:pt>
                <c:pt idx="524">
                  <c:v>84</c:v>
                </c:pt>
                <c:pt idx="525">
                  <c:v>141</c:v>
                </c:pt>
                <c:pt idx="526">
                  <c:v>137</c:v>
                </c:pt>
                <c:pt idx="527">
                  <c:v>148</c:v>
                </c:pt>
                <c:pt idx="528">
                  <c:v>237.69999694824219</c:v>
                </c:pt>
                <c:pt idx="529">
                  <c:v>307.5</c:v>
                </c:pt>
                <c:pt idx="530">
                  <c:v>310.29998779296875</c:v>
                </c:pt>
                <c:pt idx="531">
                  <c:v>304</c:v>
                </c:pt>
                <c:pt idx="532">
                  <c:v>421.29998779296875</c:v>
                </c:pt>
                <c:pt idx="533">
                  <c:v>675.29998779296875</c:v>
                </c:pt>
                <c:pt idx="534">
                  <c:v>855.5</c:v>
                </c:pt>
                <c:pt idx="535">
                  <c:v>893.20001220703125</c:v>
                </c:pt>
                <c:pt idx="536">
                  <c:v>844</c:v>
                </c:pt>
                <c:pt idx="537">
                  <c:v>694.20001220703125</c:v>
                </c:pt>
                <c:pt idx="538">
                  <c:v>561.5</c:v>
                </c:pt>
                <c:pt idx="539">
                  <c:v>511.70001220703125</c:v>
                </c:pt>
                <c:pt idx="540">
                  <c:v>448.20001220703125</c:v>
                </c:pt>
                <c:pt idx="541">
                  <c:v>362.70001220703125</c:v>
                </c:pt>
                <c:pt idx="542">
                  <c:v>251.5</c:v>
                </c:pt>
                <c:pt idx="543">
                  <c:v>213.19999694824219</c:v>
                </c:pt>
                <c:pt idx="544">
                  <c:v>254.30000305175781</c:v>
                </c:pt>
                <c:pt idx="545">
                  <c:v>192.5</c:v>
                </c:pt>
                <c:pt idx="546">
                  <c:v>101.80000305175781</c:v>
                </c:pt>
                <c:pt idx="547">
                  <c:v>90</c:v>
                </c:pt>
                <c:pt idx="548">
                  <c:v>101.5</c:v>
                </c:pt>
                <c:pt idx="549">
                  <c:v>112.69999694824219</c:v>
                </c:pt>
                <c:pt idx="550">
                  <c:v>111.5</c:v>
                </c:pt>
                <c:pt idx="551">
                  <c:v>78.5</c:v>
                </c:pt>
                <c:pt idx="552">
                  <c:v>68.5</c:v>
                </c:pt>
                <c:pt idx="553">
                  <c:v>85</c:v>
                </c:pt>
                <c:pt idx="554">
                  <c:v>121.80000305175781</c:v>
                </c:pt>
                <c:pt idx="555">
                  <c:v>233.30000305175781</c:v>
                </c:pt>
                <c:pt idx="556">
                  <c:v>278.29998779296875</c:v>
                </c:pt>
                <c:pt idx="557">
                  <c:v>168.80000305175781</c:v>
                </c:pt>
                <c:pt idx="558">
                  <c:v>83.75</c:v>
                </c:pt>
                <c:pt idx="559">
                  <c:v>70.75</c:v>
                </c:pt>
                <c:pt idx="560">
                  <c:v>58.75</c:v>
                </c:pt>
                <c:pt idx="561">
                  <c:v>52</c:v>
                </c:pt>
                <c:pt idx="562">
                  <c:v>61.5</c:v>
                </c:pt>
                <c:pt idx="563">
                  <c:v>69</c:v>
                </c:pt>
                <c:pt idx="564">
                  <c:v>48</c:v>
                </c:pt>
                <c:pt idx="565">
                  <c:v>16</c:v>
                </c:pt>
                <c:pt idx="566">
                  <c:v>4.75</c:v>
                </c:pt>
                <c:pt idx="567">
                  <c:v>6.75</c:v>
                </c:pt>
                <c:pt idx="568">
                  <c:v>4.5</c:v>
                </c:pt>
                <c:pt idx="569">
                  <c:v>0.75</c:v>
                </c:pt>
                <c:pt idx="570">
                  <c:v>0</c:v>
                </c:pt>
                <c:pt idx="571">
                  <c:v>0</c:v>
                </c:pt>
                <c:pt idx="572">
                  <c:v>6</c:v>
                </c:pt>
                <c:pt idx="573">
                  <c:v>38.75</c:v>
                </c:pt>
                <c:pt idx="574">
                  <c:v>67.5</c:v>
                </c:pt>
                <c:pt idx="575">
                  <c:v>45.75</c:v>
                </c:pt>
                <c:pt idx="576">
                  <c:v>35.5</c:v>
                </c:pt>
                <c:pt idx="577">
                  <c:v>118.30000305175781</c:v>
                </c:pt>
                <c:pt idx="578">
                  <c:v>197.5</c:v>
                </c:pt>
                <c:pt idx="579">
                  <c:v>162.30000305175781</c:v>
                </c:pt>
                <c:pt idx="580">
                  <c:v>94.5</c:v>
                </c:pt>
                <c:pt idx="581">
                  <c:v>78.5</c:v>
                </c:pt>
                <c:pt idx="582">
                  <c:v>105.30000305175781</c:v>
                </c:pt>
                <c:pt idx="583">
                  <c:v>143.5</c:v>
                </c:pt>
                <c:pt idx="584">
                  <c:v>198</c:v>
                </c:pt>
                <c:pt idx="585">
                  <c:v>232.80000305175781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AB4-4E63-8FA8-FAEA06E801B3}"/>
            </c:ext>
          </c:extLst>
        </c:ser>
        <c:ser>
          <c:idx val="1"/>
          <c:order val="1"/>
          <c:tx>
            <c:v>distriubtion width</c:v>
          </c:tx>
          <c:spPr>
            <a:ln w="38100">
              <a:solidFill>
                <a:srgbClr val="FF66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{2 min}'!$G$10:$G$11</c:f>
              <c:numCache>
                <c:formatCode>General</c:formatCode>
                <c:ptCount val="2"/>
                <c:pt idx="0">
                  <c:v>524.26171875</c:v>
                </c:pt>
                <c:pt idx="1">
                  <c:v>527.313720703125</c:v>
                </c:pt>
              </c:numCache>
            </c:numRef>
          </c:xVal>
          <c:yVal>
            <c:numRef>
              <c:f>'Sheet1 {2 min}'!$F$13:$F$14</c:f>
              <c:numCache>
                <c:formatCode>General</c:formatCode>
                <c:ptCount val="2"/>
                <c:pt idx="0">
                  <c:v>25800</c:v>
                </c:pt>
                <c:pt idx="1">
                  <c:v>25800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AB4-4E63-8FA8-FAEA06E801B3}"/>
            </c:ext>
          </c:extLst>
        </c:ser>
        <c:ser>
          <c:idx val="2"/>
          <c:order val="2"/>
          <c:tx>
            <c:v>centroid</c:v>
          </c:tx>
          <c:spPr>
            <a:ln w="38100">
              <a:solidFill>
                <a:srgbClr val="00FF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('Sheet1 {2 min}'!$G$4,'Sheet1 {2 min}'!$G$4)</c:f>
              <c:numCache>
                <c:formatCode>General</c:formatCode>
                <c:ptCount val="2"/>
                <c:pt idx="0">
                  <c:v>525.67010498046875</c:v>
                </c:pt>
                <c:pt idx="1">
                  <c:v>525.67010498046875</c:v>
                </c:pt>
              </c:numCache>
            </c:numRef>
          </c:xVal>
          <c:yVal>
            <c:numRef>
              <c:f>'Sheet1 {2 min}'!$F$12:$F$13</c:f>
              <c:numCache>
                <c:formatCode>General</c:formatCode>
                <c:ptCount val="2"/>
                <c:pt idx="0">
                  <c:v>0</c:v>
                </c:pt>
                <c:pt idx="1">
                  <c:v>25800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AB4-4E63-8FA8-FAEA06E801B3}"/>
            </c:ext>
          </c:extLst>
        </c:ser>
        <c:ser>
          <c:idx val="3"/>
          <c:order val="3"/>
          <c:tx>
            <c:v>peak envelope</c:v>
          </c:tx>
          <c:spPr>
            <a:ln w="12700">
              <a:solidFill>
                <a:srgbClr val="FF0000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'Sheet1 {2 min}'!$D$1:$D$12</c:f>
              <c:numCache>
                <c:formatCode>General</c:formatCode>
                <c:ptCount val="12"/>
                <c:pt idx="0">
                  <c:v>523.77398681640625</c:v>
                </c:pt>
                <c:pt idx="1">
                  <c:v>524.27398681640625</c:v>
                </c:pt>
                <c:pt idx="2">
                  <c:v>524.77398681640625</c:v>
                </c:pt>
                <c:pt idx="3">
                  <c:v>525.28497314453125</c:v>
                </c:pt>
                <c:pt idx="4">
                  <c:v>525.78497314453125</c:v>
                </c:pt>
                <c:pt idx="5">
                  <c:v>526.2860107421875</c:v>
                </c:pt>
                <c:pt idx="6">
                  <c:v>526.7860107421875</c:v>
                </c:pt>
                <c:pt idx="7">
                  <c:v>527.28802490234375</c:v>
                </c:pt>
                <c:pt idx="8">
                  <c:v>527.79901123046875</c:v>
                </c:pt>
                <c:pt idx="9">
                  <c:v>528.29901123046875</c:v>
                </c:pt>
                <c:pt idx="10">
                  <c:v>528.79901123046875</c:v>
                </c:pt>
                <c:pt idx="11">
                  <c:v>529.29901123046875</c:v>
                </c:pt>
              </c:numCache>
            </c:numRef>
          </c:xVal>
          <c:yVal>
            <c:numRef>
              <c:f>'Sheet1 {2 min}'!$E$1:$E$28</c:f>
              <c:numCache>
                <c:formatCode>General</c:formatCode>
                <c:ptCount val="28"/>
                <c:pt idx="0">
                  <c:v>0</c:v>
                </c:pt>
                <c:pt idx="1">
                  <c:v>45600</c:v>
                </c:pt>
                <c:pt idx="2">
                  <c:v>135600</c:v>
                </c:pt>
                <c:pt idx="3">
                  <c:v>240000</c:v>
                </c:pt>
                <c:pt idx="4">
                  <c:v>258000</c:v>
                </c:pt>
                <c:pt idx="5">
                  <c:v>175200</c:v>
                </c:pt>
                <c:pt idx="6">
                  <c:v>81350</c:v>
                </c:pt>
                <c:pt idx="7">
                  <c:v>26750</c:v>
                </c:pt>
                <c:pt idx="8">
                  <c:v>7877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AB4-4E63-8FA8-FAEA06E801B3}"/>
            </c:ext>
          </c:extLst>
        </c:ser>
        <c:ser>
          <c:idx val="4"/>
          <c:order val="4"/>
          <c:tx>
            <c:v>Binomial p = 1</c:v>
          </c:tx>
          <c:spPr>
            <a:ln w="25400">
              <a:solidFill>
                <a:srgbClr val="4472C4"/>
              </a:solidFill>
              <a:prstDash val="solid"/>
            </a:ln>
          </c:spPr>
          <c:marker>
            <c:symbol val="none"/>
          </c:marker>
          <c:xVal>
            <c:numRef>
              <c:f>'Sheet1 {2 min}'!$D$1:$D$31</c:f>
              <c:numCache>
                <c:formatCode>General</c:formatCode>
                <c:ptCount val="31"/>
                <c:pt idx="0">
                  <c:v>523.77398681640625</c:v>
                </c:pt>
                <c:pt idx="1">
                  <c:v>524.27398681640625</c:v>
                </c:pt>
                <c:pt idx="2">
                  <c:v>524.77398681640625</c:v>
                </c:pt>
                <c:pt idx="3">
                  <c:v>525.28497314453125</c:v>
                </c:pt>
                <c:pt idx="4">
                  <c:v>525.78497314453125</c:v>
                </c:pt>
                <c:pt idx="5">
                  <c:v>526.2860107421875</c:v>
                </c:pt>
                <c:pt idx="6">
                  <c:v>526.7860107421875</c:v>
                </c:pt>
                <c:pt idx="7">
                  <c:v>527.28802490234375</c:v>
                </c:pt>
                <c:pt idx="8">
                  <c:v>527.79901123046875</c:v>
                </c:pt>
                <c:pt idx="9">
                  <c:v>528.29901123046875</c:v>
                </c:pt>
                <c:pt idx="10">
                  <c:v>528.79901123046875</c:v>
                </c:pt>
                <c:pt idx="11">
                  <c:v>529.29901123046875</c:v>
                </c:pt>
              </c:numCache>
            </c:numRef>
          </c:xVal>
          <c:yVal>
            <c:numRef>
              <c:f>'Sheet1 {2 min}'!$P$1:$P$31</c:f>
              <c:numCache>
                <c:formatCode>General</c:formatCode>
                <c:ptCount val="31"/>
                <c:pt idx="0">
                  <c:v>5795.0601108175624</c:v>
                </c:pt>
                <c:pt idx="1">
                  <c:v>43904.397639673625</c:v>
                </c:pt>
                <c:pt idx="2">
                  <c:v>135725.54010792755</c:v>
                </c:pt>
                <c:pt idx="3">
                  <c:v>240307.55175180591</c:v>
                </c:pt>
                <c:pt idx="4">
                  <c:v>257706.74401790323</c:v>
                </c:pt>
                <c:pt idx="5">
                  <c:v>175354.15722523665</c:v>
                </c:pt>
                <c:pt idx="6">
                  <c:v>81290.659970864624</c:v>
                </c:pt>
                <c:pt idx="7">
                  <c:v>26984.388207543681</c:v>
                </c:pt>
                <c:pt idx="8">
                  <c:v>6907.2250267838044</c:v>
                </c:pt>
                <c:pt idx="9">
                  <c:v>1441.0521771955741</c:v>
                </c:pt>
                <c:pt idx="10">
                  <c:v>254.62987075113921</c:v>
                </c:pt>
                <c:pt idx="11">
                  <c:v>39.149123435448473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AB4-4E63-8FA8-FAEA06E801B3}"/>
            </c:ext>
          </c:extLst>
        </c:ser>
        <c:ser>
          <c:idx val="5"/>
          <c:order val="5"/>
          <c:tx>
            <c:v>Bimodal(1) 1</c:v>
          </c:tx>
          <c:marker>
            <c:symbol val="none"/>
          </c:marker>
          <c:xVal>
            <c:numRef>
              <c:f>'Sheet1 {2 min}'!$D$1:$D$31</c:f>
              <c:numCache>
                <c:formatCode>General</c:formatCode>
                <c:ptCount val="31"/>
                <c:pt idx="0">
                  <c:v>523.77398681640625</c:v>
                </c:pt>
                <c:pt idx="1">
                  <c:v>524.27398681640625</c:v>
                </c:pt>
                <c:pt idx="2">
                  <c:v>524.77398681640625</c:v>
                </c:pt>
                <c:pt idx="3">
                  <c:v>525.28497314453125</c:v>
                </c:pt>
                <c:pt idx="4">
                  <c:v>525.78497314453125</c:v>
                </c:pt>
                <c:pt idx="5">
                  <c:v>526.2860107421875</c:v>
                </c:pt>
                <c:pt idx="6">
                  <c:v>526.7860107421875</c:v>
                </c:pt>
                <c:pt idx="7">
                  <c:v>527.28802490234375</c:v>
                </c:pt>
                <c:pt idx="8">
                  <c:v>527.79901123046875</c:v>
                </c:pt>
                <c:pt idx="9">
                  <c:v>528.29901123046875</c:v>
                </c:pt>
                <c:pt idx="10">
                  <c:v>528.79901123046875</c:v>
                </c:pt>
                <c:pt idx="11">
                  <c:v>529.29901123046875</c:v>
                </c:pt>
              </c:numCache>
            </c:numRef>
          </c:xVal>
          <c:yVal>
            <c:numRef>
              <c:f>'Sheet1 {2 min}'!$M$1:$M$31</c:f>
              <c:numCache>
                <c:formatCode>General</c:formatCode>
                <c:ptCount val="31"/>
                <c:pt idx="0">
                  <c:v>589.24645478215155</c:v>
                </c:pt>
                <c:pt idx="1">
                  <c:v>3135.6501698287461</c:v>
                </c:pt>
                <c:pt idx="2">
                  <c:v>1917.5984645140288</c:v>
                </c:pt>
                <c:pt idx="3">
                  <c:v>667.68370716463119</c:v>
                </c:pt>
                <c:pt idx="4">
                  <c:v>168.12859034878446</c:v>
                </c:pt>
                <c:pt idx="5">
                  <c:v>33.762895772102674</c:v>
                </c:pt>
                <c:pt idx="6">
                  <c:v>5.6988864551071536</c:v>
                </c:pt>
                <c:pt idx="7">
                  <c:v>0.83518148040052753</c:v>
                </c:pt>
                <c:pt idx="8">
                  <c:v>0.10861540142413574</c:v>
                </c:pt>
                <c:pt idx="9">
                  <c:v>1.2731703590370553E-2</c:v>
                </c:pt>
                <c:pt idx="10">
                  <c:v>1.3418590321051622E-3</c:v>
                </c:pt>
                <c:pt idx="11">
                  <c:v>4.2575575137328175E-5</c:v>
                </c:pt>
                <c:pt idx="12">
                  <c:v>5.2696705658689623E-9</c:v>
                </c:pt>
                <c:pt idx="13">
                  <c:v>5.2696705658689623E-9</c:v>
                </c:pt>
                <c:pt idx="14">
                  <c:v>5.2696705658689623E-9</c:v>
                </c:pt>
                <c:pt idx="15">
                  <c:v>5.2696705658689623E-9</c:v>
                </c:pt>
                <c:pt idx="16">
                  <c:v>5.2696705658689623E-9</c:v>
                </c:pt>
                <c:pt idx="17">
                  <c:v>5.2696705658689623E-9</c:v>
                </c:pt>
                <c:pt idx="18">
                  <c:v>5.2696705658689623E-9</c:v>
                </c:pt>
                <c:pt idx="19">
                  <c:v>5.2696705658689623E-9</c:v>
                </c:pt>
                <c:pt idx="20">
                  <c:v>5.2696705658689623E-9</c:v>
                </c:pt>
                <c:pt idx="21">
                  <c:v>5.2696705658689623E-9</c:v>
                </c:pt>
                <c:pt idx="22">
                  <c:v>5.2696705658689623E-9</c:v>
                </c:pt>
                <c:pt idx="23">
                  <c:v>5.2696705658689623E-9</c:v>
                </c:pt>
                <c:pt idx="24">
                  <c:v>5.2696705658689623E-9</c:v>
                </c:pt>
                <c:pt idx="25">
                  <c:v>5.2696705658689623E-9</c:v>
                </c:pt>
                <c:pt idx="26">
                  <c:v>5.2696705658689623E-9</c:v>
                </c:pt>
                <c:pt idx="27">
                  <c:v>5.2696705658689623E-9</c:v>
                </c:pt>
                <c:pt idx="28">
                  <c:v>5.2696705658689623E-9</c:v>
                </c:pt>
                <c:pt idx="29">
                  <c:v>5.2696705658689623E-9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AB4-4E63-8FA8-FAEA06E801B3}"/>
            </c:ext>
          </c:extLst>
        </c:ser>
        <c:ser>
          <c:idx val="6"/>
          <c:order val="6"/>
          <c:tx>
            <c:v>Bimodal(2) 4.7</c:v>
          </c:tx>
          <c:marker>
            <c:symbol val="none"/>
          </c:marker>
          <c:xVal>
            <c:numRef>
              <c:f>'Sheet1 {2 min}'!$D$1:$D$31</c:f>
              <c:numCache>
                <c:formatCode>General</c:formatCode>
                <c:ptCount val="31"/>
                <c:pt idx="0">
                  <c:v>523.77398681640625</c:v>
                </c:pt>
                <c:pt idx="1">
                  <c:v>524.27398681640625</c:v>
                </c:pt>
                <c:pt idx="2">
                  <c:v>524.77398681640625</c:v>
                </c:pt>
                <c:pt idx="3">
                  <c:v>525.28497314453125</c:v>
                </c:pt>
                <c:pt idx="4">
                  <c:v>525.78497314453125</c:v>
                </c:pt>
                <c:pt idx="5">
                  <c:v>526.2860107421875</c:v>
                </c:pt>
                <c:pt idx="6">
                  <c:v>526.7860107421875</c:v>
                </c:pt>
                <c:pt idx="7">
                  <c:v>527.28802490234375</c:v>
                </c:pt>
                <c:pt idx="8">
                  <c:v>527.79901123046875</c:v>
                </c:pt>
                <c:pt idx="9">
                  <c:v>528.29901123046875</c:v>
                </c:pt>
                <c:pt idx="10">
                  <c:v>528.79901123046875</c:v>
                </c:pt>
                <c:pt idx="11">
                  <c:v>529.29901123046875</c:v>
                </c:pt>
              </c:numCache>
            </c:numRef>
          </c:xVal>
          <c:yVal>
            <c:numRef>
              <c:f>'Sheet1 {2 min}'!$O$1:$O$31</c:f>
              <c:numCache>
                <c:formatCode>General</c:formatCode>
                <c:ptCount val="31"/>
                <c:pt idx="0">
                  <c:v>3998.4474791544253</c:v>
                </c:pt>
                <c:pt idx="1">
                  <c:v>29957.687471475958</c:v>
                </c:pt>
                <c:pt idx="2">
                  <c:v>92168.309459362092</c:v>
                </c:pt>
                <c:pt idx="3">
                  <c:v>149633.47107315899</c:v>
                </c:pt>
                <c:pt idx="4">
                  <c:v>137903.97445245154</c:v>
                </c:pt>
                <c:pt idx="5">
                  <c:v>74093.783285008991</c:v>
                </c:pt>
                <c:pt idx="6">
                  <c:v>25914.145879449326</c:v>
                </c:pt>
                <c:pt idx="7">
                  <c:v>6728.7578525768904</c:v>
                </c:pt>
                <c:pt idx="8">
                  <c:v>1400.1746870086142</c:v>
                </c:pt>
                <c:pt idx="9">
                  <c:v>244.7485095470816</c:v>
                </c:pt>
                <c:pt idx="10">
                  <c:v>37.068571052718404</c:v>
                </c:pt>
                <c:pt idx="11">
                  <c:v>4.9697140789617231</c:v>
                </c:pt>
                <c:pt idx="12">
                  <c:v>0.59694650688439455</c:v>
                </c:pt>
                <c:pt idx="13">
                  <c:v>6.2380770833471849E-2</c:v>
                </c:pt>
                <c:pt idx="14">
                  <c:v>4.3348207960239192E-3</c:v>
                </c:pt>
                <c:pt idx="15">
                  <c:v>5.2696705658689623E-9</c:v>
                </c:pt>
                <c:pt idx="16">
                  <c:v>5.2696705658689623E-9</c:v>
                </c:pt>
                <c:pt idx="17">
                  <c:v>5.2696705658689623E-9</c:v>
                </c:pt>
                <c:pt idx="18">
                  <c:v>5.2696705658689623E-9</c:v>
                </c:pt>
                <c:pt idx="19">
                  <c:v>5.2696705658689623E-9</c:v>
                </c:pt>
                <c:pt idx="20">
                  <c:v>5.2696705658689623E-9</c:v>
                </c:pt>
                <c:pt idx="21">
                  <c:v>5.2696705658689623E-9</c:v>
                </c:pt>
                <c:pt idx="22">
                  <c:v>5.2696705658689623E-9</c:v>
                </c:pt>
                <c:pt idx="23">
                  <c:v>5.2696705658689623E-9</c:v>
                </c:pt>
                <c:pt idx="24">
                  <c:v>5.2696705658689623E-9</c:v>
                </c:pt>
                <c:pt idx="25">
                  <c:v>5.2696705658689623E-9</c:v>
                </c:pt>
                <c:pt idx="26">
                  <c:v>5.2696705658689623E-9</c:v>
                </c:pt>
                <c:pt idx="27">
                  <c:v>5.2696705658689623E-9</c:v>
                </c:pt>
                <c:pt idx="28">
                  <c:v>5.2696705658689623E-9</c:v>
                </c:pt>
                <c:pt idx="29">
                  <c:v>5.2696705658689623E-9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AB4-4E63-8FA8-FAEA06E801B3}"/>
            </c:ext>
          </c:extLst>
        </c:ser>
        <c:ser>
          <c:idx val="7"/>
          <c:order val="7"/>
          <c:tx>
            <c:v>Bimodal(3) 6.2</c:v>
          </c:tx>
          <c:marker>
            <c:symbol val="none"/>
          </c:marker>
          <c:xVal>
            <c:numRef>
              <c:f>'Sheet1 {2 min}'!$D$1:$D$31</c:f>
              <c:numCache>
                <c:formatCode>General</c:formatCode>
                <c:ptCount val="31"/>
                <c:pt idx="0">
                  <c:v>523.77398681640625</c:v>
                </c:pt>
                <c:pt idx="1">
                  <c:v>524.27398681640625</c:v>
                </c:pt>
                <c:pt idx="2">
                  <c:v>524.77398681640625</c:v>
                </c:pt>
                <c:pt idx="3">
                  <c:v>525.28497314453125</c:v>
                </c:pt>
                <c:pt idx="4">
                  <c:v>525.78497314453125</c:v>
                </c:pt>
                <c:pt idx="5">
                  <c:v>526.2860107421875</c:v>
                </c:pt>
                <c:pt idx="6">
                  <c:v>526.7860107421875</c:v>
                </c:pt>
                <c:pt idx="7">
                  <c:v>527.28802490234375</c:v>
                </c:pt>
                <c:pt idx="8">
                  <c:v>527.79901123046875</c:v>
                </c:pt>
                <c:pt idx="9">
                  <c:v>528.29901123046875</c:v>
                </c:pt>
                <c:pt idx="10">
                  <c:v>528.79901123046875</c:v>
                </c:pt>
                <c:pt idx="11">
                  <c:v>529.29901123046875</c:v>
                </c:pt>
              </c:numCache>
            </c:numRef>
          </c:xVal>
          <c:yVal>
            <c:numRef>
              <c:f>'Sheet1 {2 min}'!$V$1:$V$31</c:f>
              <c:numCache>
                <c:formatCode>General</c:formatCode>
                <c:ptCount val="31"/>
                <c:pt idx="0">
                  <c:v>1207.3661768915244</c:v>
                </c:pt>
                <c:pt idx="1">
                  <c:v>10811.059998379467</c:v>
                </c:pt>
                <c:pt idx="2">
                  <c:v>41639.632184061957</c:v>
                </c:pt>
                <c:pt idx="3">
                  <c:v>90006.396971492824</c:v>
                </c:pt>
                <c:pt idx="4">
                  <c:v>119634.64097511343</c:v>
                </c:pt>
                <c:pt idx="5">
                  <c:v>101226.61104446609</c:v>
                </c:pt>
                <c:pt idx="6">
                  <c:v>55370.815204970735</c:v>
                </c:pt>
                <c:pt idx="7">
                  <c:v>20254.795173496928</c:v>
                </c:pt>
                <c:pt idx="8">
                  <c:v>5506.9417243843054</c:v>
                </c:pt>
                <c:pt idx="9">
                  <c:v>1196.2909359554417</c:v>
                </c:pt>
                <c:pt idx="10">
                  <c:v>217.55995784992803</c:v>
                </c:pt>
                <c:pt idx="11">
                  <c:v>34.179366791450953</c:v>
                </c:pt>
                <c:pt idx="12">
                  <c:v>4.7411216043873363</c:v>
                </c:pt>
                <c:pt idx="13">
                  <c:v>0.58828626747148061</c:v>
                </c:pt>
                <c:pt idx="14">
                  <c:v>6.4294549400171624E-2</c:v>
                </c:pt>
                <c:pt idx="15">
                  <c:v>5.3351446242479094E-3</c:v>
                </c:pt>
                <c:pt idx="16">
                  <c:v>1.5245718528801358E-4</c:v>
                </c:pt>
                <c:pt idx="17">
                  <c:v>5.2696705658689623E-9</c:v>
                </c:pt>
                <c:pt idx="18">
                  <c:v>5.2696705658689623E-9</c:v>
                </c:pt>
                <c:pt idx="19">
                  <c:v>5.2696705658689623E-9</c:v>
                </c:pt>
                <c:pt idx="20">
                  <c:v>5.2696705658689623E-9</c:v>
                </c:pt>
                <c:pt idx="21">
                  <c:v>5.2696705658689623E-9</c:v>
                </c:pt>
                <c:pt idx="22">
                  <c:v>5.2696705658689623E-9</c:v>
                </c:pt>
                <c:pt idx="23">
                  <c:v>5.2696705658689623E-9</c:v>
                </c:pt>
                <c:pt idx="24">
                  <c:v>5.2696705658689623E-9</c:v>
                </c:pt>
                <c:pt idx="25">
                  <c:v>5.2696705658689623E-9</c:v>
                </c:pt>
                <c:pt idx="26">
                  <c:v>5.2696705658689623E-9</c:v>
                </c:pt>
                <c:pt idx="27">
                  <c:v>5.2696705658689623E-9</c:v>
                </c:pt>
                <c:pt idx="28">
                  <c:v>5.2696705658689623E-9</c:v>
                </c:pt>
                <c:pt idx="29">
                  <c:v>5.2696705658689623E-9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AB4-4E63-8FA8-FAEA06E801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7463263"/>
        <c:axId val="477506943"/>
      </c:scatterChart>
      <c:valAx>
        <c:axId val="477463263"/>
        <c:scaling>
          <c:orientation val="minMax"/>
          <c:max val="530"/>
          <c:min val="523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m/z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77506943"/>
        <c:crosses val="autoZero"/>
        <c:crossBetween val="midCat"/>
      </c:valAx>
      <c:valAx>
        <c:axId val="477506943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77463263"/>
        <c:crosses val="autoZero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Regression Metric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Lit>
              <c:ptCount val="1"/>
              <c:pt idx="0">
                <c:v>Error</c:v>
              </c:pt>
            </c:strLit>
          </c:cat>
          <c:val>
            <c:numRef>
              <c:f>'Sheet1 {2 min}'!$I$78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0A48-4764-99A9-56D89E6047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axId val="477545631"/>
        <c:axId val="477442463"/>
      </c:barChart>
      <c:scatterChart>
        <c:scatterStyle val="lineMarker"/>
        <c:varyColors val="0"/>
        <c:ser>
          <c:idx val="1"/>
          <c:order val="1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008000"/>
                </a:solidFill>
                <a:prstDash val="solid"/>
              </a:ln>
            </c:spPr>
          </c:errBars>
          <c:yVal>
            <c:numRef>
              <c:f>'Sheet1 {2 min}'!$I$79</c:f>
              <c:numCache>
                <c:formatCode>General</c:formatCode>
                <c:ptCount val="1"/>
                <c:pt idx="0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0A48-4764-99A9-56D89E604732}"/>
            </c:ext>
          </c:extLst>
        </c:ser>
        <c:ser>
          <c:idx val="2"/>
          <c:order val="2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6600"/>
                </a:solidFill>
                <a:prstDash val="solid"/>
              </a:ln>
            </c:spPr>
          </c:errBars>
          <c:yVal>
            <c:numRef>
              <c:f>'Sheet1 {2 min}'!$I$80</c:f>
              <c:numCache>
                <c:formatCode>General</c:formatCode>
                <c:ptCount val="1"/>
                <c:pt idx="0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0A48-4764-99A9-56D89E604732}"/>
            </c:ext>
          </c:extLst>
        </c:ser>
        <c:ser>
          <c:idx val="3"/>
          <c:order val="3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'Sheet1 {2 min}'!$I$81</c:f>
              <c:numCache>
                <c:formatCode>General</c:formatCode>
                <c:ptCount val="1"/>
                <c:pt idx="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0A48-4764-99A9-56D89E6047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7545631"/>
        <c:axId val="477442463"/>
      </c:scatterChart>
      <c:catAx>
        <c:axId val="47754563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77442463"/>
        <c:crosses val="autoZero"/>
        <c:auto val="1"/>
        <c:lblAlgn val="ctr"/>
        <c:lblOffset val="100"/>
        <c:noMultiLvlLbl val="0"/>
      </c:catAx>
      <c:valAx>
        <c:axId val="477442463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477545631"/>
        <c:crosses val="autoZero"/>
        <c:crossBetween val="between"/>
      </c:valAx>
      <c:spPr>
        <a:noFill/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Delta Chi Metric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Lit>
              <c:ptCount val="1"/>
              <c:pt idx="0">
                <c:v>DeltaChi</c:v>
              </c:pt>
            </c:strLit>
          </c:cat>
          <c:val>
            <c:numRef>
              <c:f>'Sheet1 {2 min}'!$J$78</c:f>
              <c:numCache>
                <c:formatCode>General</c:formatCode>
                <c:ptCount val="1"/>
                <c:pt idx="0">
                  <c:v>0.11673136257601216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2F-4D60-8540-789C00718E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axId val="788471487"/>
        <c:axId val="788464831"/>
      </c:barChart>
      <c:scatterChart>
        <c:scatterStyle val="lineMarker"/>
        <c:varyColors val="0"/>
        <c:ser>
          <c:idx val="1"/>
          <c:order val="1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008000"/>
                </a:solidFill>
                <a:prstDash val="solid"/>
              </a:ln>
            </c:spPr>
          </c:errBars>
          <c:yVal>
            <c:numRef>
              <c:f>'Sheet1 {2 min}'!$J$79</c:f>
              <c:numCache>
                <c:formatCode>General</c:formatCode>
                <c:ptCount val="1"/>
                <c:pt idx="0">
                  <c:v>1.0313553192790472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D2F-4D60-8540-789C00718E38}"/>
            </c:ext>
          </c:extLst>
        </c:ser>
        <c:ser>
          <c:idx val="2"/>
          <c:order val="2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6600"/>
                </a:solidFill>
                <a:prstDash val="solid"/>
              </a:ln>
            </c:spPr>
          </c:errBars>
          <c:yVal>
            <c:numRef>
              <c:f>'Sheet1 {2 min}'!$J$80</c:f>
              <c:numCache>
                <c:formatCode>General</c:formatCode>
                <c:ptCount val="1"/>
                <c:pt idx="0">
                  <c:v>0.51567765963952361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D2F-4D60-8540-789C00718E38}"/>
            </c:ext>
          </c:extLst>
        </c:ser>
        <c:ser>
          <c:idx val="3"/>
          <c:order val="3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'Sheet1 {2 min}'!$J$81</c:f>
              <c:numCache>
                <c:formatCode>General</c:formatCode>
                <c:ptCount val="1"/>
                <c:pt idx="0">
                  <c:v>0.25783882981976181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D2F-4D60-8540-789C00718E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471487"/>
        <c:axId val="788464831"/>
      </c:scatterChart>
      <c:catAx>
        <c:axId val="78847148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88464831"/>
        <c:crosses val="autoZero"/>
        <c:auto val="1"/>
        <c:lblAlgn val="ctr"/>
        <c:lblOffset val="100"/>
        <c:noMultiLvlLbl val="0"/>
      </c:catAx>
      <c:valAx>
        <c:axId val="788464831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788471487"/>
        <c:crosses val="autoZero"/>
        <c:crossBetween val="between"/>
      </c:valAx>
      <c:spPr>
        <a:noFill/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Separation Metric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Lit>
              <c:ptCount val="1"/>
              <c:pt idx="0">
                <c:v>SepRatio</c:v>
              </c:pt>
            </c:strLit>
          </c:cat>
          <c:val>
            <c:numRef>
              <c:f>'Sheet1 {2 min}'!$K$78</c:f>
              <c:numCache>
                <c:formatCode>General</c:formatCode>
                <c:ptCount val="1"/>
                <c:pt idx="0">
                  <c:v>0.57366342876825382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A9-438F-9D9C-962BCC4242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axId val="788473567"/>
        <c:axId val="788465247"/>
      </c:barChart>
      <c:scatterChart>
        <c:scatterStyle val="lineMarker"/>
        <c:varyColors val="0"/>
        <c:ser>
          <c:idx val="1"/>
          <c:order val="1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008000"/>
                </a:solidFill>
                <a:prstDash val="solid"/>
              </a:ln>
            </c:spPr>
          </c:errBars>
          <c:yVal>
            <c:numRef>
              <c:f>'Sheet1 {2 min}'!$K$79</c:f>
              <c:numCache>
                <c:formatCode>General</c:formatCode>
                <c:ptCount val="1"/>
                <c:pt idx="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A9-438F-9D9C-962BCC42425F}"/>
            </c:ext>
          </c:extLst>
        </c:ser>
        <c:ser>
          <c:idx val="2"/>
          <c:order val="2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6600"/>
                </a:solidFill>
                <a:prstDash val="solid"/>
              </a:ln>
            </c:spPr>
          </c:errBars>
          <c:yVal>
            <c:numRef>
              <c:f>'Sheet1 {2 min}'!$K$80</c:f>
              <c:numCache>
                <c:formatCode>General</c:formatCode>
                <c:ptCount val="1"/>
                <c:pt idx="0">
                  <c:v>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8A9-438F-9D9C-962BCC42425F}"/>
            </c:ext>
          </c:extLst>
        </c:ser>
        <c:ser>
          <c:idx val="3"/>
          <c:order val="3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'Sheet1 {2 min}'!$K$81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8A9-438F-9D9C-962BCC4242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473567"/>
        <c:axId val="788465247"/>
      </c:scatterChart>
      <c:catAx>
        <c:axId val="78847356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88465247"/>
        <c:crosses val="autoZero"/>
        <c:auto val="1"/>
        <c:lblAlgn val="ctr"/>
        <c:lblOffset val="100"/>
        <c:noMultiLvlLbl val="0"/>
      </c:catAx>
      <c:valAx>
        <c:axId val="788465247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788473567"/>
        <c:crosses val="autoZero"/>
        <c:crossBetween val="between"/>
      </c:valAx>
      <c:spPr>
        <a:noFill/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Iterative Fitting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1st</c:v>
          </c:tx>
          <c:spPr>
            <a:ln w="25400">
              <a:noFill/>
            </a:ln>
            <a:effectLst/>
          </c:spPr>
          <c:marker>
            <c:symbol val="circle"/>
            <c:size val="6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xVal>
            <c:numRef>
              <c:f>'Sheet1 {2 min}'!$K$101:$K$120</c:f>
              <c:numCache>
                <c:formatCode>General</c:formatCode>
                <c:ptCount val="20"/>
                <c:pt idx="0">
                  <c:v>1.2961605647034125</c:v>
                </c:pt>
                <c:pt idx="1">
                  <c:v>0.89849457628296892</c:v>
                </c:pt>
                <c:pt idx="2">
                  <c:v>1.9187208137558274</c:v>
                </c:pt>
                <c:pt idx="3">
                  <c:v>2.9078390011665625</c:v>
                </c:pt>
                <c:pt idx="4">
                  <c:v>1.3342296482204055</c:v>
                </c:pt>
                <c:pt idx="5">
                  <c:v>1.6380801675400121</c:v>
                </c:pt>
                <c:pt idx="6">
                  <c:v>1.2981629476868271</c:v>
                </c:pt>
                <c:pt idx="7">
                  <c:v>1.6355743380455241</c:v>
                </c:pt>
                <c:pt idx="8">
                  <c:v>1.0978317840051244</c:v>
                </c:pt>
                <c:pt idx="9">
                  <c:v>1.2536700870290551</c:v>
                </c:pt>
              </c:numCache>
            </c:numRef>
          </c:xVal>
          <c:yVal>
            <c:numRef>
              <c:f>'Sheet1 {2 min}'!$Q$101:$Q$120</c:f>
              <c:numCache>
                <c:formatCode>General</c:formatCode>
                <c:ptCount val="20"/>
                <c:pt idx="0">
                  <c:v>0</c:v>
                </c:pt>
                <c:pt idx="1">
                  <c:v>3.5044913723844738E-2</c:v>
                </c:pt>
                <c:pt idx="2">
                  <c:v>0.34888040520115476</c:v>
                </c:pt>
                <c:pt idx="3">
                  <c:v>0.76403337300085683</c:v>
                </c:pt>
                <c:pt idx="4">
                  <c:v>0</c:v>
                </c:pt>
                <c:pt idx="5">
                  <c:v>0.16719699577983116</c:v>
                </c:pt>
                <c:pt idx="6">
                  <c:v>0</c:v>
                </c:pt>
                <c:pt idx="7">
                  <c:v>0.27671111656811809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B2-4F11-BD60-49880E109D84}"/>
            </c:ext>
          </c:extLst>
        </c:ser>
        <c:ser>
          <c:idx val="1"/>
          <c:order val="1"/>
          <c:tx>
            <c:v>2nd</c:v>
          </c:tx>
          <c:spPr>
            <a:ln w="25400">
              <a:noFill/>
            </a:ln>
            <a:effectLst/>
          </c:spPr>
          <c:marker>
            <c:symbol val="circle"/>
            <c:size val="6"/>
            <c:spPr>
              <a:solidFill>
                <a:srgbClr val="99CCFF"/>
              </a:solidFill>
              <a:ln>
                <a:solidFill>
                  <a:srgbClr val="99CCFF"/>
                </a:solidFill>
                <a:prstDash val="solid"/>
              </a:ln>
            </c:spPr>
          </c:marker>
          <c:xVal>
            <c:numRef>
              <c:f>'Sheet1 {2 min}'!$M$101:$M$120</c:f>
              <c:numCache>
                <c:formatCode>General</c:formatCode>
                <c:ptCount val="20"/>
                <c:pt idx="0">
                  <c:v>2.3871095127061617</c:v>
                </c:pt>
                <c:pt idx="1">
                  <c:v>2.9746002314215474</c:v>
                </c:pt>
                <c:pt idx="2">
                  <c:v>3.6090297287013393</c:v>
                </c:pt>
                <c:pt idx="3">
                  <c:v>3.0537178465767787</c:v>
                </c:pt>
                <c:pt idx="4">
                  <c:v>2.7311458461380589</c:v>
                </c:pt>
                <c:pt idx="5">
                  <c:v>3.3867855857346805</c:v>
                </c:pt>
                <c:pt idx="6">
                  <c:v>2.3837215314355862</c:v>
                </c:pt>
                <c:pt idx="7">
                  <c:v>3.2157258467388794</c:v>
                </c:pt>
                <c:pt idx="8">
                  <c:v>2.89314368556821</c:v>
                </c:pt>
                <c:pt idx="9">
                  <c:v>2.9759903220050838</c:v>
                </c:pt>
              </c:numCache>
            </c:numRef>
          </c:xVal>
          <c:yVal>
            <c:numRef>
              <c:f>'Sheet1 {2 min}'!$R$101:$R$120</c:f>
              <c:numCache>
                <c:formatCode>General</c:formatCode>
                <c:ptCount val="20"/>
                <c:pt idx="0">
                  <c:v>5.3257519945433783E-2</c:v>
                </c:pt>
                <c:pt idx="1">
                  <c:v>5.3786092064085952E-2</c:v>
                </c:pt>
                <c:pt idx="2">
                  <c:v>0.34184757786449582</c:v>
                </c:pt>
                <c:pt idx="3">
                  <c:v>0.14283906773486149</c:v>
                </c:pt>
                <c:pt idx="4">
                  <c:v>0.86351663786482302</c:v>
                </c:pt>
                <c:pt idx="5">
                  <c:v>0.69291745463421639</c:v>
                </c:pt>
                <c:pt idx="6">
                  <c:v>5.0379203222274613E-2</c:v>
                </c:pt>
                <c:pt idx="7">
                  <c:v>0.65267674541163634</c:v>
                </c:pt>
                <c:pt idx="8">
                  <c:v>6.3080111690058407E-2</c:v>
                </c:pt>
                <c:pt idx="9">
                  <c:v>5.3925813174743251E-2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B2-4F11-BD60-49880E109D84}"/>
            </c:ext>
          </c:extLst>
        </c:ser>
        <c:ser>
          <c:idx val="2"/>
          <c:order val="2"/>
          <c:tx>
            <c:v>3rd</c:v>
          </c:tx>
          <c:spPr>
            <a:ln w="25400">
              <a:noFill/>
            </a:ln>
            <a:effectLst/>
          </c:spPr>
          <c:marker>
            <c:symbol val="circle"/>
            <c:size val="6"/>
            <c:spPr>
              <a:solidFill>
                <a:srgbClr val="FFCC99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xVal>
            <c:numRef>
              <c:f>'Sheet1 {2 min}'!$O$101:$O$120</c:f>
              <c:numCache>
                <c:formatCode>General</c:formatCode>
                <c:ptCount val="20"/>
                <c:pt idx="0">
                  <c:v>3.1868412907846282</c:v>
                </c:pt>
                <c:pt idx="1">
                  <c:v>3.1912383091853922</c:v>
                </c:pt>
                <c:pt idx="2">
                  <c:v>3.8162015334891435</c:v>
                </c:pt>
                <c:pt idx="3">
                  <c:v>4.8076964959851916</c:v>
                </c:pt>
                <c:pt idx="4">
                  <c:v>4.9962506584512782</c:v>
                </c:pt>
                <c:pt idx="5">
                  <c:v>3.9415908159325435</c:v>
                </c:pt>
                <c:pt idx="6">
                  <c:v>3.2155992254760077</c:v>
                </c:pt>
                <c:pt idx="7">
                  <c:v>5.7986795657255366</c:v>
                </c:pt>
                <c:pt idx="8">
                  <c:v>3.169839295833019</c:v>
                </c:pt>
                <c:pt idx="9">
                  <c:v>3.1402862675063612</c:v>
                </c:pt>
              </c:numCache>
            </c:numRef>
          </c:xVal>
          <c:yVal>
            <c:numRef>
              <c:f>'Sheet1 {2 min}'!$S$101:$S$120</c:f>
              <c:numCache>
                <c:formatCode>General</c:formatCode>
                <c:ptCount val="20"/>
                <c:pt idx="0">
                  <c:v>0.94674248005456618</c:v>
                </c:pt>
                <c:pt idx="1">
                  <c:v>0.91116899421206943</c:v>
                </c:pt>
                <c:pt idx="2">
                  <c:v>0.30927201693434941</c:v>
                </c:pt>
                <c:pt idx="3">
                  <c:v>9.3127559264281803E-2</c:v>
                </c:pt>
                <c:pt idx="4">
                  <c:v>0.13648336213517701</c:v>
                </c:pt>
                <c:pt idx="5">
                  <c:v>0.13988554958595245</c:v>
                </c:pt>
                <c:pt idx="6">
                  <c:v>0.94962079677772526</c:v>
                </c:pt>
                <c:pt idx="7">
                  <c:v>7.0612138020245574E-2</c:v>
                </c:pt>
                <c:pt idx="8">
                  <c:v>0.93691988830994166</c:v>
                </c:pt>
                <c:pt idx="9">
                  <c:v>0.94607418682525679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7B2-4F11-BD60-49880E109D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468575"/>
        <c:axId val="788473151"/>
      </c:scatterChart>
      <c:valAx>
        <c:axId val="7884685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88473151"/>
        <c:crosses val="autoZero"/>
        <c:crossBetween val="midCat"/>
      </c:valAx>
      <c:valAx>
        <c:axId val="788473151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88468575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 i="0">
                <a:solidFill>
                  <a:srgbClr val="000000"/>
                </a:solidFill>
              </a:defRPr>
            </a:pPr>
            <a:r>
              <a:rPr lang="en-US" b="1" i="0">
                <a:solidFill>
                  <a:srgbClr val="000000"/>
                </a:solidFill>
              </a:rPr>
              <a:t>Sheet1 {3 min} spectrum 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spectrum</c:v>
          </c:tx>
          <c:spPr>
            <a:ln w="127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{3 min}'!$A$1:$A$586</c:f>
              <c:numCache>
                <c:formatCode>General</c:formatCode>
                <c:ptCount val="586"/>
                <c:pt idx="0">
                  <c:v>523.43499755859375</c:v>
                </c:pt>
                <c:pt idx="1">
                  <c:v>523.44500732421875</c:v>
                </c:pt>
                <c:pt idx="2">
                  <c:v>523.45501708984375</c:v>
                </c:pt>
                <c:pt idx="3">
                  <c:v>523.46502685546875</c:v>
                </c:pt>
                <c:pt idx="4">
                  <c:v>523.4749755859375</c:v>
                </c:pt>
                <c:pt idx="5">
                  <c:v>523.4849853515625</c:v>
                </c:pt>
                <c:pt idx="6">
                  <c:v>523.4949951171875</c:v>
                </c:pt>
                <c:pt idx="7">
                  <c:v>523.5050048828125</c:v>
                </c:pt>
                <c:pt idx="8">
                  <c:v>523.5150146484375</c:v>
                </c:pt>
                <c:pt idx="9">
                  <c:v>523.5250244140625</c:v>
                </c:pt>
                <c:pt idx="10">
                  <c:v>523.53497314453125</c:v>
                </c:pt>
                <c:pt idx="11">
                  <c:v>523.54498291015625</c:v>
                </c:pt>
                <c:pt idx="12">
                  <c:v>523.55499267578125</c:v>
                </c:pt>
                <c:pt idx="13">
                  <c:v>523.56500244140625</c:v>
                </c:pt>
                <c:pt idx="14">
                  <c:v>523.57501220703125</c:v>
                </c:pt>
                <c:pt idx="15">
                  <c:v>523.58502197265625</c:v>
                </c:pt>
                <c:pt idx="16">
                  <c:v>523.594970703125</c:v>
                </c:pt>
                <c:pt idx="17">
                  <c:v>523.60498046875</c:v>
                </c:pt>
                <c:pt idx="18">
                  <c:v>523.614990234375</c:v>
                </c:pt>
                <c:pt idx="19">
                  <c:v>523.625</c:v>
                </c:pt>
                <c:pt idx="20">
                  <c:v>523.635009765625</c:v>
                </c:pt>
                <c:pt idx="21">
                  <c:v>523.64501953125</c:v>
                </c:pt>
                <c:pt idx="22">
                  <c:v>523.655029296875</c:v>
                </c:pt>
                <c:pt idx="23">
                  <c:v>523.66497802734375</c:v>
                </c:pt>
                <c:pt idx="24">
                  <c:v>523.67498779296875</c:v>
                </c:pt>
                <c:pt idx="25">
                  <c:v>523.68499755859375</c:v>
                </c:pt>
                <c:pt idx="26">
                  <c:v>523.69500732421875</c:v>
                </c:pt>
                <c:pt idx="27">
                  <c:v>523.70501708984375</c:v>
                </c:pt>
                <c:pt idx="28">
                  <c:v>523.71502685546875</c:v>
                </c:pt>
                <c:pt idx="29">
                  <c:v>523.7249755859375</c:v>
                </c:pt>
                <c:pt idx="30">
                  <c:v>523.7349853515625</c:v>
                </c:pt>
                <c:pt idx="31">
                  <c:v>523.7449951171875</c:v>
                </c:pt>
                <c:pt idx="32">
                  <c:v>523.7550048828125</c:v>
                </c:pt>
                <c:pt idx="33">
                  <c:v>523.7650146484375</c:v>
                </c:pt>
                <c:pt idx="34">
                  <c:v>523.7750244140625</c:v>
                </c:pt>
                <c:pt idx="35">
                  <c:v>523.78497314453125</c:v>
                </c:pt>
                <c:pt idx="36">
                  <c:v>523.79498291015625</c:v>
                </c:pt>
                <c:pt idx="37">
                  <c:v>523.80499267578125</c:v>
                </c:pt>
                <c:pt idx="38">
                  <c:v>523.81500244140625</c:v>
                </c:pt>
                <c:pt idx="39">
                  <c:v>523.82501220703125</c:v>
                </c:pt>
                <c:pt idx="40">
                  <c:v>523.83502197265625</c:v>
                </c:pt>
                <c:pt idx="41">
                  <c:v>523.844970703125</c:v>
                </c:pt>
                <c:pt idx="42">
                  <c:v>523.85498046875</c:v>
                </c:pt>
                <c:pt idx="43">
                  <c:v>523.864990234375</c:v>
                </c:pt>
                <c:pt idx="44">
                  <c:v>523.875</c:v>
                </c:pt>
                <c:pt idx="45">
                  <c:v>523.885009765625</c:v>
                </c:pt>
                <c:pt idx="46">
                  <c:v>523.89501953125</c:v>
                </c:pt>
                <c:pt idx="47">
                  <c:v>523.905029296875</c:v>
                </c:pt>
                <c:pt idx="48">
                  <c:v>523.91497802734375</c:v>
                </c:pt>
                <c:pt idx="49">
                  <c:v>523.92498779296875</c:v>
                </c:pt>
                <c:pt idx="50">
                  <c:v>523.93499755859375</c:v>
                </c:pt>
                <c:pt idx="51">
                  <c:v>523.94500732421875</c:v>
                </c:pt>
                <c:pt idx="52">
                  <c:v>523.95501708984375</c:v>
                </c:pt>
                <c:pt idx="53">
                  <c:v>523.96502685546875</c:v>
                </c:pt>
                <c:pt idx="54">
                  <c:v>523.9749755859375</c:v>
                </c:pt>
                <c:pt idx="55">
                  <c:v>523.9849853515625</c:v>
                </c:pt>
                <c:pt idx="56">
                  <c:v>523.9949951171875</c:v>
                </c:pt>
                <c:pt idx="57">
                  <c:v>524.0050048828125</c:v>
                </c:pt>
                <c:pt idx="58">
                  <c:v>524.0150146484375</c:v>
                </c:pt>
                <c:pt idx="59">
                  <c:v>524.0250244140625</c:v>
                </c:pt>
                <c:pt idx="60">
                  <c:v>524.03497314453125</c:v>
                </c:pt>
                <c:pt idx="61">
                  <c:v>524.04498291015625</c:v>
                </c:pt>
                <c:pt idx="62">
                  <c:v>524.05499267578125</c:v>
                </c:pt>
                <c:pt idx="63">
                  <c:v>524.06500244140625</c:v>
                </c:pt>
                <c:pt idx="64">
                  <c:v>524.07501220703125</c:v>
                </c:pt>
                <c:pt idx="65">
                  <c:v>524.08502197265625</c:v>
                </c:pt>
                <c:pt idx="66">
                  <c:v>524.094970703125</c:v>
                </c:pt>
                <c:pt idx="67">
                  <c:v>524.10400390625</c:v>
                </c:pt>
                <c:pt idx="68">
                  <c:v>524.114990234375</c:v>
                </c:pt>
                <c:pt idx="69">
                  <c:v>524.125</c:v>
                </c:pt>
                <c:pt idx="70">
                  <c:v>524.135009765625</c:v>
                </c:pt>
                <c:pt idx="71">
                  <c:v>524.14398193359375</c:v>
                </c:pt>
                <c:pt idx="72">
                  <c:v>524.15399169921875</c:v>
                </c:pt>
                <c:pt idx="73">
                  <c:v>524.16400146484375</c:v>
                </c:pt>
                <c:pt idx="74">
                  <c:v>524.17401123046875</c:v>
                </c:pt>
                <c:pt idx="75">
                  <c:v>524.18402099609375</c:v>
                </c:pt>
                <c:pt idx="76">
                  <c:v>524.1939697265625</c:v>
                </c:pt>
                <c:pt idx="77">
                  <c:v>524.2039794921875</c:v>
                </c:pt>
                <c:pt idx="78">
                  <c:v>524.2139892578125</c:v>
                </c:pt>
                <c:pt idx="79">
                  <c:v>524.2239990234375</c:v>
                </c:pt>
                <c:pt idx="80">
                  <c:v>524.2340087890625</c:v>
                </c:pt>
                <c:pt idx="81">
                  <c:v>524.2440185546875</c:v>
                </c:pt>
                <c:pt idx="82">
                  <c:v>524.2540283203125</c:v>
                </c:pt>
                <c:pt idx="83">
                  <c:v>524.26397705078125</c:v>
                </c:pt>
                <c:pt idx="84">
                  <c:v>524.27398681640625</c:v>
                </c:pt>
                <c:pt idx="85">
                  <c:v>524.28399658203125</c:v>
                </c:pt>
                <c:pt idx="86">
                  <c:v>524.29400634765625</c:v>
                </c:pt>
                <c:pt idx="87">
                  <c:v>524.30401611328125</c:v>
                </c:pt>
                <c:pt idx="88">
                  <c:v>524.31402587890625</c:v>
                </c:pt>
                <c:pt idx="89">
                  <c:v>524.323974609375</c:v>
                </c:pt>
                <c:pt idx="90">
                  <c:v>524.333984375</c:v>
                </c:pt>
                <c:pt idx="91">
                  <c:v>524.343994140625</c:v>
                </c:pt>
                <c:pt idx="92">
                  <c:v>524.35400390625</c:v>
                </c:pt>
                <c:pt idx="93">
                  <c:v>524.364013671875</c:v>
                </c:pt>
                <c:pt idx="94">
                  <c:v>524.3740234375</c:v>
                </c:pt>
                <c:pt idx="95">
                  <c:v>524.38397216796875</c:v>
                </c:pt>
                <c:pt idx="96">
                  <c:v>524.39398193359375</c:v>
                </c:pt>
                <c:pt idx="97">
                  <c:v>524.40399169921875</c:v>
                </c:pt>
                <c:pt idx="98">
                  <c:v>524.41400146484375</c:v>
                </c:pt>
                <c:pt idx="99">
                  <c:v>524.42401123046875</c:v>
                </c:pt>
                <c:pt idx="100">
                  <c:v>524.43402099609375</c:v>
                </c:pt>
                <c:pt idx="101">
                  <c:v>524.4439697265625</c:v>
                </c:pt>
                <c:pt idx="102">
                  <c:v>524.4539794921875</c:v>
                </c:pt>
                <c:pt idx="103">
                  <c:v>524.4639892578125</c:v>
                </c:pt>
                <c:pt idx="104">
                  <c:v>524.4739990234375</c:v>
                </c:pt>
                <c:pt idx="105">
                  <c:v>524.4840087890625</c:v>
                </c:pt>
                <c:pt idx="106">
                  <c:v>524.4940185546875</c:v>
                </c:pt>
                <c:pt idx="107">
                  <c:v>524.5040283203125</c:v>
                </c:pt>
                <c:pt idx="108">
                  <c:v>524.51397705078125</c:v>
                </c:pt>
                <c:pt idx="109">
                  <c:v>524.52398681640625</c:v>
                </c:pt>
                <c:pt idx="110">
                  <c:v>524.53399658203125</c:v>
                </c:pt>
                <c:pt idx="111">
                  <c:v>524.54400634765625</c:v>
                </c:pt>
                <c:pt idx="112">
                  <c:v>524.55401611328125</c:v>
                </c:pt>
                <c:pt idx="113">
                  <c:v>524.56402587890625</c:v>
                </c:pt>
                <c:pt idx="114">
                  <c:v>524.573974609375</c:v>
                </c:pt>
                <c:pt idx="115">
                  <c:v>524.583984375</c:v>
                </c:pt>
                <c:pt idx="116">
                  <c:v>524.593994140625</c:v>
                </c:pt>
                <c:pt idx="117">
                  <c:v>524.60400390625</c:v>
                </c:pt>
                <c:pt idx="118">
                  <c:v>524.614013671875</c:v>
                </c:pt>
                <c:pt idx="119">
                  <c:v>524.6240234375</c:v>
                </c:pt>
                <c:pt idx="120">
                  <c:v>524.63397216796875</c:v>
                </c:pt>
                <c:pt idx="121">
                  <c:v>524.64398193359375</c:v>
                </c:pt>
                <c:pt idx="122">
                  <c:v>524.65399169921875</c:v>
                </c:pt>
                <c:pt idx="123">
                  <c:v>524.66400146484375</c:v>
                </c:pt>
                <c:pt idx="124">
                  <c:v>524.67401123046875</c:v>
                </c:pt>
                <c:pt idx="125">
                  <c:v>524.68402099609375</c:v>
                </c:pt>
                <c:pt idx="126">
                  <c:v>524.6939697265625</c:v>
                </c:pt>
                <c:pt idx="127">
                  <c:v>524.7039794921875</c:v>
                </c:pt>
                <c:pt idx="128">
                  <c:v>524.7139892578125</c:v>
                </c:pt>
                <c:pt idx="129">
                  <c:v>524.7239990234375</c:v>
                </c:pt>
                <c:pt idx="130">
                  <c:v>524.7340087890625</c:v>
                </c:pt>
                <c:pt idx="131">
                  <c:v>524.7440185546875</c:v>
                </c:pt>
                <c:pt idx="132">
                  <c:v>524.7540283203125</c:v>
                </c:pt>
                <c:pt idx="133">
                  <c:v>524.76397705078125</c:v>
                </c:pt>
                <c:pt idx="134">
                  <c:v>524.77398681640625</c:v>
                </c:pt>
                <c:pt idx="135">
                  <c:v>524.78399658203125</c:v>
                </c:pt>
                <c:pt idx="136">
                  <c:v>524.79400634765625</c:v>
                </c:pt>
                <c:pt idx="137">
                  <c:v>524.80401611328125</c:v>
                </c:pt>
                <c:pt idx="138">
                  <c:v>524.81402587890625</c:v>
                </c:pt>
                <c:pt idx="139">
                  <c:v>524.823974609375</c:v>
                </c:pt>
                <c:pt idx="140">
                  <c:v>524.833984375</c:v>
                </c:pt>
                <c:pt idx="141">
                  <c:v>524.843994140625</c:v>
                </c:pt>
                <c:pt idx="142">
                  <c:v>524.85400390625</c:v>
                </c:pt>
                <c:pt idx="143">
                  <c:v>524.864013671875</c:v>
                </c:pt>
                <c:pt idx="144">
                  <c:v>524.8740234375</c:v>
                </c:pt>
                <c:pt idx="145">
                  <c:v>524.88397216796875</c:v>
                </c:pt>
                <c:pt idx="146">
                  <c:v>524.89398193359375</c:v>
                </c:pt>
                <c:pt idx="147">
                  <c:v>524.90399169921875</c:v>
                </c:pt>
                <c:pt idx="148">
                  <c:v>524.91400146484375</c:v>
                </c:pt>
                <c:pt idx="149">
                  <c:v>524.92401123046875</c:v>
                </c:pt>
                <c:pt idx="150">
                  <c:v>524.93402099609375</c:v>
                </c:pt>
                <c:pt idx="151">
                  <c:v>524.9439697265625</c:v>
                </c:pt>
                <c:pt idx="152">
                  <c:v>524.9539794921875</c:v>
                </c:pt>
                <c:pt idx="153">
                  <c:v>524.9639892578125</c:v>
                </c:pt>
                <c:pt idx="154">
                  <c:v>524.9739990234375</c:v>
                </c:pt>
                <c:pt idx="155">
                  <c:v>524.9840087890625</c:v>
                </c:pt>
                <c:pt idx="156">
                  <c:v>524.9940185546875</c:v>
                </c:pt>
                <c:pt idx="157">
                  <c:v>525.0040283203125</c:v>
                </c:pt>
                <c:pt idx="158">
                  <c:v>525.01397705078125</c:v>
                </c:pt>
                <c:pt idx="159">
                  <c:v>525.02398681640625</c:v>
                </c:pt>
                <c:pt idx="160">
                  <c:v>525.03399658203125</c:v>
                </c:pt>
                <c:pt idx="161">
                  <c:v>525.04400634765625</c:v>
                </c:pt>
                <c:pt idx="162">
                  <c:v>525.05401611328125</c:v>
                </c:pt>
                <c:pt idx="163">
                  <c:v>525.06402587890625</c:v>
                </c:pt>
                <c:pt idx="164">
                  <c:v>525.073974609375</c:v>
                </c:pt>
                <c:pt idx="165">
                  <c:v>525.083984375</c:v>
                </c:pt>
                <c:pt idx="166">
                  <c:v>525.093994140625</c:v>
                </c:pt>
                <c:pt idx="167">
                  <c:v>525.10400390625</c:v>
                </c:pt>
                <c:pt idx="168">
                  <c:v>525.114013671875</c:v>
                </c:pt>
                <c:pt idx="169">
                  <c:v>525.1240234375</c:v>
                </c:pt>
                <c:pt idx="170">
                  <c:v>525.13397216796875</c:v>
                </c:pt>
                <c:pt idx="171">
                  <c:v>525.14398193359375</c:v>
                </c:pt>
                <c:pt idx="172">
                  <c:v>525.15399169921875</c:v>
                </c:pt>
                <c:pt idx="173">
                  <c:v>525.16400146484375</c:v>
                </c:pt>
                <c:pt idx="174">
                  <c:v>525.17401123046875</c:v>
                </c:pt>
                <c:pt idx="175">
                  <c:v>525.18499755859375</c:v>
                </c:pt>
                <c:pt idx="176">
                  <c:v>525.19500732421875</c:v>
                </c:pt>
                <c:pt idx="177">
                  <c:v>525.2039794921875</c:v>
                </c:pt>
                <c:pt idx="178">
                  <c:v>525.2139892578125</c:v>
                </c:pt>
                <c:pt idx="179">
                  <c:v>525.2239990234375</c:v>
                </c:pt>
                <c:pt idx="180">
                  <c:v>525.2340087890625</c:v>
                </c:pt>
                <c:pt idx="181">
                  <c:v>525.2449951171875</c:v>
                </c:pt>
                <c:pt idx="182">
                  <c:v>525.2550048828125</c:v>
                </c:pt>
                <c:pt idx="183">
                  <c:v>525.2650146484375</c:v>
                </c:pt>
                <c:pt idx="184">
                  <c:v>525.2750244140625</c:v>
                </c:pt>
                <c:pt idx="185">
                  <c:v>525.28497314453125</c:v>
                </c:pt>
                <c:pt idx="186">
                  <c:v>525.29400634765625</c:v>
                </c:pt>
                <c:pt idx="187">
                  <c:v>525.30499267578125</c:v>
                </c:pt>
                <c:pt idx="188">
                  <c:v>525.31500244140625</c:v>
                </c:pt>
                <c:pt idx="189">
                  <c:v>525.32501220703125</c:v>
                </c:pt>
                <c:pt idx="190">
                  <c:v>525.33502197265625</c:v>
                </c:pt>
                <c:pt idx="191">
                  <c:v>525.344970703125</c:v>
                </c:pt>
                <c:pt idx="192">
                  <c:v>525.35498046875</c:v>
                </c:pt>
                <c:pt idx="193">
                  <c:v>525.364990234375</c:v>
                </c:pt>
                <c:pt idx="194">
                  <c:v>525.375</c:v>
                </c:pt>
                <c:pt idx="195">
                  <c:v>525.385009765625</c:v>
                </c:pt>
                <c:pt idx="196">
                  <c:v>525.39501953125</c:v>
                </c:pt>
                <c:pt idx="197">
                  <c:v>525.405029296875</c:v>
                </c:pt>
                <c:pt idx="198">
                  <c:v>525.41497802734375</c:v>
                </c:pt>
                <c:pt idx="199">
                  <c:v>525.42498779296875</c:v>
                </c:pt>
                <c:pt idx="200">
                  <c:v>525.43499755859375</c:v>
                </c:pt>
                <c:pt idx="201">
                  <c:v>525.44500732421875</c:v>
                </c:pt>
                <c:pt idx="202">
                  <c:v>525.45501708984375</c:v>
                </c:pt>
                <c:pt idx="203">
                  <c:v>525.46502685546875</c:v>
                </c:pt>
                <c:pt idx="204">
                  <c:v>525.4749755859375</c:v>
                </c:pt>
                <c:pt idx="205">
                  <c:v>525.4849853515625</c:v>
                </c:pt>
                <c:pt idx="206">
                  <c:v>525.4949951171875</c:v>
                </c:pt>
                <c:pt idx="207">
                  <c:v>525.5050048828125</c:v>
                </c:pt>
                <c:pt idx="208">
                  <c:v>525.5150146484375</c:v>
                </c:pt>
                <c:pt idx="209">
                  <c:v>525.5250244140625</c:v>
                </c:pt>
                <c:pt idx="210">
                  <c:v>525.53497314453125</c:v>
                </c:pt>
                <c:pt idx="211">
                  <c:v>525.54498291015625</c:v>
                </c:pt>
                <c:pt idx="212">
                  <c:v>525.55499267578125</c:v>
                </c:pt>
                <c:pt idx="213">
                  <c:v>525.56500244140625</c:v>
                </c:pt>
                <c:pt idx="214">
                  <c:v>525.57501220703125</c:v>
                </c:pt>
                <c:pt idx="215">
                  <c:v>525.58502197265625</c:v>
                </c:pt>
                <c:pt idx="216">
                  <c:v>525.594970703125</c:v>
                </c:pt>
                <c:pt idx="217">
                  <c:v>525.60498046875</c:v>
                </c:pt>
                <c:pt idx="218">
                  <c:v>525.614990234375</c:v>
                </c:pt>
                <c:pt idx="219">
                  <c:v>525.625</c:v>
                </c:pt>
                <c:pt idx="220">
                  <c:v>525.635009765625</c:v>
                </c:pt>
                <c:pt idx="221">
                  <c:v>525.64501953125</c:v>
                </c:pt>
                <c:pt idx="222">
                  <c:v>525.655029296875</c:v>
                </c:pt>
                <c:pt idx="223">
                  <c:v>525.66497802734375</c:v>
                </c:pt>
                <c:pt idx="224">
                  <c:v>525.67498779296875</c:v>
                </c:pt>
                <c:pt idx="225">
                  <c:v>525.68499755859375</c:v>
                </c:pt>
                <c:pt idx="226">
                  <c:v>525.69500732421875</c:v>
                </c:pt>
                <c:pt idx="227">
                  <c:v>525.70501708984375</c:v>
                </c:pt>
                <c:pt idx="228">
                  <c:v>525.71502685546875</c:v>
                </c:pt>
                <c:pt idx="229">
                  <c:v>525.7249755859375</c:v>
                </c:pt>
                <c:pt idx="230">
                  <c:v>525.7349853515625</c:v>
                </c:pt>
                <c:pt idx="231">
                  <c:v>525.7449951171875</c:v>
                </c:pt>
                <c:pt idx="232">
                  <c:v>525.7550048828125</c:v>
                </c:pt>
                <c:pt idx="233">
                  <c:v>525.7650146484375</c:v>
                </c:pt>
                <c:pt idx="234">
                  <c:v>525.7750244140625</c:v>
                </c:pt>
                <c:pt idx="235">
                  <c:v>525.78497314453125</c:v>
                </c:pt>
                <c:pt idx="236">
                  <c:v>525.79498291015625</c:v>
                </c:pt>
                <c:pt idx="237">
                  <c:v>525.80499267578125</c:v>
                </c:pt>
                <c:pt idx="238">
                  <c:v>525.81500244140625</c:v>
                </c:pt>
                <c:pt idx="239">
                  <c:v>525.82501220703125</c:v>
                </c:pt>
                <c:pt idx="240">
                  <c:v>525.83502197265625</c:v>
                </c:pt>
                <c:pt idx="241">
                  <c:v>525.844970703125</c:v>
                </c:pt>
                <c:pt idx="242">
                  <c:v>525.85498046875</c:v>
                </c:pt>
                <c:pt idx="243">
                  <c:v>525.864990234375</c:v>
                </c:pt>
                <c:pt idx="244">
                  <c:v>525.875</c:v>
                </c:pt>
                <c:pt idx="245">
                  <c:v>525.885009765625</c:v>
                </c:pt>
                <c:pt idx="246">
                  <c:v>525.89501953125</c:v>
                </c:pt>
                <c:pt idx="247">
                  <c:v>525.905029296875</c:v>
                </c:pt>
                <c:pt idx="248">
                  <c:v>525.91497802734375</c:v>
                </c:pt>
                <c:pt idx="249">
                  <c:v>525.92498779296875</c:v>
                </c:pt>
                <c:pt idx="250">
                  <c:v>525.93499755859375</c:v>
                </c:pt>
                <c:pt idx="251">
                  <c:v>525.94500732421875</c:v>
                </c:pt>
                <c:pt idx="252">
                  <c:v>525.95501708984375</c:v>
                </c:pt>
                <c:pt idx="253">
                  <c:v>525.96502685546875</c:v>
                </c:pt>
                <c:pt idx="254">
                  <c:v>525.9749755859375</c:v>
                </c:pt>
                <c:pt idx="255">
                  <c:v>525.9849853515625</c:v>
                </c:pt>
                <c:pt idx="256">
                  <c:v>525.9949951171875</c:v>
                </c:pt>
                <c:pt idx="257">
                  <c:v>526.0050048828125</c:v>
                </c:pt>
                <c:pt idx="258">
                  <c:v>526.0150146484375</c:v>
                </c:pt>
                <c:pt idx="259">
                  <c:v>526.0250244140625</c:v>
                </c:pt>
                <c:pt idx="260">
                  <c:v>526.03497314453125</c:v>
                </c:pt>
                <c:pt idx="261">
                  <c:v>526.04498291015625</c:v>
                </c:pt>
                <c:pt idx="262">
                  <c:v>526.05499267578125</c:v>
                </c:pt>
                <c:pt idx="263">
                  <c:v>526.06500244140625</c:v>
                </c:pt>
                <c:pt idx="264">
                  <c:v>526.07501220703125</c:v>
                </c:pt>
                <c:pt idx="265">
                  <c:v>526.08502197265625</c:v>
                </c:pt>
                <c:pt idx="266">
                  <c:v>526.094970703125</c:v>
                </c:pt>
                <c:pt idx="267">
                  <c:v>526.10498046875</c:v>
                </c:pt>
                <c:pt idx="268">
                  <c:v>526.114990234375</c:v>
                </c:pt>
                <c:pt idx="269">
                  <c:v>526.125</c:v>
                </c:pt>
                <c:pt idx="270">
                  <c:v>526.135009765625</c:v>
                </c:pt>
                <c:pt idx="271">
                  <c:v>526.14501953125</c:v>
                </c:pt>
                <c:pt idx="272">
                  <c:v>526.155029296875</c:v>
                </c:pt>
                <c:pt idx="273">
                  <c:v>526.16497802734375</c:v>
                </c:pt>
                <c:pt idx="274">
                  <c:v>526.17498779296875</c:v>
                </c:pt>
                <c:pt idx="275">
                  <c:v>526.18499755859375</c:v>
                </c:pt>
                <c:pt idx="276">
                  <c:v>526.19500732421875</c:v>
                </c:pt>
                <c:pt idx="277">
                  <c:v>526.20501708984375</c:v>
                </c:pt>
                <c:pt idx="278">
                  <c:v>526.21502685546875</c:v>
                </c:pt>
                <c:pt idx="279">
                  <c:v>526.2249755859375</c:v>
                </c:pt>
                <c:pt idx="280">
                  <c:v>526.2349853515625</c:v>
                </c:pt>
                <c:pt idx="281">
                  <c:v>526.2449951171875</c:v>
                </c:pt>
                <c:pt idx="282">
                  <c:v>526.2550048828125</c:v>
                </c:pt>
                <c:pt idx="283">
                  <c:v>526.2659912109375</c:v>
                </c:pt>
                <c:pt idx="284">
                  <c:v>526.2760009765625</c:v>
                </c:pt>
                <c:pt idx="285">
                  <c:v>526.2860107421875</c:v>
                </c:pt>
                <c:pt idx="286">
                  <c:v>526.2960205078125</c:v>
                </c:pt>
                <c:pt idx="287">
                  <c:v>526.3060302734375</c:v>
                </c:pt>
                <c:pt idx="288">
                  <c:v>526.31597900390625</c:v>
                </c:pt>
                <c:pt idx="289">
                  <c:v>526.32598876953125</c:v>
                </c:pt>
                <c:pt idx="290">
                  <c:v>526.33599853515625</c:v>
                </c:pt>
                <c:pt idx="291">
                  <c:v>526.34600830078125</c:v>
                </c:pt>
                <c:pt idx="292">
                  <c:v>526.35601806640625</c:v>
                </c:pt>
                <c:pt idx="293">
                  <c:v>526.36602783203125</c:v>
                </c:pt>
                <c:pt idx="294">
                  <c:v>526.3759765625</c:v>
                </c:pt>
                <c:pt idx="295">
                  <c:v>526.385986328125</c:v>
                </c:pt>
                <c:pt idx="296">
                  <c:v>526.39599609375</c:v>
                </c:pt>
                <c:pt idx="297">
                  <c:v>526.406005859375</c:v>
                </c:pt>
                <c:pt idx="298">
                  <c:v>526.416015625</c:v>
                </c:pt>
                <c:pt idx="299">
                  <c:v>526.426025390625</c:v>
                </c:pt>
                <c:pt idx="300">
                  <c:v>526.43597412109375</c:v>
                </c:pt>
                <c:pt idx="301">
                  <c:v>526.44598388671875</c:v>
                </c:pt>
                <c:pt idx="302">
                  <c:v>526.45599365234375</c:v>
                </c:pt>
                <c:pt idx="303">
                  <c:v>526.46600341796875</c:v>
                </c:pt>
                <c:pt idx="304">
                  <c:v>526.47601318359375</c:v>
                </c:pt>
                <c:pt idx="305">
                  <c:v>526.48602294921875</c:v>
                </c:pt>
                <c:pt idx="306">
                  <c:v>526.4959716796875</c:v>
                </c:pt>
                <c:pt idx="307">
                  <c:v>526.5059814453125</c:v>
                </c:pt>
                <c:pt idx="308">
                  <c:v>526.5159912109375</c:v>
                </c:pt>
                <c:pt idx="309">
                  <c:v>526.5260009765625</c:v>
                </c:pt>
                <c:pt idx="310">
                  <c:v>526.5360107421875</c:v>
                </c:pt>
                <c:pt idx="311">
                  <c:v>526.5460205078125</c:v>
                </c:pt>
                <c:pt idx="312">
                  <c:v>526.5560302734375</c:v>
                </c:pt>
                <c:pt idx="313">
                  <c:v>526.56597900390625</c:v>
                </c:pt>
                <c:pt idx="314">
                  <c:v>526.57598876953125</c:v>
                </c:pt>
                <c:pt idx="315">
                  <c:v>526.58599853515625</c:v>
                </c:pt>
                <c:pt idx="316">
                  <c:v>526.59600830078125</c:v>
                </c:pt>
                <c:pt idx="317">
                  <c:v>526.60601806640625</c:v>
                </c:pt>
                <c:pt idx="318">
                  <c:v>526.61602783203125</c:v>
                </c:pt>
                <c:pt idx="319">
                  <c:v>526.6259765625</c:v>
                </c:pt>
                <c:pt idx="320">
                  <c:v>526.635986328125</c:v>
                </c:pt>
                <c:pt idx="321">
                  <c:v>526.64599609375</c:v>
                </c:pt>
                <c:pt idx="322">
                  <c:v>526.656005859375</c:v>
                </c:pt>
                <c:pt idx="323">
                  <c:v>526.666015625</c:v>
                </c:pt>
                <c:pt idx="324">
                  <c:v>526.676025390625</c:v>
                </c:pt>
                <c:pt idx="325">
                  <c:v>526.68597412109375</c:v>
                </c:pt>
                <c:pt idx="326">
                  <c:v>526.69598388671875</c:v>
                </c:pt>
                <c:pt idx="327">
                  <c:v>526.70599365234375</c:v>
                </c:pt>
                <c:pt idx="328">
                  <c:v>526.71600341796875</c:v>
                </c:pt>
                <c:pt idx="329">
                  <c:v>526.72601318359375</c:v>
                </c:pt>
                <c:pt idx="330">
                  <c:v>526.73602294921875</c:v>
                </c:pt>
                <c:pt idx="331">
                  <c:v>526.7459716796875</c:v>
                </c:pt>
                <c:pt idx="332">
                  <c:v>526.7559814453125</c:v>
                </c:pt>
                <c:pt idx="333">
                  <c:v>526.7659912109375</c:v>
                </c:pt>
                <c:pt idx="334">
                  <c:v>526.7760009765625</c:v>
                </c:pt>
                <c:pt idx="335">
                  <c:v>526.7860107421875</c:v>
                </c:pt>
                <c:pt idx="336">
                  <c:v>526.7960205078125</c:v>
                </c:pt>
                <c:pt idx="337">
                  <c:v>526.8060302734375</c:v>
                </c:pt>
                <c:pt idx="338">
                  <c:v>526.81597900390625</c:v>
                </c:pt>
                <c:pt idx="339">
                  <c:v>526.8270263671875</c:v>
                </c:pt>
                <c:pt idx="340">
                  <c:v>526.83697509765625</c:v>
                </c:pt>
                <c:pt idx="341">
                  <c:v>526.84698486328125</c:v>
                </c:pt>
                <c:pt idx="342">
                  <c:v>526.85699462890625</c:v>
                </c:pt>
                <c:pt idx="343">
                  <c:v>526.86700439453125</c:v>
                </c:pt>
                <c:pt idx="344">
                  <c:v>526.87701416015625</c:v>
                </c:pt>
                <c:pt idx="345">
                  <c:v>526.88702392578125</c:v>
                </c:pt>
                <c:pt idx="346">
                  <c:v>526.89697265625</c:v>
                </c:pt>
                <c:pt idx="347">
                  <c:v>526.906982421875</c:v>
                </c:pt>
                <c:pt idx="348">
                  <c:v>526.9169921875</c:v>
                </c:pt>
                <c:pt idx="349">
                  <c:v>526.927001953125</c:v>
                </c:pt>
                <c:pt idx="350">
                  <c:v>526.93701171875</c:v>
                </c:pt>
                <c:pt idx="351">
                  <c:v>526.947021484375</c:v>
                </c:pt>
                <c:pt idx="352">
                  <c:v>526.95697021484375</c:v>
                </c:pt>
                <c:pt idx="353">
                  <c:v>526.96697998046875</c:v>
                </c:pt>
                <c:pt idx="354">
                  <c:v>526.97698974609375</c:v>
                </c:pt>
                <c:pt idx="355">
                  <c:v>526.98699951171875</c:v>
                </c:pt>
                <c:pt idx="356">
                  <c:v>526.99700927734375</c:v>
                </c:pt>
                <c:pt idx="357">
                  <c:v>527.00701904296875</c:v>
                </c:pt>
                <c:pt idx="358">
                  <c:v>527.01702880859375</c:v>
                </c:pt>
                <c:pt idx="359">
                  <c:v>527.0269775390625</c:v>
                </c:pt>
                <c:pt idx="360">
                  <c:v>527.0369873046875</c:v>
                </c:pt>
                <c:pt idx="361">
                  <c:v>527.0469970703125</c:v>
                </c:pt>
                <c:pt idx="362">
                  <c:v>527.0570068359375</c:v>
                </c:pt>
                <c:pt idx="363">
                  <c:v>527.0670166015625</c:v>
                </c:pt>
                <c:pt idx="364">
                  <c:v>527.0770263671875</c:v>
                </c:pt>
                <c:pt idx="365">
                  <c:v>527.08697509765625</c:v>
                </c:pt>
                <c:pt idx="366">
                  <c:v>527.09698486328125</c:v>
                </c:pt>
                <c:pt idx="367">
                  <c:v>527.10699462890625</c:v>
                </c:pt>
                <c:pt idx="368">
                  <c:v>527.11700439453125</c:v>
                </c:pt>
                <c:pt idx="369">
                  <c:v>527.12701416015625</c:v>
                </c:pt>
                <c:pt idx="370">
                  <c:v>527.13702392578125</c:v>
                </c:pt>
                <c:pt idx="371">
                  <c:v>527.14697265625</c:v>
                </c:pt>
                <c:pt idx="372">
                  <c:v>527.156982421875</c:v>
                </c:pt>
                <c:pt idx="373">
                  <c:v>527.1669921875</c:v>
                </c:pt>
                <c:pt idx="374">
                  <c:v>527.177001953125</c:v>
                </c:pt>
                <c:pt idx="375">
                  <c:v>527.18701171875</c:v>
                </c:pt>
                <c:pt idx="376">
                  <c:v>527.197021484375</c:v>
                </c:pt>
                <c:pt idx="377">
                  <c:v>527.20697021484375</c:v>
                </c:pt>
                <c:pt idx="378">
                  <c:v>527.21697998046875</c:v>
                </c:pt>
                <c:pt idx="379">
                  <c:v>527.22698974609375</c:v>
                </c:pt>
                <c:pt idx="380">
                  <c:v>527.23699951171875</c:v>
                </c:pt>
                <c:pt idx="381">
                  <c:v>527.24700927734375</c:v>
                </c:pt>
                <c:pt idx="382">
                  <c:v>527.25799560546875</c:v>
                </c:pt>
                <c:pt idx="383">
                  <c:v>527.26800537109375</c:v>
                </c:pt>
                <c:pt idx="384">
                  <c:v>527.27801513671875</c:v>
                </c:pt>
                <c:pt idx="385">
                  <c:v>527.28802490234375</c:v>
                </c:pt>
                <c:pt idx="386">
                  <c:v>527.2979736328125</c:v>
                </c:pt>
                <c:pt idx="387">
                  <c:v>527.3079833984375</c:v>
                </c:pt>
                <c:pt idx="388">
                  <c:v>527.3179931640625</c:v>
                </c:pt>
                <c:pt idx="389">
                  <c:v>527.3280029296875</c:v>
                </c:pt>
                <c:pt idx="390">
                  <c:v>527.3380126953125</c:v>
                </c:pt>
                <c:pt idx="391">
                  <c:v>527.3480224609375</c:v>
                </c:pt>
                <c:pt idx="392">
                  <c:v>527.35797119140625</c:v>
                </c:pt>
                <c:pt idx="393">
                  <c:v>527.36798095703125</c:v>
                </c:pt>
                <c:pt idx="394">
                  <c:v>527.37799072265625</c:v>
                </c:pt>
                <c:pt idx="395">
                  <c:v>527.38800048828125</c:v>
                </c:pt>
                <c:pt idx="396">
                  <c:v>527.39801025390625</c:v>
                </c:pt>
                <c:pt idx="397">
                  <c:v>527.40802001953125</c:v>
                </c:pt>
                <c:pt idx="398">
                  <c:v>527.41802978515625</c:v>
                </c:pt>
                <c:pt idx="399">
                  <c:v>527.427978515625</c:v>
                </c:pt>
                <c:pt idx="400">
                  <c:v>527.43798828125</c:v>
                </c:pt>
                <c:pt idx="401">
                  <c:v>527.447998046875</c:v>
                </c:pt>
                <c:pt idx="402">
                  <c:v>527.4580078125</c:v>
                </c:pt>
                <c:pt idx="403">
                  <c:v>527.468017578125</c:v>
                </c:pt>
                <c:pt idx="404">
                  <c:v>527.47802734375</c:v>
                </c:pt>
                <c:pt idx="405">
                  <c:v>527.48797607421875</c:v>
                </c:pt>
                <c:pt idx="406">
                  <c:v>527.49798583984375</c:v>
                </c:pt>
                <c:pt idx="407">
                  <c:v>527.50799560546875</c:v>
                </c:pt>
                <c:pt idx="408">
                  <c:v>527.51800537109375</c:v>
                </c:pt>
                <c:pt idx="409">
                  <c:v>527.52801513671875</c:v>
                </c:pt>
                <c:pt idx="410">
                  <c:v>527.53802490234375</c:v>
                </c:pt>
                <c:pt idx="411">
                  <c:v>527.5479736328125</c:v>
                </c:pt>
                <c:pt idx="412">
                  <c:v>527.5579833984375</c:v>
                </c:pt>
                <c:pt idx="413">
                  <c:v>527.5679931640625</c:v>
                </c:pt>
                <c:pt idx="414">
                  <c:v>527.5780029296875</c:v>
                </c:pt>
                <c:pt idx="415">
                  <c:v>527.5880126953125</c:v>
                </c:pt>
                <c:pt idx="416">
                  <c:v>527.5980224609375</c:v>
                </c:pt>
                <c:pt idx="417">
                  <c:v>527.60797119140625</c:v>
                </c:pt>
                <c:pt idx="418">
                  <c:v>527.61798095703125</c:v>
                </c:pt>
                <c:pt idx="419">
                  <c:v>527.62799072265625</c:v>
                </c:pt>
                <c:pt idx="420">
                  <c:v>527.63800048828125</c:v>
                </c:pt>
                <c:pt idx="421">
                  <c:v>527.64801025390625</c:v>
                </c:pt>
                <c:pt idx="422">
                  <c:v>527.65899658203125</c:v>
                </c:pt>
                <c:pt idx="423">
                  <c:v>527.66900634765625</c:v>
                </c:pt>
                <c:pt idx="424">
                  <c:v>527.67901611328125</c:v>
                </c:pt>
                <c:pt idx="425">
                  <c:v>527.68902587890625</c:v>
                </c:pt>
                <c:pt idx="426">
                  <c:v>527.698974609375</c:v>
                </c:pt>
                <c:pt idx="427">
                  <c:v>527.708984375</c:v>
                </c:pt>
                <c:pt idx="428">
                  <c:v>527.718994140625</c:v>
                </c:pt>
                <c:pt idx="429">
                  <c:v>527.72900390625</c:v>
                </c:pt>
                <c:pt idx="430">
                  <c:v>527.739013671875</c:v>
                </c:pt>
                <c:pt idx="431">
                  <c:v>527.7490234375</c:v>
                </c:pt>
                <c:pt idx="432">
                  <c:v>527.75897216796875</c:v>
                </c:pt>
                <c:pt idx="433">
                  <c:v>527.76898193359375</c:v>
                </c:pt>
                <c:pt idx="434">
                  <c:v>527.77899169921875</c:v>
                </c:pt>
                <c:pt idx="435">
                  <c:v>527.78900146484375</c:v>
                </c:pt>
                <c:pt idx="436">
                  <c:v>527.79901123046875</c:v>
                </c:pt>
                <c:pt idx="437">
                  <c:v>527.80902099609375</c:v>
                </c:pt>
                <c:pt idx="438">
                  <c:v>527.8189697265625</c:v>
                </c:pt>
                <c:pt idx="439">
                  <c:v>527.8289794921875</c:v>
                </c:pt>
                <c:pt idx="440">
                  <c:v>527.8389892578125</c:v>
                </c:pt>
                <c:pt idx="441">
                  <c:v>527.8489990234375</c:v>
                </c:pt>
                <c:pt idx="442">
                  <c:v>527.8590087890625</c:v>
                </c:pt>
                <c:pt idx="443">
                  <c:v>527.8690185546875</c:v>
                </c:pt>
                <c:pt idx="444">
                  <c:v>527.8790283203125</c:v>
                </c:pt>
                <c:pt idx="445">
                  <c:v>527.88897705078125</c:v>
                </c:pt>
                <c:pt idx="446">
                  <c:v>527.89898681640625</c:v>
                </c:pt>
                <c:pt idx="447">
                  <c:v>527.90899658203125</c:v>
                </c:pt>
                <c:pt idx="448">
                  <c:v>527.91900634765625</c:v>
                </c:pt>
                <c:pt idx="449">
                  <c:v>527.92901611328125</c:v>
                </c:pt>
                <c:pt idx="450">
                  <c:v>527.93902587890625</c:v>
                </c:pt>
                <c:pt idx="451">
                  <c:v>527.948974609375</c:v>
                </c:pt>
                <c:pt idx="452">
                  <c:v>527.958984375</c:v>
                </c:pt>
                <c:pt idx="453">
                  <c:v>527.969970703125</c:v>
                </c:pt>
                <c:pt idx="454">
                  <c:v>527.97998046875</c:v>
                </c:pt>
                <c:pt idx="455">
                  <c:v>527.989990234375</c:v>
                </c:pt>
                <c:pt idx="456">
                  <c:v>528</c:v>
                </c:pt>
                <c:pt idx="457">
                  <c:v>528.010009765625</c:v>
                </c:pt>
                <c:pt idx="458">
                  <c:v>528.02001953125</c:v>
                </c:pt>
                <c:pt idx="459">
                  <c:v>528.030029296875</c:v>
                </c:pt>
                <c:pt idx="460">
                  <c:v>528.03997802734375</c:v>
                </c:pt>
                <c:pt idx="461">
                  <c:v>528.04998779296875</c:v>
                </c:pt>
                <c:pt idx="462">
                  <c:v>528.05999755859375</c:v>
                </c:pt>
                <c:pt idx="463">
                  <c:v>528.07000732421875</c:v>
                </c:pt>
                <c:pt idx="464">
                  <c:v>528.08001708984375</c:v>
                </c:pt>
                <c:pt idx="465">
                  <c:v>528.09002685546875</c:v>
                </c:pt>
                <c:pt idx="466">
                  <c:v>528.0999755859375</c:v>
                </c:pt>
                <c:pt idx="467">
                  <c:v>528.1099853515625</c:v>
                </c:pt>
                <c:pt idx="468">
                  <c:v>528.1199951171875</c:v>
                </c:pt>
                <c:pt idx="469">
                  <c:v>528.1300048828125</c:v>
                </c:pt>
                <c:pt idx="470">
                  <c:v>528.1400146484375</c:v>
                </c:pt>
                <c:pt idx="471">
                  <c:v>528.1500244140625</c:v>
                </c:pt>
                <c:pt idx="472">
                  <c:v>528.15997314453125</c:v>
                </c:pt>
                <c:pt idx="473">
                  <c:v>528.16998291015625</c:v>
                </c:pt>
                <c:pt idx="474">
                  <c:v>528.17999267578125</c:v>
                </c:pt>
                <c:pt idx="475">
                  <c:v>528.19000244140625</c:v>
                </c:pt>
                <c:pt idx="476">
                  <c:v>528.20001220703125</c:v>
                </c:pt>
                <c:pt idx="477">
                  <c:v>528.21002197265625</c:v>
                </c:pt>
                <c:pt idx="478">
                  <c:v>528.219970703125</c:v>
                </c:pt>
                <c:pt idx="479">
                  <c:v>528.22998046875</c:v>
                </c:pt>
                <c:pt idx="480">
                  <c:v>528.239990234375</c:v>
                </c:pt>
                <c:pt idx="481">
                  <c:v>528.25</c:v>
                </c:pt>
                <c:pt idx="482">
                  <c:v>528.260009765625</c:v>
                </c:pt>
                <c:pt idx="483">
                  <c:v>528.27099609375</c:v>
                </c:pt>
                <c:pt idx="484">
                  <c:v>528.281005859375</c:v>
                </c:pt>
                <c:pt idx="485">
                  <c:v>528.291015625</c:v>
                </c:pt>
                <c:pt idx="486">
                  <c:v>528.301025390625</c:v>
                </c:pt>
                <c:pt idx="487">
                  <c:v>528.31097412109375</c:v>
                </c:pt>
                <c:pt idx="488">
                  <c:v>528.32098388671875</c:v>
                </c:pt>
                <c:pt idx="489">
                  <c:v>528.33099365234375</c:v>
                </c:pt>
                <c:pt idx="490">
                  <c:v>528.34100341796875</c:v>
                </c:pt>
                <c:pt idx="491">
                  <c:v>528.35101318359375</c:v>
                </c:pt>
                <c:pt idx="492">
                  <c:v>528.36102294921875</c:v>
                </c:pt>
                <c:pt idx="493">
                  <c:v>528.3709716796875</c:v>
                </c:pt>
                <c:pt idx="494">
                  <c:v>528.3809814453125</c:v>
                </c:pt>
                <c:pt idx="495">
                  <c:v>528.3909912109375</c:v>
                </c:pt>
                <c:pt idx="496">
                  <c:v>528.4010009765625</c:v>
                </c:pt>
                <c:pt idx="497">
                  <c:v>528.4110107421875</c:v>
                </c:pt>
                <c:pt idx="498">
                  <c:v>528.4210205078125</c:v>
                </c:pt>
                <c:pt idx="499">
                  <c:v>528.4310302734375</c:v>
                </c:pt>
                <c:pt idx="500">
                  <c:v>528.44097900390625</c:v>
                </c:pt>
                <c:pt idx="501">
                  <c:v>528.45098876953125</c:v>
                </c:pt>
                <c:pt idx="502">
                  <c:v>528.46099853515625</c:v>
                </c:pt>
                <c:pt idx="503">
                  <c:v>528.47100830078125</c:v>
                </c:pt>
                <c:pt idx="504">
                  <c:v>528.48101806640625</c:v>
                </c:pt>
                <c:pt idx="505">
                  <c:v>528.49102783203125</c:v>
                </c:pt>
                <c:pt idx="506">
                  <c:v>528.5009765625</c:v>
                </c:pt>
                <c:pt idx="507">
                  <c:v>528.510986328125</c:v>
                </c:pt>
                <c:pt idx="508">
                  <c:v>528.52099609375</c:v>
                </c:pt>
                <c:pt idx="509">
                  <c:v>528.531005859375</c:v>
                </c:pt>
                <c:pt idx="510">
                  <c:v>528.541015625</c:v>
                </c:pt>
                <c:pt idx="511">
                  <c:v>528.552001953125</c:v>
                </c:pt>
                <c:pt idx="512">
                  <c:v>528.56201171875</c:v>
                </c:pt>
                <c:pt idx="513">
                  <c:v>528.572021484375</c:v>
                </c:pt>
                <c:pt idx="514">
                  <c:v>528.58197021484375</c:v>
                </c:pt>
                <c:pt idx="515">
                  <c:v>528.59197998046875</c:v>
                </c:pt>
                <c:pt idx="516">
                  <c:v>528.60198974609375</c:v>
                </c:pt>
                <c:pt idx="517">
                  <c:v>528.61199951171875</c:v>
                </c:pt>
                <c:pt idx="518">
                  <c:v>528.62200927734375</c:v>
                </c:pt>
                <c:pt idx="519">
                  <c:v>528.63201904296875</c:v>
                </c:pt>
                <c:pt idx="520">
                  <c:v>528.64202880859375</c:v>
                </c:pt>
                <c:pt idx="521">
                  <c:v>528.6519775390625</c:v>
                </c:pt>
                <c:pt idx="522">
                  <c:v>528.6619873046875</c:v>
                </c:pt>
                <c:pt idx="523">
                  <c:v>528.6719970703125</c:v>
                </c:pt>
                <c:pt idx="524">
                  <c:v>528.6820068359375</c:v>
                </c:pt>
                <c:pt idx="525">
                  <c:v>528.6920166015625</c:v>
                </c:pt>
                <c:pt idx="526">
                  <c:v>528.7020263671875</c:v>
                </c:pt>
                <c:pt idx="527">
                  <c:v>528.71197509765625</c:v>
                </c:pt>
                <c:pt idx="528">
                  <c:v>528.72198486328125</c:v>
                </c:pt>
                <c:pt idx="529">
                  <c:v>528.73199462890625</c:v>
                </c:pt>
                <c:pt idx="530">
                  <c:v>528.74200439453125</c:v>
                </c:pt>
                <c:pt idx="531">
                  <c:v>528.75201416015625</c:v>
                </c:pt>
                <c:pt idx="532">
                  <c:v>528.76202392578125</c:v>
                </c:pt>
                <c:pt idx="533">
                  <c:v>528.77197265625</c:v>
                </c:pt>
                <c:pt idx="534">
                  <c:v>528.781982421875</c:v>
                </c:pt>
                <c:pt idx="535">
                  <c:v>528.7919921875</c:v>
                </c:pt>
                <c:pt idx="536">
                  <c:v>528.802001953125</c:v>
                </c:pt>
                <c:pt idx="537">
                  <c:v>528.81201171875</c:v>
                </c:pt>
                <c:pt idx="538">
                  <c:v>528.822998046875</c:v>
                </c:pt>
                <c:pt idx="539">
                  <c:v>528.8330078125</c:v>
                </c:pt>
                <c:pt idx="540">
                  <c:v>528.843017578125</c:v>
                </c:pt>
                <c:pt idx="541">
                  <c:v>528.85302734375</c:v>
                </c:pt>
                <c:pt idx="542">
                  <c:v>528.86297607421875</c:v>
                </c:pt>
                <c:pt idx="543">
                  <c:v>528.87298583984375</c:v>
                </c:pt>
                <c:pt idx="544">
                  <c:v>528.88299560546875</c:v>
                </c:pt>
                <c:pt idx="545">
                  <c:v>528.89300537109375</c:v>
                </c:pt>
                <c:pt idx="546">
                  <c:v>528.90301513671875</c:v>
                </c:pt>
                <c:pt idx="547">
                  <c:v>528.91302490234375</c:v>
                </c:pt>
                <c:pt idx="548">
                  <c:v>528.9229736328125</c:v>
                </c:pt>
                <c:pt idx="549">
                  <c:v>528.9329833984375</c:v>
                </c:pt>
                <c:pt idx="550">
                  <c:v>528.9429931640625</c:v>
                </c:pt>
                <c:pt idx="551">
                  <c:v>528.9530029296875</c:v>
                </c:pt>
                <c:pt idx="552">
                  <c:v>528.9630126953125</c:v>
                </c:pt>
                <c:pt idx="553">
                  <c:v>528.9730224609375</c:v>
                </c:pt>
                <c:pt idx="554">
                  <c:v>528.98297119140625</c:v>
                </c:pt>
                <c:pt idx="555">
                  <c:v>528.99298095703125</c:v>
                </c:pt>
                <c:pt idx="556">
                  <c:v>529.00299072265625</c:v>
                </c:pt>
                <c:pt idx="557">
                  <c:v>529.01300048828125</c:v>
                </c:pt>
                <c:pt idx="558">
                  <c:v>529.02301025390625</c:v>
                </c:pt>
                <c:pt idx="559">
                  <c:v>529.03302001953125</c:v>
                </c:pt>
                <c:pt idx="560">
                  <c:v>529.04302978515625</c:v>
                </c:pt>
                <c:pt idx="561">
                  <c:v>529.052978515625</c:v>
                </c:pt>
                <c:pt idx="562">
                  <c:v>529.06298828125</c:v>
                </c:pt>
                <c:pt idx="563">
                  <c:v>529.072998046875</c:v>
                </c:pt>
                <c:pt idx="564">
                  <c:v>529.0830078125</c:v>
                </c:pt>
                <c:pt idx="565">
                  <c:v>529.093994140625</c:v>
                </c:pt>
                <c:pt idx="566">
                  <c:v>529.10400390625</c:v>
                </c:pt>
                <c:pt idx="567">
                  <c:v>529.114013671875</c:v>
                </c:pt>
                <c:pt idx="568">
                  <c:v>529.1240234375</c:v>
                </c:pt>
                <c:pt idx="569">
                  <c:v>529.13397216796875</c:v>
                </c:pt>
                <c:pt idx="570">
                  <c:v>529.14398193359375</c:v>
                </c:pt>
                <c:pt idx="571">
                  <c:v>529.15399169921875</c:v>
                </c:pt>
                <c:pt idx="572">
                  <c:v>529.16400146484375</c:v>
                </c:pt>
                <c:pt idx="573">
                  <c:v>529.17401123046875</c:v>
                </c:pt>
                <c:pt idx="574">
                  <c:v>529.18402099609375</c:v>
                </c:pt>
                <c:pt idx="575">
                  <c:v>529.1939697265625</c:v>
                </c:pt>
                <c:pt idx="576">
                  <c:v>529.2039794921875</c:v>
                </c:pt>
                <c:pt idx="577">
                  <c:v>529.2139892578125</c:v>
                </c:pt>
                <c:pt idx="578">
                  <c:v>529.2239990234375</c:v>
                </c:pt>
                <c:pt idx="579">
                  <c:v>529.2340087890625</c:v>
                </c:pt>
                <c:pt idx="580">
                  <c:v>529.2440185546875</c:v>
                </c:pt>
                <c:pt idx="581">
                  <c:v>529.2540283203125</c:v>
                </c:pt>
                <c:pt idx="582">
                  <c:v>529.26397705078125</c:v>
                </c:pt>
                <c:pt idx="583">
                  <c:v>529.27398681640625</c:v>
                </c:pt>
                <c:pt idx="584">
                  <c:v>529.28399658203125</c:v>
                </c:pt>
                <c:pt idx="585">
                  <c:v>529.29400634765625</c:v>
                </c:pt>
              </c:numCache>
            </c:numRef>
          </c:xVal>
          <c:yVal>
            <c:numRef>
              <c:f>'Sheet1 {3 min}'!$B$1:$B$586</c:f>
              <c:numCache>
                <c:formatCode>General</c:formatCode>
                <c:ptCount val="586"/>
                <c:pt idx="0">
                  <c:v>18</c:v>
                </c:pt>
                <c:pt idx="1">
                  <c:v>18.5</c:v>
                </c:pt>
                <c:pt idx="2">
                  <c:v>24.25</c:v>
                </c:pt>
                <c:pt idx="3">
                  <c:v>19.75</c:v>
                </c:pt>
                <c:pt idx="4">
                  <c:v>6</c:v>
                </c:pt>
                <c:pt idx="5">
                  <c:v>6.25</c:v>
                </c:pt>
                <c:pt idx="6">
                  <c:v>14.75</c:v>
                </c:pt>
                <c:pt idx="7">
                  <c:v>12.5</c:v>
                </c:pt>
                <c:pt idx="8">
                  <c:v>15.5</c:v>
                </c:pt>
                <c:pt idx="9">
                  <c:v>28.5</c:v>
                </c:pt>
                <c:pt idx="10">
                  <c:v>26.75</c:v>
                </c:pt>
                <c:pt idx="11">
                  <c:v>12.25</c:v>
                </c:pt>
                <c:pt idx="12">
                  <c:v>6</c:v>
                </c:pt>
                <c:pt idx="13">
                  <c:v>38.25</c:v>
                </c:pt>
                <c:pt idx="14">
                  <c:v>81.75</c:v>
                </c:pt>
                <c:pt idx="15">
                  <c:v>64</c:v>
                </c:pt>
                <c:pt idx="16">
                  <c:v>27</c:v>
                </c:pt>
                <c:pt idx="17">
                  <c:v>18.75</c:v>
                </c:pt>
                <c:pt idx="18">
                  <c:v>13.25</c:v>
                </c:pt>
                <c:pt idx="19">
                  <c:v>22.5</c:v>
                </c:pt>
                <c:pt idx="20">
                  <c:v>49</c:v>
                </c:pt>
                <c:pt idx="21">
                  <c:v>71</c:v>
                </c:pt>
                <c:pt idx="22">
                  <c:v>66.75</c:v>
                </c:pt>
                <c:pt idx="23">
                  <c:v>57.5</c:v>
                </c:pt>
                <c:pt idx="24">
                  <c:v>91.25</c:v>
                </c:pt>
                <c:pt idx="25">
                  <c:v>117.5</c:v>
                </c:pt>
                <c:pt idx="26">
                  <c:v>107</c:v>
                </c:pt>
                <c:pt idx="27">
                  <c:v>95.75</c:v>
                </c:pt>
                <c:pt idx="28">
                  <c:v>87</c:v>
                </c:pt>
                <c:pt idx="29">
                  <c:v>91.75</c:v>
                </c:pt>
                <c:pt idx="30">
                  <c:v>135.5</c:v>
                </c:pt>
                <c:pt idx="31">
                  <c:v>252.30000305175781</c:v>
                </c:pt>
                <c:pt idx="32">
                  <c:v>410.5</c:v>
                </c:pt>
                <c:pt idx="33">
                  <c:v>532</c:v>
                </c:pt>
                <c:pt idx="34">
                  <c:v>554.5</c:v>
                </c:pt>
                <c:pt idx="35">
                  <c:v>480</c:v>
                </c:pt>
                <c:pt idx="36">
                  <c:v>438.5</c:v>
                </c:pt>
                <c:pt idx="37">
                  <c:v>416.5</c:v>
                </c:pt>
                <c:pt idx="38">
                  <c:v>362.29998779296875</c:v>
                </c:pt>
                <c:pt idx="39">
                  <c:v>441.20001220703125</c:v>
                </c:pt>
                <c:pt idx="40">
                  <c:v>738</c:v>
                </c:pt>
                <c:pt idx="41">
                  <c:v>1001</c:v>
                </c:pt>
                <c:pt idx="42">
                  <c:v>838.29998779296875</c:v>
                </c:pt>
                <c:pt idx="43">
                  <c:v>405.5</c:v>
                </c:pt>
                <c:pt idx="44">
                  <c:v>180.30000305175781</c:v>
                </c:pt>
                <c:pt idx="45">
                  <c:v>144.80000305175781</c:v>
                </c:pt>
                <c:pt idx="46">
                  <c:v>98</c:v>
                </c:pt>
                <c:pt idx="47">
                  <c:v>56.5</c:v>
                </c:pt>
                <c:pt idx="48">
                  <c:v>55</c:v>
                </c:pt>
                <c:pt idx="49">
                  <c:v>62.75</c:v>
                </c:pt>
                <c:pt idx="50">
                  <c:v>60.75</c:v>
                </c:pt>
                <c:pt idx="51">
                  <c:v>43.75</c:v>
                </c:pt>
                <c:pt idx="52">
                  <c:v>34.25</c:v>
                </c:pt>
                <c:pt idx="53">
                  <c:v>41.75</c:v>
                </c:pt>
                <c:pt idx="54">
                  <c:v>39.5</c:v>
                </c:pt>
                <c:pt idx="55">
                  <c:v>46.25</c:v>
                </c:pt>
                <c:pt idx="56">
                  <c:v>71.5</c:v>
                </c:pt>
                <c:pt idx="57">
                  <c:v>64.75</c:v>
                </c:pt>
                <c:pt idx="58">
                  <c:v>31.25</c:v>
                </c:pt>
                <c:pt idx="59">
                  <c:v>20.5</c:v>
                </c:pt>
                <c:pt idx="60">
                  <c:v>36.75</c:v>
                </c:pt>
                <c:pt idx="61">
                  <c:v>62</c:v>
                </c:pt>
                <c:pt idx="62">
                  <c:v>73.75</c:v>
                </c:pt>
                <c:pt idx="63">
                  <c:v>58.25</c:v>
                </c:pt>
                <c:pt idx="64">
                  <c:v>41</c:v>
                </c:pt>
                <c:pt idx="65">
                  <c:v>35.75</c:v>
                </c:pt>
                <c:pt idx="66">
                  <c:v>35.25</c:v>
                </c:pt>
                <c:pt idx="67">
                  <c:v>65.25</c:v>
                </c:pt>
                <c:pt idx="68">
                  <c:v>92.75</c:v>
                </c:pt>
                <c:pt idx="69">
                  <c:v>92</c:v>
                </c:pt>
                <c:pt idx="70">
                  <c:v>88.75</c:v>
                </c:pt>
                <c:pt idx="71">
                  <c:v>71.5</c:v>
                </c:pt>
                <c:pt idx="72">
                  <c:v>49.5</c:v>
                </c:pt>
                <c:pt idx="73">
                  <c:v>44</c:v>
                </c:pt>
                <c:pt idx="74">
                  <c:v>46.75</c:v>
                </c:pt>
                <c:pt idx="75">
                  <c:v>38</c:v>
                </c:pt>
                <c:pt idx="76">
                  <c:v>40.5</c:v>
                </c:pt>
                <c:pt idx="77">
                  <c:v>67.5</c:v>
                </c:pt>
                <c:pt idx="78">
                  <c:v>72.75</c:v>
                </c:pt>
                <c:pt idx="79">
                  <c:v>51.75</c:v>
                </c:pt>
                <c:pt idx="80">
                  <c:v>57.75</c:v>
                </c:pt>
                <c:pt idx="81">
                  <c:v>204.30000305175781</c:v>
                </c:pt>
                <c:pt idx="82">
                  <c:v>964.79998779296875</c:v>
                </c:pt>
                <c:pt idx="83">
                  <c:v>2271</c:v>
                </c:pt>
                <c:pt idx="84">
                  <c:v>2934</c:v>
                </c:pt>
                <c:pt idx="85">
                  <c:v>2324</c:v>
                </c:pt>
                <c:pt idx="86">
                  <c:v>1152</c:v>
                </c:pt>
                <c:pt idx="87">
                  <c:v>420.70001220703125</c:v>
                </c:pt>
                <c:pt idx="88">
                  <c:v>230</c:v>
                </c:pt>
                <c:pt idx="89">
                  <c:v>268</c:v>
                </c:pt>
                <c:pt idx="90">
                  <c:v>579</c:v>
                </c:pt>
                <c:pt idx="91">
                  <c:v>1015</c:v>
                </c:pt>
                <c:pt idx="92">
                  <c:v>1066</c:v>
                </c:pt>
                <c:pt idx="93">
                  <c:v>628</c:v>
                </c:pt>
                <c:pt idx="94">
                  <c:v>218.30000305175781</c:v>
                </c:pt>
                <c:pt idx="95">
                  <c:v>87</c:v>
                </c:pt>
                <c:pt idx="96">
                  <c:v>58.25</c:v>
                </c:pt>
                <c:pt idx="97">
                  <c:v>39</c:v>
                </c:pt>
                <c:pt idx="98">
                  <c:v>37.25</c:v>
                </c:pt>
                <c:pt idx="99">
                  <c:v>53.5</c:v>
                </c:pt>
                <c:pt idx="100">
                  <c:v>75</c:v>
                </c:pt>
                <c:pt idx="101">
                  <c:v>93.5</c:v>
                </c:pt>
                <c:pt idx="102">
                  <c:v>100.5</c:v>
                </c:pt>
                <c:pt idx="103">
                  <c:v>75.75</c:v>
                </c:pt>
                <c:pt idx="104">
                  <c:v>37.25</c:v>
                </c:pt>
                <c:pt idx="105">
                  <c:v>29.75</c:v>
                </c:pt>
                <c:pt idx="106">
                  <c:v>41.25</c:v>
                </c:pt>
                <c:pt idx="107">
                  <c:v>55.75</c:v>
                </c:pt>
                <c:pt idx="108">
                  <c:v>84.75</c:v>
                </c:pt>
                <c:pt idx="109">
                  <c:v>96.5</c:v>
                </c:pt>
                <c:pt idx="110">
                  <c:v>74.25</c:v>
                </c:pt>
                <c:pt idx="111">
                  <c:v>61.25</c:v>
                </c:pt>
                <c:pt idx="112">
                  <c:v>57.5</c:v>
                </c:pt>
                <c:pt idx="113">
                  <c:v>43.75</c:v>
                </c:pt>
                <c:pt idx="114">
                  <c:v>44.5</c:v>
                </c:pt>
                <c:pt idx="115">
                  <c:v>50.75</c:v>
                </c:pt>
                <c:pt idx="116">
                  <c:v>48.75</c:v>
                </c:pt>
                <c:pt idx="117">
                  <c:v>53.5</c:v>
                </c:pt>
                <c:pt idx="118">
                  <c:v>70.5</c:v>
                </c:pt>
                <c:pt idx="119">
                  <c:v>90</c:v>
                </c:pt>
                <c:pt idx="120">
                  <c:v>76</c:v>
                </c:pt>
                <c:pt idx="121">
                  <c:v>40</c:v>
                </c:pt>
                <c:pt idx="122">
                  <c:v>34.25</c:v>
                </c:pt>
                <c:pt idx="123">
                  <c:v>66.5</c:v>
                </c:pt>
                <c:pt idx="124">
                  <c:v>146.5</c:v>
                </c:pt>
                <c:pt idx="125">
                  <c:v>196</c:v>
                </c:pt>
                <c:pt idx="126">
                  <c:v>128.80000305175781</c:v>
                </c:pt>
                <c:pt idx="127">
                  <c:v>62</c:v>
                </c:pt>
                <c:pt idx="128">
                  <c:v>72.75</c:v>
                </c:pt>
                <c:pt idx="129">
                  <c:v>140.30000305175781</c:v>
                </c:pt>
                <c:pt idx="130">
                  <c:v>280.5</c:v>
                </c:pt>
                <c:pt idx="131">
                  <c:v>751.5</c:v>
                </c:pt>
                <c:pt idx="132">
                  <c:v>3123</c:v>
                </c:pt>
                <c:pt idx="133">
                  <c:v>9607</c:v>
                </c:pt>
                <c:pt idx="134">
                  <c:v>16640</c:v>
                </c:pt>
                <c:pt idx="135">
                  <c:v>16050</c:v>
                </c:pt>
                <c:pt idx="136">
                  <c:v>8746</c:v>
                </c:pt>
                <c:pt idx="137">
                  <c:v>2939</c:v>
                </c:pt>
                <c:pt idx="138">
                  <c:v>1005</c:v>
                </c:pt>
                <c:pt idx="139">
                  <c:v>705</c:v>
                </c:pt>
                <c:pt idx="140">
                  <c:v>825.5</c:v>
                </c:pt>
                <c:pt idx="141">
                  <c:v>992.79998779296875</c:v>
                </c:pt>
                <c:pt idx="142">
                  <c:v>1001</c:v>
                </c:pt>
                <c:pt idx="143">
                  <c:v>773</c:v>
                </c:pt>
                <c:pt idx="144">
                  <c:v>464.79998779296875</c:v>
                </c:pt>
                <c:pt idx="145">
                  <c:v>308</c:v>
                </c:pt>
                <c:pt idx="146">
                  <c:v>208.5</c:v>
                </c:pt>
                <c:pt idx="147">
                  <c:v>113</c:v>
                </c:pt>
                <c:pt idx="148">
                  <c:v>105.30000305175781</c:v>
                </c:pt>
                <c:pt idx="149">
                  <c:v>155.30000305175781</c:v>
                </c:pt>
                <c:pt idx="150">
                  <c:v>211.19999694824219</c:v>
                </c:pt>
                <c:pt idx="151">
                  <c:v>203</c:v>
                </c:pt>
                <c:pt idx="152">
                  <c:v>127.30000305175781</c:v>
                </c:pt>
                <c:pt idx="153">
                  <c:v>81</c:v>
                </c:pt>
                <c:pt idx="154">
                  <c:v>94.75</c:v>
                </c:pt>
                <c:pt idx="155">
                  <c:v>123.5</c:v>
                </c:pt>
                <c:pt idx="156">
                  <c:v>136.69999694824219</c:v>
                </c:pt>
                <c:pt idx="157">
                  <c:v>133.69999694824219</c:v>
                </c:pt>
                <c:pt idx="158">
                  <c:v>115.30000305175781</c:v>
                </c:pt>
                <c:pt idx="159">
                  <c:v>105</c:v>
                </c:pt>
                <c:pt idx="160">
                  <c:v>98.25</c:v>
                </c:pt>
                <c:pt idx="161">
                  <c:v>71.5</c:v>
                </c:pt>
                <c:pt idx="162">
                  <c:v>70.75</c:v>
                </c:pt>
                <c:pt idx="163">
                  <c:v>95</c:v>
                </c:pt>
                <c:pt idx="164">
                  <c:v>129.30000305175781</c:v>
                </c:pt>
                <c:pt idx="165">
                  <c:v>169.80000305175781</c:v>
                </c:pt>
                <c:pt idx="166">
                  <c:v>185.30000305175781</c:v>
                </c:pt>
                <c:pt idx="167">
                  <c:v>159.30000305175781</c:v>
                </c:pt>
                <c:pt idx="168">
                  <c:v>98.25</c:v>
                </c:pt>
                <c:pt idx="169">
                  <c:v>73.75</c:v>
                </c:pt>
                <c:pt idx="170">
                  <c:v>106</c:v>
                </c:pt>
                <c:pt idx="171">
                  <c:v>135.69999694824219</c:v>
                </c:pt>
                <c:pt idx="172">
                  <c:v>124.19999694824219</c:v>
                </c:pt>
                <c:pt idx="173">
                  <c:v>98.25</c:v>
                </c:pt>
                <c:pt idx="174">
                  <c:v>94.25</c:v>
                </c:pt>
                <c:pt idx="175">
                  <c:v>125.80000305175781</c:v>
                </c:pt>
                <c:pt idx="176">
                  <c:v>180.30000305175781</c:v>
                </c:pt>
                <c:pt idx="177">
                  <c:v>186.30000305175781</c:v>
                </c:pt>
                <c:pt idx="178">
                  <c:v>153.80000305175781</c:v>
                </c:pt>
                <c:pt idx="179">
                  <c:v>172</c:v>
                </c:pt>
                <c:pt idx="180">
                  <c:v>327.5</c:v>
                </c:pt>
                <c:pt idx="181">
                  <c:v>979.70001220703125</c:v>
                </c:pt>
                <c:pt idx="182">
                  <c:v>4895</c:v>
                </c:pt>
                <c:pt idx="183">
                  <c:v>23810</c:v>
                </c:pt>
                <c:pt idx="184">
                  <c:v>56420</c:v>
                </c:pt>
                <c:pt idx="185">
                  <c:v>65340</c:v>
                </c:pt>
                <c:pt idx="186">
                  <c:v>37800</c:v>
                </c:pt>
                <c:pt idx="187">
                  <c:v>10680</c:v>
                </c:pt>
                <c:pt idx="188">
                  <c:v>1800</c:v>
                </c:pt>
                <c:pt idx="189">
                  <c:v>576.29998779296875</c:v>
                </c:pt>
                <c:pt idx="190">
                  <c:v>559</c:v>
                </c:pt>
                <c:pt idx="191">
                  <c:v>696.29998779296875</c:v>
                </c:pt>
                <c:pt idx="192">
                  <c:v>725.5</c:v>
                </c:pt>
                <c:pt idx="193">
                  <c:v>561.20001220703125</c:v>
                </c:pt>
                <c:pt idx="194">
                  <c:v>402.5</c:v>
                </c:pt>
                <c:pt idx="195">
                  <c:v>340.79998779296875</c:v>
                </c:pt>
                <c:pt idx="196">
                  <c:v>260.29998779296875</c:v>
                </c:pt>
                <c:pt idx="197">
                  <c:v>208.30000305175781</c:v>
                </c:pt>
                <c:pt idx="198">
                  <c:v>165</c:v>
                </c:pt>
                <c:pt idx="199">
                  <c:v>95.25</c:v>
                </c:pt>
                <c:pt idx="200">
                  <c:v>77.25</c:v>
                </c:pt>
                <c:pt idx="201">
                  <c:v>95</c:v>
                </c:pt>
                <c:pt idx="202">
                  <c:v>135</c:v>
                </c:pt>
                <c:pt idx="203">
                  <c:v>193.5</c:v>
                </c:pt>
                <c:pt idx="204">
                  <c:v>192.5</c:v>
                </c:pt>
                <c:pt idx="205">
                  <c:v>158.5</c:v>
                </c:pt>
                <c:pt idx="206">
                  <c:v>151.80000305175781</c:v>
                </c:pt>
                <c:pt idx="207">
                  <c:v>135.30000305175781</c:v>
                </c:pt>
                <c:pt idx="208">
                  <c:v>150.5</c:v>
                </c:pt>
                <c:pt idx="209">
                  <c:v>209</c:v>
                </c:pt>
                <c:pt idx="210">
                  <c:v>233.69999694824219</c:v>
                </c:pt>
                <c:pt idx="211">
                  <c:v>212.69999694824219</c:v>
                </c:pt>
                <c:pt idx="212">
                  <c:v>198.80000305175781</c:v>
                </c:pt>
                <c:pt idx="213">
                  <c:v>200.5</c:v>
                </c:pt>
                <c:pt idx="214">
                  <c:v>192.30000305175781</c:v>
                </c:pt>
                <c:pt idx="215">
                  <c:v>187</c:v>
                </c:pt>
                <c:pt idx="216">
                  <c:v>163</c:v>
                </c:pt>
                <c:pt idx="217">
                  <c:v>142</c:v>
                </c:pt>
                <c:pt idx="218">
                  <c:v>158.5</c:v>
                </c:pt>
                <c:pt idx="219">
                  <c:v>146.19999694824219</c:v>
                </c:pt>
                <c:pt idx="220">
                  <c:v>136.30000305175781</c:v>
                </c:pt>
                <c:pt idx="221">
                  <c:v>184</c:v>
                </c:pt>
                <c:pt idx="222">
                  <c:v>242.80000305175781</c:v>
                </c:pt>
                <c:pt idx="223">
                  <c:v>291.79998779296875</c:v>
                </c:pt>
                <c:pt idx="224">
                  <c:v>312</c:v>
                </c:pt>
                <c:pt idx="225">
                  <c:v>282.20001220703125</c:v>
                </c:pt>
                <c:pt idx="226">
                  <c:v>279</c:v>
                </c:pt>
                <c:pt idx="227">
                  <c:v>357</c:v>
                </c:pt>
                <c:pt idx="228">
                  <c:v>363</c:v>
                </c:pt>
                <c:pt idx="229">
                  <c:v>337.70001220703125</c:v>
                </c:pt>
                <c:pt idx="230">
                  <c:v>446.79998779296875</c:v>
                </c:pt>
                <c:pt idx="231">
                  <c:v>724.70001220703125</c:v>
                </c:pt>
                <c:pt idx="232">
                  <c:v>3621</c:v>
                </c:pt>
                <c:pt idx="233">
                  <c:v>32260</c:v>
                </c:pt>
                <c:pt idx="234">
                  <c:v>118700</c:v>
                </c:pt>
                <c:pt idx="235">
                  <c:v>179400</c:v>
                </c:pt>
                <c:pt idx="236">
                  <c:v>118800</c:v>
                </c:pt>
                <c:pt idx="237">
                  <c:v>31850</c:v>
                </c:pt>
                <c:pt idx="238">
                  <c:v>3180</c:v>
                </c:pt>
                <c:pt idx="239">
                  <c:v>614.79998779296875</c:v>
                </c:pt>
                <c:pt idx="240">
                  <c:v>922</c:v>
                </c:pt>
                <c:pt idx="241">
                  <c:v>1468</c:v>
                </c:pt>
                <c:pt idx="242">
                  <c:v>1370</c:v>
                </c:pt>
                <c:pt idx="243">
                  <c:v>805</c:v>
                </c:pt>
                <c:pt idx="244">
                  <c:v>420.70001220703125</c:v>
                </c:pt>
                <c:pt idx="245">
                  <c:v>282.20001220703125</c:v>
                </c:pt>
                <c:pt idx="246">
                  <c:v>303.29998779296875</c:v>
                </c:pt>
                <c:pt idx="247">
                  <c:v>487.20001220703125</c:v>
                </c:pt>
                <c:pt idx="248">
                  <c:v>571.5</c:v>
                </c:pt>
                <c:pt idx="249">
                  <c:v>399.5</c:v>
                </c:pt>
                <c:pt idx="250">
                  <c:v>208.69999694824219</c:v>
                </c:pt>
                <c:pt idx="251">
                  <c:v>255.30000305175781</c:v>
                </c:pt>
                <c:pt idx="252">
                  <c:v>399.5</c:v>
                </c:pt>
                <c:pt idx="253">
                  <c:v>574</c:v>
                </c:pt>
                <c:pt idx="254">
                  <c:v>809</c:v>
                </c:pt>
                <c:pt idx="255">
                  <c:v>735.5</c:v>
                </c:pt>
                <c:pt idx="256">
                  <c:v>481</c:v>
                </c:pt>
                <c:pt idx="257">
                  <c:v>362.29998779296875</c:v>
                </c:pt>
                <c:pt idx="258">
                  <c:v>228.80000305175781</c:v>
                </c:pt>
                <c:pt idx="259">
                  <c:v>188</c:v>
                </c:pt>
                <c:pt idx="260">
                  <c:v>278.79998779296875</c:v>
                </c:pt>
                <c:pt idx="261">
                  <c:v>251.80000305175781</c:v>
                </c:pt>
                <c:pt idx="262">
                  <c:v>157.5</c:v>
                </c:pt>
                <c:pt idx="263">
                  <c:v>150</c:v>
                </c:pt>
                <c:pt idx="264">
                  <c:v>211.5</c:v>
                </c:pt>
                <c:pt idx="265">
                  <c:v>289.79998779296875</c:v>
                </c:pt>
                <c:pt idx="266">
                  <c:v>348</c:v>
                </c:pt>
                <c:pt idx="267">
                  <c:v>330</c:v>
                </c:pt>
                <c:pt idx="268">
                  <c:v>267.20001220703125</c:v>
                </c:pt>
                <c:pt idx="269">
                  <c:v>239.80000305175781</c:v>
                </c:pt>
                <c:pt idx="270">
                  <c:v>165.5</c:v>
                </c:pt>
                <c:pt idx="271">
                  <c:v>84.75</c:v>
                </c:pt>
                <c:pt idx="272">
                  <c:v>150.19999694824219</c:v>
                </c:pt>
                <c:pt idx="273">
                  <c:v>283.29998779296875</c:v>
                </c:pt>
                <c:pt idx="274">
                  <c:v>291.5</c:v>
                </c:pt>
                <c:pt idx="275">
                  <c:v>259</c:v>
                </c:pt>
                <c:pt idx="276">
                  <c:v>383</c:v>
                </c:pt>
                <c:pt idx="277">
                  <c:v>501</c:v>
                </c:pt>
                <c:pt idx="278">
                  <c:v>436</c:v>
                </c:pt>
                <c:pt idx="279">
                  <c:v>374</c:v>
                </c:pt>
                <c:pt idx="280">
                  <c:v>471.29998779296875</c:v>
                </c:pt>
                <c:pt idx="281">
                  <c:v>681.29998779296875</c:v>
                </c:pt>
                <c:pt idx="282">
                  <c:v>2283</c:v>
                </c:pt>
                <c:pt idx="283">
                  <c:v>23970</c:v>
                </c:pt>
                <c:pt idx="284">
                  <c:v>135500</c:v>
                </c:pt>
                <c:pt idx="285">
                  <c:v>260500</c:v>
                </c:pt>
                <c:pt idx="286">
                  <c:v>206600</c:v>
                </c:pt>
                <c:pt idx="287">
                  <c:v>65400</c:v>
                </c:pt>
                <c:pt idx="288">
                  <c:v>6629</c:v>
                </c:pt>
                <c:pt idx="289">
                  <c:v>1109</c:v>
                </c:pt>
                <c:pt idx="290">
                  <c:v>1035</c:v>
                </c:pt>
                <c:pt idx="291">
                  <c:v>1725</c:v>
                </c:pt>
                <c:pt idx="292">
                  <c:v>1929</c:v>
                </c:pt>
                <c:pt idx="293">
                  <c:v>1147</c:v>
                </c:pt>
                <c:pt idx="294">
                  <c:v>410.5</c:v>
                </c:pt>
                <c:pt idx="295">
                  <c:v>249</c:v>
                </c:pt>
                <c:pt idx="296">
                  <c:v>675.79998779296875</c:v>
                </c:pt>
                <c:pt idx="297">
                  <c:v>1612</c:v>
                </c:pt>
                <c:pt idx="298">
                  <c:v>1834</c:v>
                </c:pt>
                <c:pt idx="299">
                  <c:v>982</c:v>
                </c:pt>
                <c:pt idx="300">
                  <c:v>308</c:v>
                </c:pt>
                <c:pt idx="301">
                  <c:v>189.5</c:v>
                </c:pt>
                <c:pt idx="302">
                  <c:v>228.30000305175781</c:v>
                </c:pt>
                <c:pt idx="303">
                  <c:v>671.5</c:v>
                </c:pt>
                <c:pt idx="304">
                  <c:v>1489</c:v>
                </c:pt>
                <c:pt idx="305">
                  <c:v>1548</c:v>
                </c:pt>
                <c:pt idx="306">
                  <c:v>756.29998779296875</c:v>
                </c:pt>
                <c:pt idx="307">
                  <c:v>299.5</c:v>
                </c:pt>
                <c:pt idx="308">
                  <c:v>283.5</c:v>
                </c:pt>
                <c:pt idx="309">
                  <c:v>291.5</c:v>
                </c:pt>
                <c:pt idx="310">
                  <c:v>347.29998779296875</c:v>
                </c:pt>
                <c:pt idx="311">
                  <c:v>356.5</c:v>
                </c:pt>
                <c:pt idx="312">
                  <c:v>289</c:v>
                </c:pt>
                <c:pt idx="313">
                  <c:v>267.20001220703125</c:v>
                </c:pt>
                <c:pt idx="314">
                  <c:v>303</c:v>
                </c:pt>
                <c:pt idx="315">
                  <c:v>400</c:v>
                </c:pt>
                <c:pt idx="316">
                  <c:v>453.5</c:v>
                </c:pt>
                <c:pt idx="317">
                  <c:v>388.5</c:v>
                </c:pt>
                <c:pt idx="318">
                  <c:v>321.20001220703125</c:v>
                </c:pt>
                <c:pt idx="319">
                  <c:v>278.79998779296875</c:v>
                </c:pt>
                <c:pt idx="320">
                  <c:v>251</c:v>
                </c:pt>
                <c:pt idx="321">
                  <c:v>231</c:v>
                </c:pt>
                <c:pt idx="322">
                  <c:v>197.19999694824219</c:v>
                </c:pt>
                <c:pt idx="323">
                  <c:v>289.79998779296875</c:v>
                </c:pt>
                <c:pt idx="324">
                  <c:v>446</c:v>
                </c:pt>
                <c:pt idx="325">
                  <c:v>404.79998779296875</c:v>
                </c:pt>
                <c:pt idx="326">
                  <c:v>274.5</c:v>
                </c:pt>
                <c:pt idx="327">
                  <c:v>284.5</c:v>
                </c:pt>
                <c:pt idx="328">
                  <c:v>365.79998779296875</c:v>
                </c:pt>
                <c:pt idx="329">
                  <c:v>351</c:v>
                </c:pt>
                <c:pt idx="330">
                  <c:v>256.5</c:v>
                </c:pt>
                <c:pt idx="331">
                  <c:v>364.29998779296875</c:v>
                </c:pt>
                <c:pt idx="332">
                  <c:v>1766</c:v>
                </c:pt>
                <c:pt idx="333">
                  <c:v>16010</c:v>
                </c:pt>
                <c:pt idx="334">
                  <c:v>103900</c:v>
                </c:pt>
                <c:pt idx="335">
                  <c:v>229100</c:v>
                </c:pt>
                <c:pt idx="336">
                  <c:v>211200</c:v>
                </c:pt>
                <c:pt idx="337">
                  <c:v>80260</c:v>
                </c:pt>
                <c:pt idx="338">
                  <c:v>9489</c:v>
                </c:pt>
                <c:pt idx="339">
                  <c:v>1036</c:v>
                </c:pt>
                <c:pt idx="340">
                  <c:v>789.5</c:v>
                </c:pt>
                <c:pt idx="341">
                  <c:v>1590</c:v>
                </c:pt>
                <c:pt idx="342">
                  <c:v>2109</c:v>
                </c:pt>
                <c:pt idx="343">
                  <c:v>1476</c:v>
                </c:pt>
                <c:pt idx="344">
                  <c:v>587.79998779296875</c:v>
                </c:pt>
                <c:pt idx="345">
                  <c:v>234</c:v>
                </c:pt>
                <c:pt idx="346">
                  <c:v>507.5</c:v>
                </c:pt>
                <c:pt idx="347">
                  <c:v>1660</c:v>
                </c:pt>
                <c:pt idx="348">
                  <c:v>2389</c:v>
                </c:pt>
                <c:pt idx="349">
                  <c:v>1482</c:v>
                </c:pt>
                <c:pt idx="350">
                  <c:v>400</c:v>
                </c:pt>
                <c:pt idx="351">
                  <c:v>123.19999694824219</c:v>
                </c:pt>
                <c:pt idx="352">
                  <c:v>184</c:v>
                </c:pt>
                <c:pt idx="353">
                  <c:v>550</c:v>
                </c:pt>
                <c:pt idx="354">
                  <c:v>1154</c:v>
                </c:pt>
                <c:pt idx="355">
                  <c:v>1262</c:v>
                </c:pt>
                <c:pt idx="356">
                  <c:v>730</c:v>
                </c:pt>
                <c:pt idx="357">
                  <c:v>287</c:v>
                </c:pt>
                <c:pt idx="358">
                  <c:v>181</c:v>
                </c:pt>
                <c:pt idx="359">
                  <c:v>234</c:v>
                </c:pt>
                <c:pt idx="360">
                  <c:v>318.5</c:v>
                </c:pt>
                <c:pt idx="361">
                  <c:v>345.29998779296875</c:v>
                </c:pt>
                <c:pt idx="362">
                  <c:v>305</c:v>
                </c:pt>
                <c:pt idx="363">
                  <c:v>266.5</c:v>
                </c:pt>
                <c:pt idx="364">
                  <c:v>243.80000305175781</c:v>
                </c:pt>
                <c:pt idx="365">
                  <c:v>325</c:v>
                </c:pt>
                <c:pt idx="366">
                  <c:v>496.5</c:v>
                </c:pt>
                <c:pt idx="367">
                  <c:v>481</c:v>
                </c:pt>
                <c:pt idx="368">
                  <c:v>302.5</c:v>
                </c:pt>
                <c:pt idx="369">
                  <c:v>191</c:v>
                </c:pt>
                <c:pt idx="370">
                  <c:v>143.30000305175781</c:v>
                </c:pt>
                <c:pt idx="371">
                  <c:v>122.19999694824219</c:v>
                </c:pt>
                <c:pt idx="372">
                  <c:v>159</c:v>
                </c:pt>
                <c:pt idx="373">
                  <c:v>200.19999694824219</c:v>
                </c:pt>
                <c:pt idx="374">
                  <c:v>183.5</c:v>
                </c:pt>
                <c:pt idx="375">
                  <c:v>138.30000305175781</c:v>
                </c:pt>
                <c:pt idx="376">
                  <c:v>121.19999694824219</c:v>
                </c:pt>
                <c:pt idx="377">
                  <c:v>202.30000305175781</c:v>
                </c:pt>
                <c:pt idx="378">
                  <c:v>327</c:v>
                </c:pt>
                <c:pt idx="379">
                  <c:v>416.20001220703125</c:v>
                </c:pt>
                <c:pt idx="380">
                  <c:v>482</c:v>
                </c:pt>
                <c:pt idx="381">
                  <c:v>535.29998779296875</c:v>
                </c:pt>
                <c:pt idx="382">
                  <c:v>1160</c:v>
                </c:pt>
                <c:pt idx="383">
                  <c:v>9161</c:v>
                </c:pt>
                <c:pt idx="384">
                  <c:v>53480</c:v>
                </c:pt>
                <c:pt idx="385">
                  <c:v>123600</c:v>
                </c:pt>
                <c:pt idx="386">
                  <c:v>127700</c:v>
                </c:pt>
                <c:pt idx="387">
                  <c:v>58720</c:v>
                </c:pt>
                <c:pt idx="388">
                  <c:v>10510</c:v>
                </c:pt>
                <c:pt idx="389">
                  <c:v>1314</c:v>
                </c:pt>
                <c:pt idx="390">
                  <c:v>503.70001220703125</c:v>
                </c:pt>
                <c:pt idx="391">
                  <c:v>733.20001220703125</c:v>
                </c:pt>
                <c:pt idx="392">
                  <c:v>993.5</c:v>
                </c:pt>
                <c:pt idx="393">
                  <c:v>775.5</c:v>
                </c:pt>
                <c:pt idx="394">
                  <c:v>384.20001220703125</c:v>
                </c:pt>
                <c:pt idx="395">
                  <c:v>258.29998779296875</c:v>
                </c:pt>
                <c:pt idx="396">
                  <c:v>343.5</c:v>
                </c:pt>
                <c:pt idx="397">
                  <c:v>925.79998779296875</c:v>
                </c:pt>
                <c:pt idx="398">
                  <c:v>1426</c:v>
                </c:pt>
                <c:pt idx="399">
                  <c:v>914</c:v>
                </c:pt>
                <c:pt idx="400">
                  <c:v>266.5</c:v>
                </c:pt>
                <c:pt idx="401">
                  <c:v>143.5</c:v>
                </c:pt>
                <c:pt idx="402">
                  <c:v>142.5</c:v>
                </c:pt>
                <c:pt idx="403">
                  <c:v>192.80000305175781</c:v>
                </c:pt>
                <c:pt idx="404">
                  <c:v>343.79998779296875</c:v>
                </c:pt>
                <c:pt idx="405">
                  <c:v>395.5</c:v>
                </c:pt>
                <c:pt idx="406">
                  <c:v>257.5</c:v>
                </c:pt>
                <c:pt idx="407">
                  <c:v>152</c:v>
                </c:pt>
                <c:pt idx="408">
                  <c:v>123.80000305175781</c:v>
                </c:pt>
                <c:pt idx="409">
                  <c:v>84</c:v>
                </c:pt>
                <c:pt idx="410">
                  <c:v>115.30000305175781</c:v>
                </c:pt>
                <c:pt idx="411">
                  <c:v>187.5</c:v>
                </c:pt>
                <c:pt idx="412">
                  <c:v>163</c:v>
                </c:pt>
                <c:pt idx="413">
                  <c:v>110.30000305175781</c:v>
                </c:pt>
                <c:pt idx="414">
                  <c:v>119.19999694824219</c:v>
                </c:pt>
                <c:pt idx="415">
                  <c:v>147.19999694824219</c:v>
                </c:pt>
                <c:pt idx="416">
                  <c:v>161</c:v>
                </c:pt>
                <c:pt idx="417">
                  <c:v>145</c:v>
                </c:pt>
                <c:pt idx="418">
                  <c:v>132.30000305175781</c:v>
                </c:pt>
                <c:pt idx="419">
                  <c:v>144.80000305175781</c:v>
                </c:pt>
                <c:pt idx="420">
                  <c:v>114.80000305175781</c:v>
                </c:pt>
                <c:pt idx="421">
                  <c:v>73.75</c:v>
                </c:pt>
                <c:pt idx="422">
                  <c:v>101.80000305175781</c:v>
                </c:pt>
                <c:pt idx="423">
                  <c:v>160.69999694824219</c:v>
                </c:pt>
                <c:pt idx="424">
                  <c:v>163.5</c:v>
                </c:pt>
                <c:pt idx="425">
                  <c:v>109.5</c:v>
                </c:pt>
                <c:pt idx="426">
                  <c:v>141</c:v>
                </c:pt>
                <c:pt idx="427">
                  <c:v>251.5</c:v>
                </c:pt>
                <c:pt idx="428">
                  <c:v>267.5</c:v>
                </c:pt>
                <c:pt idx="429">
                  <c:v>235</c:v>
                </c:pt>
                <c:pt idx="430">
                  <c:v>244</c:v>
                </c:pt>
                <c:pt idx="431">
                  <c:v>330.5</c:v>
                </c:pt>
                <c:pt idx="432">
                  <c:v>955.5</c:v>
                </c:pt>
                <c:pt idx="433">
                  <c:v>4819</c:v>
                </c:pt>
                <c:pt idx="434">
                  <c:v>21020</c:v>
                </c:pt>
                <c:pt idx="435">
                  <c:v>45760</c:v>
                </c:pt>
                <c:pt idx="436">
                  <c:v>49830</c:v>
                </c:pt>
                <c:pt idx="437">
                  <c:v>27770</c:v>
                </c:pt>
                <c:pt idx="438">
                  <c:v>7923</c:v>
                </c:pt>
                <c:pt idx="439">
                  <c:v>1460</c:v>
                </c:pt>
                <c:pt idx="440">
                  <c:v>498.70001220703125</c:v>
                </c:pt>
                <c:pt idx="441">
                  <c:v>476.29998779296875</c:v>
                </c:pt>
                <c:pt idx="442">
                  <c:v>449.20001220703125</c:v>
                </c:pt>
                <c:pt idx="443">
                  <c:v>260.5</c:v>
                </c:pt>
                <c:pt idx="444">
                  <c:v>115.5</c:v>
                </c:pt>
                <c:pt idx="445">
                  <c:v>148.19999694824219</c:v>
                </c:pt>
                <c:pt idx="446">
                  <c:v>234</c:v>
                </c:pt>
                <c:pt idx="447">
                  <c:v>295.79998779296875</c:v>
                </c:pt>
                <c:pt idx="448">
                  <c:v>312.70001220703125</c:v>
                </c:pt>
                <c:pt idx="449">
                  <c:v>246.69999694824219</c:v>
                </c:pt>
                <c:pt idx="450">
                  <c:v>128.5</c:v>
                </c:pt>
                <c:pt idx="451">
                  <c:v>45.75</c:v>
                </c:pt>
                <c:pt idx="452">
                  <c:v>53</c:v>
                </c:pt>
                <c:pt idx="453">
                  <c:v>96.5</c:v>
                </c:pt>
                <c:pt idx="454">
                  <c:v>110</c:v>
                </c:pt>
                <c:pt idx="455">
                  <c:v>154.80000305175781</c:v>
                </c:pt>
                <c:pt idx="456">
                  <c:v>201.5</c:v>
                </c:pt>
                <c:pt idx="457">
                  <c:v>173.80000305175781</c:v>
                </c:pt>
                <c:pt idx="458">
                  <c:v>123.5</c:v>
                </c:pt>
                <c:pt idx="459">
                  <c:v>91.25</c:v>
                </c:pt>
                <c:pt idx="460">
                  <c:v>113.5</c:v>
                </c:pt>
                <c:pt idx="461">
                  <c:v>137.69999694824219</c:v>
                </c:pt>
                <c:pt idx="462">
                  <c:v>89.25</c:v>
                </c:pt>
                <c:pt idx="463">
                  <c:v>57.5</c:v>
                </c:pt>
                <c:pt idx="464">
                  <c:v>81.5</c:v>
                </c:pt>
                <c:pt idx="465">
                  <c:v>108.30000305175781</c:v>
                </c:pt>
                <c:pt idx="466">
                  <c:v>127.30000305175781</c:v>
                </c:pt>
                <c:pt idx="467">
                  <c:v>114.5</c:v>
                </c:pt>
                <c:pt idx="468">
                  <c:v>86.25</c:v>
                </c:pt>
                <c:pt idx="469">
                  <c:v>84.5</c:v>
                </c:pt>
                <c:pt idx="470">
                  <c:v>70.5</c:v>
                </c:pt>
                <c:pt idx="471">
                  <c:v>37.5</c:v>
                </c:pt>
                <c:pt idx="472">
                  <c:v>24.5</c:v>
                </c:pt>
                <c:pt idx="473">
                  <c:v>31.25</c:v>
                </c:pt>
                <c:pt idx="474">
                  <c:v>34</c:v>
                </c:pt>
                <c:pt idx="475">
                  <c:v>34</c:v>
                </c:pt>
                <c:pt idx="476">
                  <c:v>45</c:v>
                </c:pt>
                <c:pt idx="477">
                  <c:v>71.75</c:v>
                </c:pt>
                <c:pt idx="478">
                  <c:v>80.75</c:v>
                </c:pt>
                <c:pt idx="479">
                  <c:v>63.25</c:v>
                </c:pt>
                <c:pt idx="480">
                  <c:v>106.69999694824219</c:v>
                </c:pt>
                <c:pt idx="481">
                  <c:v>225.5</c:v>
                </c:pt>
                <c:pt idx="482">
                  <c:v>541.5</c:v>
                </c:pt>
                <c:pt idx="483">
                  <c:v>2056</c:v>
                </c:pt>
                <c:pt idx="484">
                  <c:v>6678</c:v>
                </c:pt>
                <c:pt idx="485">
                  <c:v>12770</c:v>
                </c:pt>
                <c:pt idx="486">
                  <c:v>13830</c:v>
                </c:pt>
                <c:pt idx="487">
                  <c:v>8555</c:v>
                </c:pt>
                <c:pt idx="488">
                  <c:v>3111</c:v>
                </c:pt>
                <c:pt idx="489">
                  <c:v>829.5</c:v>
                </c:pt>
                <c:pt idx="490">
                  <c:v>285</c:v>
                </c:pt>
                <c:pt idx="491">
                  <c:v>180.30000305175781</c:v>
                </c:pt>
                <c:pt idx="492">
                  <c:v>147.19999694824219</c:v>
                </c:pt>
                <c:pt idx="493">
                  <c:v>90.5</c:v>
                </c:pt>
                <c:pt idx="494">
                  <c:v>52.5</c:v>
                </c:pt>
                <c:pt idx="495">
                  <c:v>44.75</c:v>
                </c:pt>
                <c:pt idx="496">
                  <c:v>54.5</c:v>
                </c:pt>
                <c:pt idx="497">
                  <c:v>68.25</c:v>
                </c:pt>
                <c:pt idx="498">
                  <c:v>69.75</c:v>
                </c:pt>
                <c:pt idx="499">
                  <c:v>56</c:v>
                </c:pt>
                <c:pt idx="500">
                  <c:v>62</c:v>
                </c:pt>
                <c:pt idx="501">
                  <c:v>73.5</c:v>
                </c:pt>
                <c:pt idx="502">
                  <c:v>83.5</c:v>
                </c:pt>
                <c:pt idx="503">
                  <c:v>97</c:v>
                </c:pt>
                <c:pt idx="504">
                  <c:v>91.25</c:v>
                </c:pt>
                <c:pt idx="505">
                  <c:v>84.25</c:v>
                </c:pt>
                <c:pt idx="506">
                  <c:v>73.25</c:v>
                </c:pt>
                <c:pt idx="507">
                  <c:v>54.25</c:v>
                </c:pt>
                <c:pt idx="508">
                  <c:v>32</c:v>
                </c:pt>
                <c:pt idx="509">
                  <c:v>19</c:v>
                </c:pt>
                <c:pt idx="510">
                  <c:v>26.5</c:v>
                </c:pt>
                <c:pt idx="511">
                  <c:v>40</c:v>
                </c:pt>
                <c:pt idx="512">
                  <c:v>56</c:v>
                </c:pt>
                <c:pt idx="513">
                  <c:v>48</c:v>
                </c:pt>
                <c:pt idx="514">
                  <c:v>33.5</c:v>
                </c:pt>
                <c:pt idx="515">
                  <c:v>67.75</c:v>
                </c:pt>
                <c:pt idx="516">
                  <c:v>108</c:v>
                </c:pt>
                <c:pt idx="517">
                  <c:v>97.5</c:v>
                </c:pt>
                <c:pt idx="518">
                  <c:v>75.75</c:v>
                </c:pt>
                <c:pt idx="519">
                  <c:v>68.75</c:v>
                </c:pt>
                <c:pt idx="520">
                  <c:v>44</c:v>
                </c:pt>
                <c:pt idx="521">
                  <c:v>23.25</c:v>
                </c:pt>
                <c:pt idx="522">
                  <c:v>30.75</c:v>
                </c:pt>
                <c:pt idx="523">
                  <c:v>39.75</c:v>
                </c:pt>
                <c:pt idx="524">
                  <c:v>49.5</c:v>
                </c:pt>
                <c:pt idx="525">
                  <c:v>51.25</c:v>
                </c:pt>
                <c:pt idx="526">
                  <c:v>51.25</c:v>
                </c:pt>
                <c:pt idx="527">
                  <c:v>99.25</c:v>
                </c:pt>
                <c:pt idx="528">
                  <c:v>139</c:v>
                </c:pt>
                <c:pt idx="529">
                  <c:v>118</c:v>
                </c:pt>
                <c:pt idx="530">
                  <c:v>136.5</c:v>
                </c:pt>
                <c:pt idx="531">
                  <c:v>258.29998779296875</c:v>
                </c:pt>
                <c:pt idx="532">
                  <c:v>422.5</c:v>
                </c:pt>
                <c:pt idx="533">
                  <c:v>767.29998779296875</c:v>
                </c:pt>
                <c:pt idx="534">
                  <c:v>1918</c:v>
                </c:pt>
                <c:pt idx="535">
                  <c:v>3637</c:v>
                </c:pt>
                <c:pt idx="536">
                  <c:v>3951</c:v>
                </c:pt>
                <c:pt idx="537">
                  <c:v>2444</c:v>
                </c:pt>
                <c:pt idx="538">
                  <c:v>1060</c:v>
                </c:pt>
                <c:pt idx="539">
                  <c:v>528.70001220703125</c:v>
                </c:pt>
                <c:pt idx="540">
                  <c:v>363.5</c:v>
                </c:pt>
                <c:pt idx="541">
                  <c:v>298.20001220703125</c:v>
                </c:pt>
                <c:pt idx="542">
                  <c:v>229</c:v>
                </c:pt>
                <c:pt idx="543">
                  <c:v>185.5</c:v>
                </c:pt>
                <c:pt idx="544">
                  <c:v>192</c:v>
                </c:pt>
                <c:pt idx="545">
                  <c:v>171</c:v>
                </c:pt>
                <c:pt idx="546">
                  <c:v>99.25</c:v>
                </c:pt>
                <c:pt idx="547">
                  <c:v>67.5</c:v>
                </c:pt>
                <c:pt idx="548">
                  <c:v>103</c:v>
                </c:pt>
                <c:pt idx="549">
                  <c:v>123.5</c:v>
                </c:pt>
                <c:pt idx="550">
                  <c:v>80.75</c:v>
                </c:pt>
                <c:pt idx="551">
                  <c:v>56.75</c:v>
                </c:pt>
                <c:pt idx="552">
                  <c:v>64.75</c:v>
                </c:pt>
                <c:pt idx="553">
                  <c:v>78.25</c:v>
                </c:pt>
                <c:pt idx="554">
                  <c:v>111.30000305175781</c:v>
                </c:pt>
                <c:pt idx="555">
                  <c:v>117.80000305175781</c:v>
                </c:pt>
                <c:pt idx="556">
                  <c:v>86.75</c:v>
                </c:pt>
                <c:pt idx="557">
                  <c:v>70</c:v>
                </c:pt>
                <c:pt idx="558">
                  <c:v>86</c:v>
                </c:pt>
                <c:pt idx="559">
                  <c:v>89</c:v>
                </c:pt>
                <c:pt idx="560">
                  <c:v>58.5</c:v>
                </c:pt>
                <c:pt idx="561">
                  <c:v>39.75</c:v>
                </c:pt>
                <c:pt idx="562">
                  <c:v>56.75</c:v>
                </c:pt>
                <c:pt idx="563">
                  <c:v>61.75</c:v>
                </c:pt>
                <c:pt idx="564">
                  <c:v>34.25</c:v>
                </c:pt>
                <c:pt idx="565">
                  <c:v>27.25</c:v>
                </c:pt>
                <c:pt idx="566">
                  <c:v>38.5</c:v>
                </c:pt>
                <c:pt idx="567">
                  <c:v>35.25</c:v>
                </c:pt>
                <c:pt idx="568">
                  <c:v>21</c:v>
                </c:pt>
                <c:pt idx="569">
                  <c:v>8.5</c:v>
                </c:pt>
                <c:pt idx="570">
                  <c:v>17.25</c:v>
                </c:pt>
                <c:pt idx="571">
                  <c:v>30</c:v>
                </c:pt>
                <c:pt idx="572">
                  <c:v>22.25</c:v>
                </c:pt>
                <c:pt idx="573">
                  <c:v>15.75</c:v>
                </c:pt>
                <c:pt idx="574">
                  <c:v>24.5</c:v>
                </c:pt>
                <c:pt idx="575">
                  <c:v>27.75</c:v>
                </c:pt>
                <c:pt idx="576">
                  <c:v>16</c:v>
                </c:pt>
                <c:pt idx="577">
                  <c:v>11.5</c:v>
                </c:pt>
                <c:pt idx="578">
                  <c:v>39.75</c:v>
                </c:pt>
                <c:pt idx="579">
                  <c:v>82.5</c:v>
                </c:pt>
                <c:pt idx="580">
                  <c:v>79.75</c:v>
                </c:pt>
                <c:pt idx="581">
                  <c:v>89.25</c:v>
                </c:pt>
                <c:pt idx="582">
                  <c:v>175.80000305175781</c:v>
                </c:pt>
                <c:pt idx="583">
                  <c:v>286.79998779296875</c:v>
                </c:pt>
                <c:pt idx="584">
                  <c:v>550.5</c:v>
                </c:pt>
                <c:pt idx="585">
                  <c:v>854.29998779296875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E73-4FE3-9FB1-0760F85E1315}"/>
            </c:ext>
          </c:extLst>
        </c:ser>
        <c:ser>
          <c:idx val="1"/>
          <c:order val="1"/>
          <c:tx>
            <c:v>distriubtion width</c:v>
          </c:tx>
          <c:spPr>
            <a:ln w="38100">
              <a:solidFill>
                <a:srgbClr val="FF66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{3 min}'!$G$10:$G$11</c:f>
              <c:numCache>
                <c:formatCode>General</c:formatCode>
                <c:ptCount val="2"/>
                <c:pt idx="0">
                  <c:v>524.87274169921875</c:v>
                </c:pt>
                <c:pt idx="1">
                  <c:v>528.130615234375</c:v>
                </c:pt>
              </c:numCache>
            </c:numRef>
          </c:xVal>
          <c:yVal>
            <c:numRef>
              <c:f>'Sheet1 {3 min}'!$F$13:$F$14</c:f>
              <c:numCache>
                <c:formatCode>General</c:formatCode>
                <c:ptCount val="2"/>
                <c:pt idx="0">
                  <c:v>26050</c:v>
                </c:pt>
                <c:pt idx="1">
                  <c:v>26050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E73-4FE3-9FB1-0760F85E1315}"/>
            </c:ext>
          </c:extLst>
        </c:ser>
        <c:ser>
          <c:idx val="2"/>
          <c:order val="2"/>
          <c:tx>
            <c:v>centroid</c:v>
          </c:tx>
          <c:spPr>
            <a:ln w="38100">
              <a:solidFill>
                <a:srgbClr val="00FF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('Sheet1 {3 min}'!$G$4,'Sheet1 {3 min}'!$G$4)</c:f>
              <c:numCache>
                <c:formatCode>General</c:formatCode>
                <c:ptCount val="2"/>
                <c:pt idx="0">
                  <c:v>526.48553466796875</c:v>
                </c:pt>
                <c:pt idx="1">
                  <c:v>526.48553466796875</c:v>
                </c:pt>
              </c:numCache>
            </c:numRef>
          </c:xVal>
          <c:yVal>
            <c:numRef>
              <c:f>'Sheet1 {3 min}'!$F$12:$F$13</c:f>
              <c:numCache>
                <c:formatCode>General</c:formatCode>
                <c:ptCount val="2"/>
                <c:pt idx="0">
                  <c:v>0</c:v>
                </c:pt>
                <c:pt idx="1">
                  <c:v>26050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E73-4FE3-9FB1-0760F85E1315}"/>
            </c:ext>
          </c:extLst>
        </c:ser>
        <c:ser>
          <c:idx val="3"/>
          <c:order val="3"/>
          <c:tx>
            <c:v>peak envelope</c:v>
          </c:tx>
          <c:spPr>
            <a:ln w="12700">
              <a:solidFill>
                <a:srgbClr val="FF0000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'Sheet1 {3 min}'!$D$1:$D$13</c:f>
              <c:numCache>
                <c:formatCode>General</c:formatCode>
                <c:ptCount val="13"/>
                <c:pt idx="0">
                  <c:v>523.77398681640625</c:v>
                </c:pt>
                <c:pt idx="1">
                  <c:v>524.27398681640625</c:v>
                </c:pt>
                <c:pt idx="2">
                  <c:v>524.77398681640625</c:v>
                </c:pt>
                <c:pt idx="3">
                  <c:v>525.28497314453125</c:v>
                </c:pt>
                <c:pt idx="4">
                  <c:v>525.78497314453125</c:v>
                </c:pt>
                <c:pt idx="5">
                  <c:v>526.2860107421875</c:v>
                </c:pt>
                <c:pt idx="6">
                  <c:v>526.7860107421875</c:v>
                </c:pt>
                <c:pt idx="7">
                  <c:v>527.2979736328125</c:v>
                </c:pt>
                <c:pt idx="8">
                  <c:v>527.79901123046875</c:v>
                </c:pt>
                <c:pt idx="9">
                  <c:v>528.301025390625</c:v>
                </c:pt>
                <c:pt idx="10">
                  <c:v>528.801025390625</c:v>
                </c:pt>
                <c:pt idx="11">
                  <c:v>529.301025390625</c:v>
                </c:pt>
                <c:pt idx="12">
                  <c:v>529.801025390625</c:v>
                </c:pt>
              </c:numCache>
            </c:numRef>
          </c:xVal>
          <c:yVal>
            <c:numRef>
              <c:f>'Sheet1 {3 min}'!$E$1:$E$28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16640</c:v>
                </c:pt>
                <c:pt idx="3">
                  <c:v>65340</c:v>
                </c:pt>
                <c:pt idx="4">
                  <c:v>179400</c:v>
                </c:pt>
                <c:pt idx="5">
                  <c:v>260500</c:v>
                </c:pt>
                <c:pt idx="6">
                  <c:v>229100</c:v>
                </c:pt>
                <c:pt idx="7">
                  <c:v>127700</c:v>
                </c:pt>
                <c:pt idx="8">
                  <c:v>49830</c:v>
                </c:pt>
                <c:pt idx="9">
                  <c:v>13830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E73-4FE3-9FB1-0760F85E1315}"/>
            </c:ext>
          </c:extLst>
        </c:ser>
        <c:ser>
          <c:idx val="4"/>
          <c:order val="4"/>
          <c:tx>
            <c:v>Binomial p = 1</c:v>
          </c:tx>
          <c:spPr>
            <a:ln w="25400">
              <a:solidFill>
                <a:srgbClr val="4472C4"/>
              </a:solidFill>
              <a:prstDash val="solid"/>
            </a:ln>
          </c:spPr>
          <c:marker>
            <c:symbol val="none"/>
          </c:marker>
          <c:xVal>
            <c:numRef>
              <c:f>'Sheet1 {3 min}'!$D$1:$D$31</c:f>
              <c:numCache>
                <c:formatCode>General</c:formatCode>
                <c:ptCount val="31"/>
                <c:pt idx="0">
                  <c:v>523.77398681640625</c:v>
                </c:pt>
                <c:pt idx="1">
                  <c:v>524.27398681640625</c:v>
                </c:pt>
                <c:pt idx="2">
                  <c:v>524.77398681640625</c:v>
                </c:pt>
                <c:pt idx="3">
                  <c:v>525.28497314453125</c:v>
                </c:pt>
                <c:pt idx="4">
                  <c:v>525.78497314453125</c:v>
                </c:pt>
                <c:pt idx="5">
                  <c:v>526.2860107421875</c:v>
                </c:pt>
                <c:pt idx="6">
                  <c:v>526.7860107421875</c:v>
                </c:pt>
                <c:pt idx="7">
                  <c:v>527.2979736328125</c:v>
                </c:pt>
                <c:pt idx="8">
                  <c:v>527.79901123046875</c:v>
                </c:pt>
                <c:pt idx="9">
                  <c:v>528.301025390625</c:v>
                </c:pt>
                <c:pt idx="10">
                  <c:v>528.801025390625</c:v>
                </c:pt>
                <c:pt idx="11">
                  <c:v>529.301025390625</c:v>
                </c:pt>
                <c:pt idx="12">
                  <c:v>529.801025390625</c:v>
                </c:pt>
              </c:numCache>
            </c:numRef>
          </c:xVal>
          <c:yVal>
            <c:numRef>
              <c:f>'Sheet1 {3 min}'!$P$1:$P$31</c:f>
              <c:numCache>
                <c:formatCode>General</c:formatCode>
                <c:ptCount val="31"/>
                <c:pt idx="0">
                  <c:v>62.636152150817658</c:v>
                </c:pt>
                <c:pt idx="1">
                  <c:v>1452.787814862194</c:v>
                </c:pt>
                <c:pt idx="2">
                  <c:v>13693.477362669935</c:v>
                </c:pt>
                <c:pt idx="3">
                  <c:v>66855.8097591103</c:v>
                </c:pt>
                <c:pt idx="4">
                  <c:v>178873.9740451175</c:v>
                </c:pt>
                <c:pt idx="5">
                  <c:v>260704.38646005385</c:v>
                </c:pt>
                <c:pt idx="6">
                  <c:v>228615.68528834402</c:v>
                </c:pt>
                <c:pt idx="7">
                  <c:v>129415.77277013185</c:v>
                </c:pt>
                <c:pt idx="8">
                  <c:v>47163.675016518522</c:v>
                </c:pt>
                <c:pt idx="9">
                  <c:v>12612.679079048339</c:v>
                </c:pt>
                <c:pt idx="10">
                  <c:v>2682.4292014634448</c:v>
                </c:pt>
                <c:pt idx="11">
                  <c:v>476.83599868070587</c:v>
                </c:pt>
                <c:pt idx="12">
                  <c:v>73.195858954870502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E73-4FE3-9FB1-0760F85E1315}"/>
            </c:ext>
          </c:extLst>
        </c:ser>
        <c:ser>
          <c:idx val="5"/>
          <c:order val="5"/>
          <c:tx>
            <c:v>Bimodal(1) 4.8</c:v>
          </c:tx>
          <c:marker>
            <c:symbol val="none"/>
          </c:marker>
          <c:xVal>
            <c:numRef>
              <c:f>'Sheet1 {3 min}'!$D$1:$D$31</c:f>
              <c:numCache>
                <c:formatCode>General</c:formatCode>
                <c:ptCount val="31"/>
                <c:pt idx="0">
                  <c:v>523.77398681640625</c:v>
                </c:pt>
                <c:pt idx="1">
                  <c:v>524.27398681640625</c:v>
                </c:pt>
                <c:pt idx="2">
                  <c:v>524.77398681640625</c:v>
                </c:pt>
                <c:pt idx="3">
                  <c:v>525.28497314453125</c:v>
                </c:pt>
                <c:pt idx="4">
                  <c:v>525.78497314453125</c:v>
                </c:pt>
                <c:pt idx="5">
                  <c:v>526.2860107421875</c:v>
                </c:pt>
                <c:pt idx="6">
                  <c:v>526.7860107421875</c:v>
                </c:pt>
                <c:pt idx="7">
                  <c:v>527.2979736328125</c:v>
                </c:pt>
                <c:pt idx="8">
                  <c:v>527.79901123046875</c:v>
                </c:pt>
                <c:pt idx="9">
                  <c:v>528.301025390625</c:v>
                </c:pt>
                <c:pt idx="10">
                  <c:v>528.801025390625</c:v>
                </c:pt>
                <c:pt idx="11">
                  <c:v>529.301025390625</c:v>
                </c:pt>
                <c:pt idx="12">
                  <c:v>529.801025390625</c:v>
                </c:pt>
              </c:numCache>
            </c:numRef>
          </c:xVal>
          <c:yVal>
            <c:numRef>
              <c:f>'Sheet1 {3 min}'!$M$1:$M$31</c:f>
              <c:numCache>
                <c:formatCode>General</c:formatCode>
                <c:ptCount val="31"/>
                <c:pt idx="0">
                  <c:v>6.8411706466233083E-2</c:v>
                </c:pt>
                <c:pt idx="1">
                  <c:v>1.5521863009354058</c:v>
                </c:pt>
                <c:pt idx="2">
                  <c:v>14.112588513350842</c:v>
                </c:pt>
                <c:pt idx="3">
                  <c:v>64.645294026733822</c:v>
                </c:pt>
                <c:pt idx="4">
                  <c:v>152.28241712740657</c:v>
                </c:pt>
                <c:pt idx="5">
                  <c:v>164.15118931738155</c:v>
                </c:pt>
                <c:pt idx="6">
                  <c:v>75.918012197370729</c:v>
                </c:pt>
                <c:pt idx="7">
                  <c:v>22.949231926952088</c:v>
                </c:pt>
                <c:pt idx="8">
                  <c:v>5.2600416197411635</c:v>
                </c:pt>
                <c:pt idx="9">
                  <c:v>0.98373314215999974</c:v>
                </c:pt>
                <c:pt idx="10">
                  <c:v>0.15669332754528498</c:v>
                </c:pt>
                <c:pt idx="11">
                  <c:v>2.1854463508431111E-2</c:v>
                </c:pt>
                <c:pt idx="12">
                  <c:v>2.7202974286153134E-3</c:v>
                </c:pt>
                <c:pt idx="13">
                  <c:v>3.0473749176081893E-4</c:v>
                </c:pt>
                <c:pt idx="14">
                  <c:v>2.7726614510085428E-5</c:v>
                </c:pt>
                <c:pt idx="15">
                  <c:v>1.4318862488382872E-8</c:v>
                </c:pt>
                <c:pt idx="16">
                  <c:v>1.4318862488382872E-8</c:v>
                </c:pt>
                <c:pt idx="17">
                  <c:v>1.4318862488382872E-8</c:v>
                </c:pt>
                <c:pt idx="18">
                  <c:v>1.4318862488382872E-8</c:v>
                </c:pt>
                <c:pt idx="19">
                  <c:v>1.4318862488382872E-8</c:v>
                </c:pt>
                <c:pt idx="20">
                  <c:v>1.4318862488382872E-8</c:v>
                </c:pt>
                <c:pt idx="21">
                  <c:v>1.4318862488382872E-8</c:v>
                </c:pt>
                <c:pt idx="22">
                  <c:v>1.4318862488382872E-8</c:v>
                </c:pt>
                <c:pt idx="23">
                  <c:v>1.4318862488382872E-8</c:v>
                </c:pt>
                <c:pt idx="24">
                  <c:v>1.4318862488382872E-8</c:v>
                </c:pt>
                <c:pt idx="25">
                  <c:v>1.4318862488382872E-8</c:v>
                </c:pt>
                <c:pt idx="26">
                  <c:v>1.4318862488382872E-8</c:v>
                </c:pt>
                <c:pt idx="27">
                  <c:v>1.4318862488382872E-8</c:v>
                </c:pt>
                <c:pt idx="28">
                  <c:v>1.4318862488382872E-8</c:v>
                </c:pt>
                <c:pt idx="29">
                  <c:v>1.4318862488382872E-8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E73-4FE3-9FB1-0760F85E1315}"/>
            </c:ext>
          </c:extLst>
        </c:ser>
        <c:ser>
          <c:idx val="6"/>
          <c:order val="6"/>
          <c:tx>
            <c:v>Bimodal(2) 6.5</c:v>
          </c:tx>
          <c:marker>
            <c:symbol val="none"/>
          </c:marker>
          <c:xVal>
            <c:numRef>
              <c:f>'Sheet1 {3 min}'!$D$1:$D$31</c:f>
              <c:numCache>
                <c:formatCode>General</c:formatCode>
                <c:ptCount val="31"/>
                <c:pt idx="0">
                  <c:v>523.77398681640625</c:v>
                </c:pt>
                <c:pt idx="1">
                  <c:v>524.27398681640625</c:v>
                </c:pt>
                <c:pt idx="2">
                  <c:v>524.77398681640625</c:v>
                </c:pt>
                <c:pt idx="3">
                  <c:v>525.28497314453125</c:v>
                </c:pt>
                <c:pt idx="4">
                  <c:v>525.78497314453125</c:v>
                </c:pt>
                <c:pt idx="5">
                  <c:v>526.2860107421875</c:v>
                </c:pt>
                <c:pt idx="6">
                  <c:v>526.7860107421875</c:v>
                </c:pt>
                <c:pt idx="7">
                  <c:v>527.2979736328125</c:v>
                </c:pt>
                <c:pt idx="8">
                  <c:v>527.79901123046875</c:v>
                </c:pt>
                <c:pt idx="9">
                  <c:v>528.301025390625</c:v>
                </c:pt>
                <c:pt idx="10">
                  <c:v>528.801025390625</c:v>
                </c:pt>
                <c:pt idx="11">
                  <c:v>529.301025390625</c:v>
                </c:pt>
                <c:pt idx="12">
                  <c:v>529.801025390625</c:v>
                </c:pt>
              </c:numCache>
            </c:numRef>
          </c:xVal>
          <c:yVal>
            <c:numRef>
              <c:f>'Sheet1 {3 min}'!$O$1:$O$31</c:f>
              <c:numCache>
                <c:formatCode>General</c:formatCode>
                <c:ptCount val="31"/>
                <c:pt idx="0">
                  <c:v>7.8414484665206556</c:v>
                </c:pt>
                <c:pt idx="1">
                  <c:v>209.55606640414533</c:v>
                </c:pt>
                <c:pt idx="2">
                  <c:v>2389.925574089677</c:v>
                </c:pt>
                <c:pt idx="3">
                  <c:v>15077.82240531806</c:v>
                </c:pt>
                <c:pt idx="4">
                  <c:v>56902.573201670675</c:v>
                </c:pt>
                <c:pt idx="5">
                  <c:v>129226.63023821633</c:v>
                </c:pt>
                <c:pt idx="6">
                  <c:v>167808.75515463424</c:v>
                </c:pt>
                <c:pt idx="7">
                  <c:v>111034.46507448358</c:v>
                </c:pt>
                <c:pt idx="8">
                  <c:v>42950.617097581751</c:v>
                </c:pt>
                <c:pt idx="9">
                  <c:v>11824.752869462316</c:v>
                </c:pt>
                <c:pt idx="10">
                  <c:v>2556.9248701921374</c:v>
                </c:pt>
                <c:pt idx="11">
                  <c:v>459.33156294964181</c:v>
                </c:pt>
                <c:pt idx="12">
                  <c:v>71.017033926968409</c:v>
                </c:pt>
                <c:pt idx="13">
                  <c:v>9.6779724710494737</c:v>
                </c:pt>
                <c:pt idx="14">
                  <c:v>1.1810530622500715</c:v>
                </c:pt>
                <c:pt idx="15">
                  <c:v>0.1279474606733626</c:v>
                </c:pt>
                <c:pt idx="16">
                  <c:v>9.8771811491554437E-3</c:v>
                </c:pt>
                <c:pt idx="17">
                  <c:v>1.4318862488382872E-8</c:v>
                </c:pt>
                <c:pt idx="18">
                  <c:v>1.4318862488382872E-8</c:v>
                </c:pt>
                <c:pt idx="19">
                  <c:v>1.4318862488382872E-8</c:v>
                </c:pt>
                <c:pt idx="20">
                  <c:v>1.4318862488382872E-8</c:v>
                </c:pt>
                <c:pt idx="21">
                  <c:v>1.4318862488382872E-8</c:v>
                </c:pt>
                <c:pt idx="22">
                  <c:v>1.4318862488382872E-8</c:v>
                </c:pt>
                <c:pt idx="23">
                  <c:v>1.4318862488382872E-8</c:v>
                </c:pt>
                <c:pt idx="24">
                  <c:v>1.4318862488382872E-8</c:v>
                </c:pt>
                <c:pt idx="25">
                  <c:v>1.4318862488382872E-8</c:v>
                </c:pt>
                <c:pt idx="26">
                  <c:v>1.4318862488382872E-8</c:v>
                </c:pt>
                <c:pt idx="27">
                  <c:v>1.4318862488382872E-8</c:v>
                </c:pt>
                <c:pt idx="28">
                  <c:v>1.4318862488382872E-8</c:v>
                </c:pt>
                <c:pt idx="29">
                  <c:v>1.4318862488382872E-8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E73-4FE3-9FB1-0760F85E1315}"/>
            </c:ext>
          </c:extLst>
        </c:ser>
        <c:ser>
          <c:idx val="7"/>
          <c:order val="7"/>
          <c:tx>
            <c:v>Bimodal(3) 4.8</c:v>
          </c:tx>
          <c:marker>
            <c:symbol val="none"/>
          </c:marker>
          <c:xVal>
            <c:numRef>
              <c:f>'Sheet1 {3 min}'!$D$1:$D$31</c:f>
              <c:numCache>
                <c:formatCode>General</c:formatCode>
                <c:ptCount val="31"/>
                <c:pt idx="0">
                  <c:v>523.77398681640625</c:v>
                </c:pt>
                <c:pt idx="1">
                  <c:v>524.27398681640625</c:v>
                </c:pt>
                <c:pt idx="2">
                  <c:v>524.77398681640625</c:v>
                </c:pt>
                <c:pt idx="3">
                  <c:v>525.28497314453125</c:v>
                </c:pt>
                <c:pt idx="4">
                  <c:v>525.78497314453125</c:v>
                </c:pt>
                <c:pt idx="5">
                  <c:v>526.2860107421875</c:v>
                </c:pt>
                <c:pt idx="6">
                  <c:v>526.7860107421875</c:v>
                </c:pt>
                <c:pt idx="7">
                  <c:v>527.2979736328125</c:v>
                </c:pt>
                <c:pt idx="8">
                  <c:v>527.79901123046875</c:v>
                </c:pt>
                <c:pt idx="9">
                  <c:v>528.301025390625</c:v>
                </c:pt>
                <c:pt idx="10">
                  <c:v>528.801025390625</c:v>
                </c:pt>
                <c:pt idx="11">
                  <c:v>529.301025390625</c:v>
                </c:pt>
                <c:pt idx="12">
                  <c:v>529.801025390625</c:v>
                </c:pt>
              </c:numCache>
            </c:numRef>
          </c:xVal>
          <c:yVal>
            <c:numRef>
              <c:f>'Sheet1 {3 min}'!$V$1:$V$31</c:f>
              <c:numCache>
                <c:formatCode>General</c:formatCode>
                <c:ptCount val="31"/>
                <c:pt idx="0">
                  <c:v>54.726292006468491</c:v>
                </c:pt>
                <c:pt idx="1">
                  <c:v>1241.6795621857509</c:v>
                </c:pt>
                <c:pt idx="2">
                  <c:v>11289.439200095545</c:v>
                </c:pt>
                <c:pt idx="3">
                  <c:v>51713.342059794137</c:v>
                </c:pt>
                <c:pt idx="4">
                  <c:v>121819.11842634805</c:v>
                </c:pt>
                <c:pt idx="5">
                  <c:v>131313.60503254877</c:v>
                </c:pt>
                <c:pt idx="6">
                  <c:v>60731.012121541055</c:v>
                </c:pt>
                <c:pt idx="7">
                  <c:v>18358.358463749966</c:v>
                </c:pt>
                <c:pt idx="8">
                  <c:v>4207.7978773456671</c:v>
                </c:pt>
                <c:pt idx="9">
                  <c:v>786.94247647250143</c:v>
                </c:pt>
                <c:pt idx="10">
                  <c:v>125.34763797239982</c:v>
                </c:pt>
                <c:pt idx="11">
                  <c:v>17.482581296193388</c:v>
                </c:pt>
                <c:pt idx="12">
                  <c:v>2.1761047591112068</c:v>
                </c:pt>
                <c:pt idx="13">
                  <c:v>0.24376491511909024</c:v>
                </c:pt>
                <c:pt idx="14">
                  <c:v>2.2168610607672633E-2</c:v>
                </c:pt>
                <c:pt idx="15">
                  <c:v>1.4318862488382872E-8</c:v>
                </c:pt>
                <c:pt idx="16">
                  <c:v>1.4318862488382872E-8</c:v>
                </c:pt>
                <c:pt idx="17">
                  <c:v>1.4318862488382872E-8</c:v>
                </c:pt>
                <c:pt idx="18">
                  <c:v>1.4318862488382872E-8</c:v>
                </c:pt>
                <c:pt idx="19">
                  <c:v>1.4318862488382872E-8</c:v>
                </c:pt>
                <c:pt idx="20">
                  <c:v>1.4318862488382872E-8</c:v>
                </c:pt>
                <c:pt idx="21">
                  <c:v>1.4318862488382872E-8</c:v>
                </c:pt>
                <c:pt idx="22">
                  <c:v>1.4318862488382872E-8</c:v>
                </c:pt>
                <c:pt idx="23">
                  <c:v>1.4318862488382872E-8</c:v>
                </c:pt>
                <c:pt idx="24">
                  <c:v>1.4318862488382872E-8</c:v>
                </c:pt>
                <c:pt idx="25">
                  <c:v>1.4318862488382872E-8</c:v>
                </c:pt>
                <c:pt idx="26">
                  <c:v>1.4318862488382872E-8</c:v>
                </c:pt>
                <c:pt idx="27">
                  <c:v>1.4318862488382872E-8</c:v>
                </c:pt>
                <c:pt idx="28">
                  <c:v>1.4318862488382872E-8</c:v>
                </c:pt>
                <c:pt idx="29">
                  <c:v>1.4318862488382872E-8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FE73-4FE3-9FB1-0760F85E13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431967"/>
        <c:axId val="788432383"/>
      </c:scatterChart>
      <c:valAx>
        <c:axId val="788431967"/>
        <c:scaling>
          <c:orientation val="minMax"/>
          <c:max val="530"/>
          <c:min val="523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m/z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88432383"/>
        <c:crosses val="autoZero"/>
        <c:crossBetween val="midCat"/>
      </c:valAx>
      <c:valAx>
        <c:axId val="788432383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88431967"/>
        <c:crosses val="autoZero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Regression Metric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Lit>
              <c:ptCount val="1"/>
              <c:pt idx="0">
                <c:v>Error</c:v>
              </c:pt>
            </c:strLit>
          </c:cat>
          <c:val>
            <c:numRef>
              <c:f>'Sheet1 {3 min}'!$I$78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8941-4DFD-8DE4-A44BE05479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axId val="788434047"/>
        <c:axId val="788444031"/>
      </c:barChart>
      <c:scatterChart>
        <c:scatterStyle val="lineMarker"/>
        <c:varyColors val="0"/>
        <c:ser>
          <c:idx val="1"/>
          <c:order val="1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008000"/>
                </a:solidFill>
                <a:prstDash val="solid"/>
              </a:ln>
            </c:spPr>
          </c:errBars>
          <c:yVal>
            <c:numRef>
              <c:f>'Sheet1 {3 min}'!$I$79</c:f>
              <c:numCache>
                <c:formatCode>General</c:formatCode>
                <c:ptCount val="1"/>
                <c:pt idx="0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8941-4DFD-8DE4-A44BE05479EC}"/>
            </c:ext>
          </c:extLst>
        </c:ser>
        <c:ser>
          <c:idx val="2"/>
          <c:order val="2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6600"/>
                </a:solidFill>
                <a:prstDash val="solid"/>
              </a:ln>
            </c:spPr>
          </c:errBars>
          <c:yVal>
            <c:numRef>
              <c:f>'Sheet1 {3 min}'!$I$80</c:f>
              <c:numCache>
                <c:formatCode>General</c:formatCode>
                <c:ptCount val="1"/>
                <c:pt idx="0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8941-4DFD-8DE4-A44BE05479EC}"/>
            </c:ext>
          </c:extLst>
        </c:ser>
        <c:ser>
          <c:idx val="3"/>
          <c:order val="3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'Sheet1 {3 min}'!$I$81</c:f>
              <c:numCache>
                <c:formatCode>General</c:formatCode>
                <c:ptCount val="1"/>
                <c:pt idx="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8941-4DFD-8DE4-A44BE05479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434047"/>
        <c:axId val="788444031"/>
      </c:scatterChart>
      <c:catAx>
        <c:axId val="78843404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88444031"/>
        <c:crosses val="autoZero"/>
        <c:auto val="1"/>
        <c:lblAlgn val="ctr"/>
        <c:lblOffset val="100"/>
        <c:noMultiLvlLbl val="0"/>
      </c:catAx>
      <c:valAx>
        <c:axId val="788444031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788434047"/>
        <c:crosses val="autoZero"/>
        <c:crossBetween val="between"/>
      </c:valAx>
      <c:spPr>
        <a:noFill/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Delta Chi Metric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Lit>
              <c:ptCount val="1"/>
              <c:pt idx="0">
                <c:v>DeltaChi</c:v>
              </c:pt>
            </c:strLit>
          </c:cat>
          <c:val>
            <c:numRef>
              <c:f>'Sheet1 {3 min}'!$J$78</c:f>
              <c:numCache>
                <c:formatCode>General</c:formatCode>
                <c:ptCount val="1"/>
                <c:pt idx="0">
                  <c:v>0.54022039313396464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D3-42C1-B2BE-2DB5AD3601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axId val="788444863"/>
        <c:axId val="788436127"/>
      </c:barChart>
      <c:scatterChart>
        <c:scatterStyle val="lineMarker"/>
        <c:varyColors val="0"/>
        <c:ser>
          <c:idx val="1"/>
          <c:order val="1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008000"/>
                </a:solidFill>
                <a:prstDash val="solid"/>
              </a:ln>
            </c:spPr>
          </c:errBars>
          <c:yVal>
            <c:numRef>
              <c:f>'Sheet1 {3 min}'!$J$79</c:f>
              <c:numCache>
                <c:formatCode>General</c:formatCode>
                <c:ptCount val="1"/>
                <c:pt idx="0">
                  <c:v>1.7025208222743844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2D3-42C1-B2BE-2DB5AD36016B}"/>
            </c:ext>
          </c:extLst>
        </c:ser>
        <c:ser>
          <c:idx val="2"/>
          <c:order val="2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6600"/>
                </a:solidFill>
                <a:prstDash val="solid"/>
              </a:ln>
            </c:spPr>
          </c:errBars>
          <c:yVal>
            <c:numRef>
              <c:f>'Sheet1 {3 min}'!$J$80</c:f>
              <c:numCache>
                <c:formatCode>General</c:formatCode>
                <c:ptCount val="1"/>
                <c:pt idx="0">
                  <c:v>0.8512604111371922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2D3-42C1-B2BE-2DB5AD36016B}"/>
            </c:ext>
          </c:extLst>
        </c:ser>
        <c:ser>
          <c:idx val="3"/>
          <c:order val="3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'Sheet1 {3 min}'!$J$81</c:f>
              <c:numCache>
                <c:formatCode>General</c:formatCode>
                <c:ptCount val="1"/>
                <c:pt idx="0">
                  <c:v>0.4256302055685961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2D3-42C1-B2BE-2DB5AD3601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444863"/>
        <c:axId val="788436127"/>
      </c:scatterChart>
      <c:catAx>
        <c:axId val="78844486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88436127"/>
        <c:crosses val="autoZero"/>
        <c:auto val="1"/>
        <c:lblAlgn val="ctr"/>
        <c:lblOffset val="100"/>
        <c:noMultiLvlLbl val="0"/>
      </c:catAx>
      <c:valAx>
        <c:axId val="788436127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788444863"/>
        <c:crosses val="autoZero"/>
        <c:crossBetween val="between"/>
      </c:valAx>
      <c:spPr>
        <a:noFill/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Separation Metric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Lit>
              <c:ptCount val="1"/>
              <c:pt idx="0">
                <c:v>SepRatio</c:v>
              </c:pt>
            </c:strLit>
          </c:cat>
          <c:val>
            <c:numRef>
              <c:f>'Sheet1 {3 min}'!$K$78</c:f>
              <c:numCache>
                <c:formatCode>General</c:formatCode>
                <c:ptCount val="1"/>
                <c:pt idx="0">
                  <c:v>3.6530464109686291E-10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C6-4D11-A7B8-5C13571E82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axId val="788437791"/>
        <c:axId val="788436543"/>
      </c:barChart>
      <c:scatterChart>
        <c:scatterStyle val="lineMarker"/>
        <c:varyColors val="0"/>
        <c:ser>
          <c:idx val="1"/>
          <c:order val="1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008000"/>
                </a:solidFill>
                <a:prstDash val="solid"/>
              </a:ln>
            </c:spPr>
          </c:errBars>
          <c:yVal>
            <c:numRef>
              <c:f>'Sheet1 {3 min}'!$K$79</c:f>
              <c:numCache>
                <c:formatCode>General</c:formatCode>
                <c:ptCount val="1"/>
                <c:pt idx="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C6-4D11-A7B8-5C13571E822A}"/>
            </c:ext>
          </c:extLst>
        </c:ser>
        <c:ser>
          <c:idx val="2"/>
          <c:order val="2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6600"/>
                </a:solidFill>
                <a:prstDash val="solid"/>
              </a:ln>
            </c:spPr>
          </c:errBars>
          <c:yVal>
            <c:numRef>
              <c:f>'Sheet1 {3 min}'!$K$80</c:f>
              <c:numCache>
                <c:formatCode>General</c:formatCode>
                <c:ptCount val="1"/>
                <c:pt idx="0">
                  <c:v>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7C6-4D11-A7B8-5C13571E822A}"/>
            </c:ext>
          </c:extLst>
        </c:ser>
        <c:ser>
          <c:idx val="3"/>
          <c:order val="3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'Sheet1 {3 min}'!$K$81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7C6-4D11-A7B8-5C13571E82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437791"/>
        <c:axId val="788436543"/>
      </c:scatterChart>
      <c:catAx>
        <c:axId val="78843779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88436543"/>
        <c:crosses val="autoZero"/>
        <c:auto val="1"/>
        <c:lblAlgn val="ctr"/>
        <c:lblOffset val="100"/>
        <c:noMultiLvlLbl val="0"/>
      </c:catAx>
      <c:valAx>
        <c:axId val="788436543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788437791"/>
        <c:crosses val="autoZero"/>
        <c:crossBetween val="between"/>
      </c:valAx>
      <c:spPr>
        <a:noFill/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Width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Sheet1 width</c:v>
          </c:tx>
          <c:spPr>
            <a:ln w="25400">
              <a:solidFill>
                <a:srgbClr val="000000"/>
              </a:solidFill>
              <a:prstDash val="solid"/>
            </a:ln>
            <a:effectLst/>
          </c:spPr>
          <c:marker>
            <c:symbol val="square"/>
            <c:size val="4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Summary!$A$4:$A$24</c:f>
              <c:numCache>
                <c:formatCode>0.00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Summary!$D$4:$D$24</c:f>
              <c:numCache>
                <c:formatCode>0.00</c:formatCode>
                <c:ptCount val="21"/>
                <c:pt idx="0">
                  <c:v>5.523681640625</c:v>
                </c:pt>
                <c:pt idx="1">
                  <c:v>6.10400390625</c:v>
                </c:pt>
                <c:pt idx="2">
                  <c:v>6.5157470703125</c:v>
                </c:pt>
                <c:pt idx="3">
                  <c:v>8.931640625</c:v>
                </c:pt>
                <c:pt idx="4">
                  <c:v>4.7017822265625</c:v>
                </c:pt>
                <c:pt idx="5">
                  <c:v>6.5218505859375</c:v>
                </c:pt>
                <c:pt idx="6">
                  <c:v>7.8597412109375</c:v>
                </c:pt>
                <c:pt idx="7">
                  <c:v>9.466552734375</c:v>
                </c:pt>
                <c:pt idx="8">
                  <c:v>6.87744140625</c:v>
                </c:pt>
                <c:pt idx="9">
                  <c:v>8.634033203125</c:v>
                </c:pt>
                <c:pt idx="10">
                  <c:v>8.2418212890625</c:v>
                </c:pt>
                <c:pt idx="11">
                  <c:v>7.304443359375</c:v>
                </c:pt>
                <c:pt idx="12">
                  <c:v>6.6519775390625</c:v>
                </c:pt>
                <c:pt idx="13">
                  <c:v>9.44970703125</c:v>
                </c:pt>
                <c:pt idx="14">
                  <c:v>7.0848388671875</c:v>
                </c:pt>
                <c:pt idx="15">
                  <c:v>8.5267333984375</c:v>
                </c:pt>
                <c:pt idx="16">
                  <c:v>7.5478515625</c:v>
                </c:pt>
                <c:pt idx="17">
                  <c:v>6.7086181640625</c:v>
                </c:pt>
                <c:pt idx="18">
                  <c:v>7.9283447265625</c:v>
                </c:pt>
                <c:pt idx="19">
                  <c:v>9.0584716796875</c:v>
                </c:pt>
                <c:pt idx="20">
                  <c:v>9.2689208984375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C6-4E93-A17D-4ED347FA3F09}"/>
            </c:ext>
          </c:extLst>
        </c:ser>
        <c:ser>
          <c:idx val="1"/>
          <c:order val="1"/>
          <c:tx>
            <c:v>Sheet1(#NHs 1st)</c:v>
          </c:tx>
          <c:spPr>
            <a:ln w="25400">
              <a:solidFill>
                <a:srgbClr val="0000FF"/>
              </a:solidFill>
              <a:prstDash val="solid"/>
            </a:ln>
            <a:effectLst/>
          </c:spPr>
          <c:marker>
            <c:symbol val="circle"/>
            <c:size val="12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Summary!$A$4:$A$24</c:f>
              <c:numCache>
                <c:formatCode>0.00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Summary!$N$4:$N$24</c:f>
              <c:numCache>
                <c:formatCode>0.00</c:formatCode>
                <c:ptCount val="21"/>
                <c:pt idx="0">
                  <c:v>5.5011297692422252</c:v>
                </c:pt>
                <c:pt idx="1">
                  <c:v>5.8751380163200038</c:v>
                </c:pt>
                <c:pt idx="2">
                  <c:v>6.6405105930676571</c:v>
                </c:pt>
                <c:pt idx="3">
                  <c:v>13.437061874999927</c:v>
                </c:pt>
                <c:pt idx="4">
                  <c:v>5.3818860937499258</c:v>
                </c:pt>
                <c:pt idx="5">
                  <c:v>8.6079603124999267</c:v>
                </c:pt>
                <c:pt idx="6">
                  <c:v>11.072804062499927</c:v>
                </c:pt>
                <c:pt idx="7">
                  <c:v>17.341847031249927</c:v>
                </c:pt>
                <c:pt idx="8">
                  <c:v>12.152393906249927</c:v>
                </c:pt>
                <c:pt idx="9">
                  <c:v>15.138233749999925</c:v>
                </c:pt>
                <c:pt idx="10">
                  <c:v>16.116227964721034</c:v>
                </c:pt>
                <c:pt idx="11">
                  <c:v>2.1549273341612891</c:v>
                </c:pt>
                <c:pt idx="12">
                  <c:v>7.5751879611190605</c:v>
                </c:pt>
                <c:pt idx="13">
                  <c:v>7.8030480483633999</c:v>
                </c:pt>
                <c:pt idx="14">
                  <c:v>7.8270047847008088</c:v>
                </c:pt>
                <c:pt idx="15">
                  <c:v>10.14784608974254</c:v>
                </c:pt>
                <c:pt idx="16">
                  <c:v>11.885304062499927</c:v>
                </c:pt>
                <c:pt idx="17">
                  <c:v>7.6810393478479098</c:v>
                </c:pt>
                <c:pt idx="18">
                  <c:v>10.624073593749927</c:v>
                </c:pt>
                <c:pt idx="19">
                  <c:v>14.391163437499925</c:v>
                </c:pt>
                <c:pt idx="20">
                  <c:v>19.343311874999927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C6-4E93-A17D-4ED347FA3F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099583"/>
        <c:axId val="134101247"/>
      </c:scatterChart>
      <c:valAx>
        <c:axId val="134099583"/>
        <c:scaling>
          <c:logBase val="10"/>
          <c:orientation val="minMax"/>
          <c:max val="100"/>
          <c:min val="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 Width (Da/#NH)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34101247"/>
        <c:crosses val="autoZero"/>
        <c:crossBetween val="midCat"/>
      </c:valAx>
      <c:valAx>
        <c:axId val="134101247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Da/#NHs</a:t>
                </a:r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crossAx val="134099583"/>
        <c:crossesAt val="1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Iterative Fitting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1st</c:v>
          </c:tx>
          <c:spPr>
            <a:ln w="25400">
              <a:noFill/>
            </a:ln>
            <a:effectLst/>
          </c:spPr>
          <c:marker>
            <c:symbol val="circle"/>
            <c:size val="6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xVal>
            <c:numRef>
              <c:f>'Sheet1 {3 min}'!$K$101:$K$120</c:f>
              <c:numCache>
                <c:formatCode>General</c:formatCode>
                <c:ptCount val="20"/>
                <c:pt idx="0">
                  <c:v>0.84418817119444667</c:v>
                </c:pt>
                <c:pt idx="1">
                  <c:v>3.4955592999094689</c:v>
                </c:pt>
                <c:pt idx="2">
                  <c:v>3.415046619298248</c:v>
                </c:pt>
                <c:pt idx="3">
                  <c:v>3.2002165169016354</c:v>
                </c:pt>
                <c:pt idx="4">
                  <c:v>0.94749183522548674</c:v>
                </c:pt>
                <c:pt idx="5">
                  <c:v>0.75060638578681538</c:v>
                </c:pt>
                <c:pt idx="6">
                  <c:v>0.77521038142071086</c:v>
                </c:pt>
                <c:pt idx="7">
                  <c:v>3.9448113285785364</c:v>
                </c:pt>
                <c:pt idx="8">
                  <c:v>0.89029012012628572</c:v>
                </c:pt>
                <c:pt idx="9">
                  <c:v>3.821950904519229</c:v>
                </c:pt>
              </c:numCache>
            </c:numRef>
          </c:xVal>
          <c:yVal>
            <c:numRef>
              <c:f>'Sheet1 {3 min}'!$Q$101:$Q$120</c:f>
              <c:numCache>
                <c:formatCode>General</c:formatCode>
                <c:ptCount val="20"/>
                <c:pt idx="0">
                  <c:v>0</c:v>
                </c:pt>
                <c:pt idx="1">
                  <c:v>3.8845638750534386E-2</c:v>
                </c:pt>
                <c:pt idx="2">
                  <c:v>0.20144331980793775</c:v>
                </c:pt>
                <c:pt idx="3">
                  <c:v>8.7499541877688672E-2</c:v>
                </c:pt>
                <c:pt idx="4">
                  <c:v>1.8697908978617582E-2</c:v>
                </c:pt>
                <c:pt idx="5">
                  <c:v>0</c:v>
                </c:pt>
                <c:pt idx="6">
                  <c:v>0</c:v>
                </c:pt>
                <c:pt idx="7">
                  <c:v>8.1542001753092591E-2</c:v>
                </c:pt>
                <c:pt idx="8">
                  <c:v>1.9024207715720462E-3</c:v>
                </c:pt>
                <c:pt idx="9">
                  <c:v>8.5160699828767741E-2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81-4E00-9787-6CBEB49387E6}"/>
            </c:ext>
          </c:extLst>
        </c:ser>
        <c:ser>
          <c:idx val="1"/>
          <c:order val="1"/>
          <c:tx>
            <c:v>2nd</c:v>
          </c:tx>
          <c:spPr>
            <a:ln w="25400">
              <a:noFill/>
            </a:ln>
            <a:effectLst/>
          </c:spPr>
          <c:marker>
            <c:symbol val="circle"/>
            <c:size val="6"/>
            <c:spPr>
              <a:solidFill>
                <a:srgbClr val="99CCFF"/>
              </a:solidFill>
              <a:ln>
                <a:solidFill>
                  <a:srgbClr val="99CCFF"/>
                </a:solidFill>
                <a:prstDash val="solid"/>
              </a:ln>
            </c:spPr>
          </c:marker>
          <c:xVal>
            <c:numRef>
              <c:f>'Sheet1 {3 min}'!$M$101:$M$120</c:f>
              <c:numCache>
                <c:formatCode>General</c:formatCode>
                <c:ptCount val="20"/>
                <c:pt idx="0">
                  <c:v>4.5323958411949672</c:v>
                </c:pt>
                <c:pt idx="1">
                  <c:v>4.7507618004030414</c:v>
                </c:pt>
                <c:pt idx="2">
                  <c:v>4.8060654094010253</c:v>
                </c:pt>
                <c:pt idx="3">
                  <c:v>4.2714597278459205</c:v>
                </c:pt>
                <c:pt idx="4">
                  <c:v>3.0194630611393602</c:v>
                </c:pt>
                <c:pt idx="5">
                  <c:v>4.5150790672048036</c:v>
                </c:pt>
                <c:pt idx="6">
                  <c:v>4.1470715929202235</c:v>
                </c:pt>
                <c:pt idx="7">
                  <c:v>4.6549557277794618</c:v>
                </c:pt>
                <c:pt idx="8">
                  <c:v>3.8326271407910339</c:v>
                </c:pt>
                <c:pt idx="9">
                  <c:v>4.7421712660075652</c:v>
                </c:pt>
              </c:numCache>
            </c:numRef>
          </c:xVal>
          <c:yVal>
            <c:numRef>
              <c:f>'Sheet1 {3 min}'!$R$101:$R$120</c:f>
              <c:numCache>
                <c:formatCode>General</c:formatCode>
                <c:ptCount val="20"/>
                <c:pt idx="0">
                  <c:v>0.94898137870163768</c:v>
                </c:pt>
                <c:pt idx="1">
                  <c:v>0.73769541031352537</c:v>
                </c:pt>
                <c:pt idx="2">
                  <c:v>0.67201711522497753</c:v>
                </c:pt>
                <c:pt idx="3">
                  <c:v>0.5160715284218701</c:v>
                </c:pt>
                <c:pt idx="4">
                  <c:v>0.11892088143184654</c:v>
                </c:pt>
                <c:pt idx="5">
                  <c:v>0.93184697231582403</c:v>
                </c:pt>
                <c:pt idx="6">
                  <c:v>0.70012700617967716</c:v>
                </c:pt>
                <c:pt idx="7">
                  <c:v>0.24583157756655855</c:v>
                </c:pt>
                <c:pt idx="8">
                  <c:v>6.7685435694921997E-2</c:v>
                </c:pt>
                <c:pt idx="9">
                  <c:v>0.81018904582909612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C81-4E00-9787-6CBEB49387E6}"/>
            </c:ext>
          </c:extLst>
        </c:ser>
        <c:ser>
          <c:idx val="2"/>
          <c:order val="2"/>
          <c:tx>
            <c:v>3rd</c:v>
          </c:tx>
          <c:spPr>
            <a:ln w="25400">
              <a:noFill/>
            </a:ln>
            <a:effectLst/>
          </c:spPr>
          <c:marker>
            <c:symbol val="circle"/>
            <c:size val="6"/>
            <c:spPr>
              <a:solidFill>
                <a:srgbClr val="FFCC99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xVal>
            <c:numRef>
              <c:f>'Sheet1 {3 min}'!$O$101:$O$120</c:f>
              <c:numCache>
                <c:formatCode>General</c:formatCode>
                <c:ptCount val="20"/>
                <c:pt idx="0">
                  <c:v>6.9392137004832168</c:v>
                </c:pt>
                <c:pt idx="1">
                  <c:v>4.9618519486755064</c:v>
                </c:pt>
                <c:pt idx="2">
                  <c:v>5.0230011145932467</c:v>
                </c:pt>
                <c:pt idx="3">
                  <c:v>5.4621972960053196</c:v>
                </c:pt>
                <c:pt idx="4">
                  <c:v>5.1212276313819443</c:v>
                </c:pt>
                <c:pt idx="5">
                  <c:v>6.939702188912805</c:v>
                </c:pt>
                <c:pt idx="6">
                  <c:v>5.8429571859930656</c:v>
                </c:pt>
                <c:pt idx="7">
                  <c:v>4.8183172794310929</c:v>
                </c:pt>
                <c:pt idx="8">
                  <c:v>4.7359751946496429</c:v>
                </c:pt>
                <c:pt idx="9">
                  <c:v>4.8933181446774965</c:v>
                </c:pt>
              </c:numCache>
            </c:numRef>
          </c:xVal>
          <c:yVal>
            <c:numRef>
              <c:f>'Sheet1 {3 min}'!$S$101:$S$120</c:f>
              <c:numCache>
                <c:formatCode>General</c:formatCode>
                <c:ptCount val="20"/>
                <c:pt idx="0">
                  <c:v>5.1018621298362356E-2</c:v>
                </c:pt>
                <c:pt idx="1">
                  <c:v>0.22345895093594034</c:v>
                </c:pt>
                <c:pt idx="2">
                  <c:v>0.12653956496708463</c:v>
                </c:pt>
                <c:pt idx="3">
                  <c:v>0.39642892970044119</c:v>
                </c:pt>
                <c:pt idx="4">
                  <c:v>0.8623812095895359</c:v>
                </c:pt>
                <c:pt idx="5">
                  <c:v>6.8153027684175971E-2</c:v>
                </c:pt>
                <c:pt idx="6">
                  <c:v>0.2998729938203229</c:v>
                </c:pt>
                <c:pt idx="7">
                  <c:v>0.67262642068034884</c:v>
                </c:pt>
                <c:pt idx="8">
                  <c:v>0.93041214353350599</c:v>
                </c:pt>
                <c:pt idx="9">
                  <c:v>0.10465025434213619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C81-4E00-9787-6CBEB49387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438207"/>
        <c:axId val="788436959"/>
      </c:scatterChart>
      <c:valAx>
        <c:axId val="7884382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88436959"/>
        <c:crosses val="autoZero"/>
        <c:crossBetween val="midCat"/>
      </c:valAx>
      <c:valAx>
        <c:axId val="788436959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88438207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 i="0">
                <a:solidFill>
                  <a:srgbClr val="000000"/>
                </a:solidFill>
              </a:defRPr>
            </a:pPr>
            <a:r>
              <a:rPr lang="en-US" b="1" i="0">
                <a:solidFill>
                  <a:srgbClr val="000000"/>
                </a:solidFill>
              </a:rPr>
              <a:t>Sheet1 {4 min} spectrum 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spectrum</c:v>
          </c:tx>
          <c:spPr>
            <a:ln w="127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{4 min}'!$A$1:$A$586</c:f>
              <c:numCache>
                <c:formatCode>General</c:formatCode>
                <c:ptCount val="586"/>
                <c:pt idx="0">
                  <c:v>523.43499755859375</c:v>
                </c:pt>
                <c:pt idx="1">
                  <c:v>523.44500732421875</c:v>
                </c:pt>
                <c:pt idx="2">
                  <c:v>523.45501708984375</c:v>
                </c:pt>
                <c:pt idx="3">
                  <c:v>523.46502685546875</c:v>
                </c:pt>
                <c:pt idx="4">
                  <c:v>523.4749755859375</c:v>
                </c:pt>
                <c:pt idx="5">
                  <c:v>523.4849853515625</c:v>
                </c:pt>
                <c:pt idx="6">
                  <c:v>523.4949951171875</c:v>
                </c:pt>
                <c:pt idx="7">
                  <c:v>523.5050048828125</c:v>
                </c:pt>
                <c:pt idx="8">
                  <c:v>523.5150146484375</c:v>
                </c:pt>
                <c:pt idx="9">
                  <c:v>523.5250244140625</c:v>
                </c:pt>
                <c:pt idx="10">
                  <c:v>523.53497314453125</c:v>
                </c:pt>
                <c:pt idx="11">
                  <c:v>523.54498291015625</c:v>
                </c:pt>
                <c:pt idx="12">
                  <c:v>523.55499267578125</c:v>
                </c:pt>
                <c:pt idx="13">
                  <c:v>523.56500244140625</c:v>
                </c:pt>
                <c:pt idx="14">
                  <c:v>523.57501220703125</c:v>
                </c:pt>
                <c:pt idx="15">
                  <c:v>523.58502197265625</c:v>
                </c:pt>
                <c:pt idx="16">
                  <c:v>523.594970703125</c:v>
                </c:pt>
                <c:pt idx="17">
                  <c:v>523.60498046875</c:v>
                </c:pt>
                <c:pt idx="18">
                  <c:v>523.614990234375</c:v>
                </c:pt>
                <c:pt idx="19">
                  <c:v>523.625</c:v>
                </c:pt>
                <c:pt idx="20">
                  <c:v>523.635009765625</c:v>
                </c:pt>
                <c:pt idx="21">
                  <c:v>523.64501953125</c:v>
                </c:pt>
                <c:pt idx="22">
                  <c:v>523.655029296875</c:v>
                </c:pt>
                <c:pt idx="23">
                  <c:v>523.66497802734375</c:v>
                </c:pt>
                <c:pt idx="24">
                  <c:v>523.67498779296875</c:v>
                </c:pt>
                <c:pt idx="25">
                  <c:v>523.68499755859375</c:v>
                </c:pt>
                <c:pt idx="26">
                  <c:v>523.69500732421875</c:v>
                </c:pt>
                <c:pt idx="27">
                  <c:v>523.70501708984375</c:v>
                </c:pt>
                <c:pt idx="28">
                  <c:v>523.71502685546875</c:v>
                </c:pt>
                <c:pt idx="29">
                  <c:v>523.7249755859375</c:v>
                </c:pt>
                <c:pt idx="30">
                  <c:v>523.7349853515625</c:v>
                </c:pt>
                <c:pt idx="31">
                  <c:v>523.7449951171875</c:v>
                </c:pt>
                <c:pt idx="32">
                  <c:v>523.7550048828125</c:v>
                </c:pt>
                <c:pt idx="33">
                  <c:v>523.7650146484375</c:v>
                </c:pt>
                <c:pt idx="34">
                  <c:v>523.7750244140625</c:v>
                </c:pt>
                <c:pt idx="35">
                  <c:v>523.78497314453125</c:v>
                </c:pt>
                <c:pt idx="36">
                  <c:v>523.79498291015625</c:v>
                </c:pt>
                <c:pt idx="37">
                  <c:v>523.80499267578125</c:v>
                </c:pt>
                <c:pt idx="38">
                  <c:v>523.81500244140625</c:v>
                </c:pt>
                <c:pt idx="39">
                  <c:v>523.82501220703125</c:v>
                </c:pt>
                <c:pt idx="40">
                  <c:v>523.83502197265625</c:v>
                </c:pt>
                <c:pt idx="41">
                  <c:v>523.844970703125</c:v>
                </c:pt>
                <c:pt idx="42">
                  <c:v>523.85498046875</c:v>
                </c:pt>
                <c:pt idx="43">
                  <c:v>523.864990234375</c:v>
                </c:pt>
                <c:pt idx="44">
                  <c:v>523.875</c:v>
                </c:pt>
                <c:pt idx="45">
                  <c:v>523.885009765625</c:v>
                </c:pt>
                <c:pt idx="46">
                  <c:v>523.89501953125</c:v>
                </c:pt>
                <c:pt idx="47">
                  <c:v>523.905029296875</c:v>
                </c:pt>
                <c:pt idx="48">
                  <c:v>523.91497802734375</c:v>
                </c:pt>
                <c:pt idx="49">
                  <c:v>523.92498779296875</c:v>
                </c:pt>
                <c:pt idx="50">
                  <c:v>523.93499755859375</c:v>
                </c:pt>
                <c:pt idx="51">
                  <c:v>523.94500732421875</c:v>
                </c:pt>
                <c:pt idx="52">
                  <c:v>523.95501708984375</c:v>
                </c:pt>
                <c:pt idx="53">
                  <c:v>523.96502685546875</c:v>
                </c:pt>
                <c:pt idx="54">
                  <c:v>523.9749755859375</c:v>
                </c:pt>
                <c:pt idx="55">
                  <c:v>523.9849853515625</c:v>
                </c:pt>
                <c:pt idx="56">
                  <c:v>523.9949951171875</c:v>
                </c:pt>
                <c:pt idx="57">
                  <c:v>524.0050048828125</c:v>
                </c:pt>
                <c:pt idx="58">
                  <c:v>524.0150146484375</c:v>
                </c:pt>
                <c:pt idx="59">
                  <c:v>524.0250244140625</c:v>
                </c:pt>
                <c:pt idx="60">
                  <c:v>524.03497314453125</c:v>
                </c:pt>
                <c:pt idx="61">
                  <c:v>524.04498291015625</c:v>
                </c:pt>
                <c:pt idx="62">
                  <c:v>524.05499267578125</c:v>
                </c:pt>
                <c:pt idx="63">
                  <c:v>524.06500244140625</c:v>
                </c:pt>
                <c:pt idx="64">
                  <c:v>524.07501220703125</c:v>
                </c:pt>
                <c:pt idx="65">
                  <c:v>524.08502197265625</c:v>
                </c:pt>
                <c:pt idx="66">
                  <c:v>524.094970703125</c:v>
                </c:pt>
                <c:pt idx="67">
                  <c:v>524.10400390625</c:v>
                </c:pt>
                <c:pt idx="68">
                  <c:v>524.114990234375</c:v>
                </c:pt>
                <c:pt idx="69">
                  <c:v>524.125</c:v>
                </c:pt>
                <c:pt idx="70">
                  <c:v>524.135009765625</c:v>
                </c:pt>
                <c:pt idx="71">
                  <c:v>524.14398193359375</c:v>
                </c:pt>
                <c:pt idx="72">
                  <c:v>524.15399169921875</c:v>
                </c:pt>
                <c:pt idx="73">
                  <c:v>524.16400146484375</c:v>
                </c:pt>
                <c:pt idx="74">
                  <c:v>524.17401123046875</c:v>
                </c:pt>
                <c:pt idx="75">
                  <c:v>524.18402099609375</c:v>
                </c:pt>
                <c:pt idx="76">
                  <c:v>524.1939697265625</c:v>
                </c:pt>
                <c:pt idx="77">
                  <c:v>524.2039794921875</c:v>
                </c:pt>
                <c:pt idx="78">
                  <c:v>524.2139892578125</c:v>
                </c:pt>
                <c:pt idx="79">
                  <c:v>524.2239990234375</c:v>
                </c:pt>
                <c:pt idx="80">
                  <c:v>524.2340087890625</c:v>
                </c:pt>
                <c:pt idx="81">
                  <c:v>524.2440185546875</c:v>
                </c:pt>
                <c:pt idx="82">
                  <c:v>524.2540283203125</c:v>
                </c:pt>
                <c:pt idx="83">
                  <c:v>524.26397705078125</c:v>
                </c:pt>
                <c:pt idx="84">
                  <c:v>524.27398681640625</c:v>
                </c:pt>
                <c:pt idx="85">
                  <c:v>524.28399658203125</c:v>
                </c:pt>
                <c:pt idx="86">
                  <c:v>524.29400634765625</c:v>
                </c:pt>
                <c:pt idx="87">
                  <c:v>524.30401611328125</c:v>
                </c:pt>
                <c:pt idx="88">
                  <c:v>524.31402587890625</c:v>
                </c:pt>
                <c:pt idx="89">
                  <c:v>524.323974609375</c:v>
                </c:pt>
                <c:pt idx="90">
                  <c:v>524.333984375</c:v>
                </c:pt>
                <c:pt idx="91">
                  <c:v>524.343994140625</c:v>
                </c:pt>
                <c:pt idx="92">
                  <c:v>524.35400390625</c:v>
                </c:pt>
                <c:pt idx="93">
                  <c:v>524.364013671875</c:v>
                </c:pt>
                <c:pt idx="94">
                  <c:v>524.3740234375</c:v>
                </c:pt>
                <c:pt idx="95">
                  <c:v>524.38397216796875</c:v>
                </c:pt>
                <c:pt idx="96">
                  <c:v>524.39398193359375</c:v>
                </c:pt>
                <c:pt idx="97">
                  <c:v>524.40399169921875</c:v>
                </c:pt>
                <c:pt idx="98">
                  <c:v>524.41400146484375</c:v>
                </c:pt>
                <c:pt idx="99">
                  <c:v>524.42401123046875</c:v>
                </c:pt>
                <c:pt idx="100">
                  <c:v>524.43402099609375</c:v>
                </c:pt>
                <c:pt idx="101">
                  <c:v>524.4439697265625</c:v>
                </c:pt>
                <c:pt idx="102">
                  <c:v>524.4539794921875</c:v>
                </c:pt>
                <c:pt idx="103">
                  <c:v>524.4639892578125</c:v>
                </c:pt>
                <c:pt idx="104">
                  <c:v>524.4739990234375</c:v>
                </c:pt>
                <c:pt idx="105">
                  <c:v>524.4840087890625</c:v>
                </c:pt>
                <c:pt idx="106">
                  <c:v>524.4940185546875</c:v>
                </c:pt>
                <c:pt idx="107">
                  <c:v>524.5040283203125</c:v>
                </c:pt>
                <c:pt idx="108">
                  <c:v>524.51397705078125</c:v>
                </c:pt>
                <c:pt idx="109">
                  <c:v>524.52398681640625</c:v>
                </c:pt>
                <c:pt idx="110">
                  <c:v>524.53399658203125</c:v>
                </c:pt>
                <c:pt idx="111">
                  <c:v>524.54400634765625</c:v>
                </c:pt>
                <c:pt idx="112">
                  <c:v>524.55401611328125</c:v>
                </c:pt>
                <c:pt idx="113">
                  <c:v>524.56402587890625</c:v>
                </c:pt>
                <c:pt idx="114">
                  <c:v>524.573974609375</c:v>
                </c:pt>
                <c:pt idx="115">
                  <c:v>524.583984375</c:v>
                </c:pt>
                <c:pt idx="116">
                  <c:v>524.593994140625</c:v>
                </c:pt>
                <c:pt idx="117">
                  <c:v>524.60400390625</c:v>
                </c:pt>
                <c:pt idx="118">
                  <c:v>524.614013671875</c:v>
                </c:pt>
                <c:pt idx="119">
                  <c:v>524.6240234375</c:v>
                </c:pt>
                <c:pt idx="120">
                  <c:v>524.63397216796875</c:v>
                </c:pt>
                <c:pt idx="121">
                  <c:v>524.64398193359375</c:v>
                </c:pt>
                <c:pt idx="122">
                  <c:v>524.65399169921875</c:v>
                </c:pt>
                <c:pt idx="123">
                  <c:v>524.66400146484375</c:v>
                </c:pt>
                <c:pt idx="124">
                  <c:v>524.67401123046875</c:v>
                </c:pt>
                <c:pt idx="125">
                  <c:v>524.68402099609375</c:v>
                </c:pt>
                <c:pt idx="126">
                  <c:v>524.6939697265625</c:v>
                </c:pt>
                <c:pt idx="127">
                  <c:v>524.7039794921875</c:v>
                </c:pt>
                <c:pt idx="128">
                  <c:v>524.7139892578125</c:v>
                </c:pt>
                <c:pt idx="129">
                  <c:v>524.7239990234375</c:v>
                </c:pt>
                <c:pt idx="130">
                  <c:v>524.7340087890625</c:v>
                </c:pt>
                <c:pt idx="131">
                  <c:v>524.7440185546875</c:v>
                </c:pt>
                <c:pt idx="132">
                  <c:v>524.7540283203125</c:v>
                </c:pt>
                <c:pt idx="133">
                  <c:v>524.76397705078125</c:v>
                </c:pt>
                <c:pt idx="134">
                  <c:v>524.77398681640625</c:v>
                </c:pt>
                <c:pt idx="135">
                  <c:v>524.78399658203125</c:v>
                </c:pt>
                <c:pt idx="136">
                  <c:v>524.79400634765625</c:v>
                </c:pt>
                <c:pt idx="137">
                  <c:v>524.80401611328125</c:v>
                </c:pt>
                <c:pt idx="138">
                  <c:v>524.81402587890625</c:v>
                </c:pt>
                <c:pt idx="139">
                  <c:v>524.823974609375</c:v>
                </c:pt>
                <c:pt idx="140">
                  <c:v>524.833984375</c:v>
                </c:pt>
                <c:pt idx="141">
                  <c:v>524.843994140625</c:v>
                </c:pt>
                <c:pt idx="142">
                  <c:v>524.85400390625</c:v>
                </c:pt>
                <c:pt idx="143">
                  <c:v>524.864013671875</c:v>
                </c:pt>
                <c:pt idx="144">
                  <c:v>524.8740234375</c:v>
                </c:pt>
                <c:pt idx="145">
                  <c:v>524.88397216796875</c:v>
                </c:pt>
                <c:pt idx="146">
                  <c:v>524.89398193359375</c:v>
                </c:pt>
                <c:pt idx="147">
                  <c:v>524.90399169921875</c:v>
                </c:pt>
                <c:pt idx="148">
                  <c:v>524.91400146484375</c:v>
                </c:pt>
                <c:pt idx="149">
                  <c:v>524.92401123046875</c:v>
                </c:pt>
                <c:pt idx="150">
                  <c:v>524.93402099609375</c:v>
                </c:pt>
                <c:pt idx="151">
                  <c:v>524.9439697265625</c:v>
                </c:pt>
                <c:pt idx="152">
                  <c:v>524.9539794921875</c:v>
                </c:pt>
                <c:pt idx="153">
                  <c:v>524.9639892578125</c:v>
                </c:pt>
                <c:pt idx="154">
                  <c:v>524.9739990234375</c:v>
                </c:pt>
                <c:pt idx="155">
                  <c:v>524.9840087890625</c:v>
                </c:pt>
                <c:pt idx="156">
                  <c:v>524.9940185546875</c:v>
                </c:pt>
                <c:pt idx="157">
                  <c:v>525.0040283203125</c:v>
                </c:pt>
                <c:pt idx="158">
                  <c:v>525.01397705078125</c:v>
                </c:pt>
                <c:pt idx="159">
                  <c:v>525.02398681640625</c:v>
                </c:pt>
                <c:pt idx="160">
                  <c:v>525.03399658203125</c:v>
                </c:pt>
                <c:pt idx="161">
                  <c:v>525.04400634765625</c:v>
                </c:pt>
                <c:pt idx="162">
                  <c:v>525.05401611328125</c:v>
                </c:pt>
                <c:pt idx="163">
                  <c:v>525.06402587890625</c:v>
                </c:pt>
                <c:pt idx="164">
                  <c:v>525.073974609375</c:v>
                </c:pt>
                <c:pt idx="165">
                  <c:v>525.083984375</c:v>
                </c:pt>
                <c:pt idx="166">
                  <c:v>525.093994140625</c:v>
                </c:pt>
                <c:pt idx="167">
                  <c:v>525.10400390625</c:v>
                </c:pt>
                <c:pt idx="168">
                  <c:v>525.114013671875</c:v>
                </c:pt>
                <c:pt idx="169">
                  <c:v>525.1240234375</c:v>
                </c:pt>
                <c:pt idx="170">
                  <c:v>525.13397216796875</c:v>
                </c:pt>
                <c:pt idx="171">
                  <c:v>525.14398193359375</c:v>
                </c:pt>
                <c:pt idx="172">
                  <c:v>525.15399169921875</c:v>
                </c:pt>
                <c:pt idx="173">
                  <c:v>525.16400146484375</c:v>
                </c:pt>
                <c:pt idx="174">
                  <c:v>525.17401123046875</c:v>
                </c:pt>
                <c:pt idx="175">
                  <c:v>525.18499755859375</c:v>
                </c:pt>
                <c:pt idx="176">
                  <c:v>525.19500732421875</c:v>
                </c:pt>
                <c:pt idx="177">
                  <c:v>525.2039794921875</c:v>
                </c:pt>
                <c:pt idx="178">
                  <c:v>525.2139892578125</c:v>
                </c:pt>
                <c:pt idx="179">
                  <c:v>525.2239990234375</c:v>
                </c:pt>
                <c:pt idx="180">
                  <c:v>525.2340087890625</c:v>
                </c:pt>
                <c:pt idx="181">
                  <c:v>525.2449951171875</c:v>
                </c:pt>
                <c:pt idx="182">
                  <c:v>525.2550048828125</c:v>
                </c:pt>
                <c:pt idx="183">
                  <c:v>525.2650146484375</c:v>
                </c:pt>
                <c:pt idx="184">
                  <c:v>525.2750244140625</c:v>
                </c:pt>
                <c:pt idx="185">
                  <c:v>525.28497314453125</c:v>
                </c:pt>
                <c:pt idx="186">
                  <c:v>525.29400634765625</c:v>
                </c:pt>
                <c:pt idx="187">
                  <c:v>525.30499267578125</c:v>
                </c:pt>
                <c:pt idx="188">
                  <c:v>525.31500244140625</c:v>
                </c:pt>
                <c:pt idx="189">
                  <c:v>525.32501220703125</c:v>
                </c:pt>
                <c:pt idx="190">
                  <c:v>525.33502197265625</c:v>
                </c:pt>
                <c:pt idx="191">
                  <c:v>525.344970703125</c:v>
                </c:pt>
                <c:pt idx="192">
                  <c:v>525.35498046875</c:v>
                </c:pt>
                <c:pt idx="193">
                  <c:v>525.364990234375</c:v>
                </c:pt>
                <c:pt idx="194">
                  <c:v>525.375</c:v>
                </c:pt>
                <c:pt idx="195">
                  <c:v>525.385009765625</c:v>
                </c:pt>
                <c:pt idx="196">
                  <c:v>525.39501953125</c:v>
                </c:pt>
                <c:pt idx="197">
                  <c:v>525.405029296875</c:v>
                </c:pt>
                <c:pt idx="198">
                  <c:v>525.41497802734375</c:v>
                </c:pt>
                <c:pt idx="199">
                  <c:v>525.42498779296875</c:v>
                </c:pt>
                <c:pt idx="200">
                  <c:v>525.43499755859375</c:v>
                </c:pt>
                <c:pt idx="201">
                  <c:v>525.44500732421875</c:v>
                </c:pt>
                <c:pt idx="202">
                  <c:v>525.45501708984375</c:v>
                </c:pt>
                <c:pt idx="203">
                  <c:v>525.46502685546875</c:v>
                </c:pt>
                <c:pt idx="204">
                  <c:v>525.4749755859375</c:v>
                </c:pt>
                <c:pt idx="205">
                  <c:v>525.4849853515625</c:v>
                </c:pt>
                <c:pt idx="206">
                  <c:v>525.4949951171875</c:v>
                </c:pt>
                <c:pt idx="207">
                  <c:v>525.5050048828125</c:v>
                </c:pt>
                <c:pt idx="208">
                  <c:v>525.5150146484375</c:v>
                </c:pt>
                <c:pt idx="209">
                  <c:v>525.5250244140625</c:v>
                </c:pt>
                <c:pt idx="210">
                  <c:v>525.53497314453125</c:v>
                </c:pt>
                <c:pt idx="211">
                  <c:v>525.54498291015625</c:v>
                </c:pt>
                <c:pt idx="212">
                  <c:v>525.55499267578125</c:v>
                </c:pt>
                <c:pt idx="213">
                  <c:v>525.56500244140625</c:v>
                </c:pt>
                <c:pt idx="214">
                  <c:v>525.57501220703125</c:v>
                </c:pt>
                <c:pt idx="215">
                  <c:v>525.58502197265625</c:v>
                </c:pt>
                <c:pt idx="216">
                  <c:v>525.594970703125</c:v>
                </c:pt>
                <c:pt idx="217">
                  <c:v>525.60498046875</c:v>
                </c:pt>
                <c:pt idx="218">
                  <c:v>525.614990234375</c:v>
                </c:pt>
                <c:pt idx="219">
                  <c:v>525.625</c:v>
                </c:pt>
                <c:pt idx="220">
                  <c:v>525.635009765625</c:v>
                </c:pt>
                <c:pt idx="221">
                  <c:v>525.64501953125</c:v>
                </c:pt>
                <c:pt idx="222">
                  <c:v>525.655029296875</c:v>
                </c:pt>
                <c:pt idx="223">
                  <c:v>525.66497802734375</c:v>
                </c:pt>
                <c:pt idx="224">
                  <c:v>525.67498779296875</c:v>
                </c:pt>
                <c:pt idx="225">
                  <c:v>525.68499755859375</c:v>
                </c:pt>
                <c:pt idx="226">
                  <c:v>525.69500732421875</c:v>
                </c:pt>
                <c:pt idx="227">
                  <c:v>525.70501708984375</c:v>
                </c:pt>
                <c:pt idx="228">
                  <c:v>525.71502685546875</c:v>
                </c:pt>
                <c:pt idx="229">
                  <c:v>525.7249755859375</c:v>
                </c:pt>
                <c:pt idx="230">
                  <c:v>525.7349853515625</c:v>
                </c:pt>
                <c:pt idx="231">
                  <c:v>525.7449951171875</c:v>
                </c:pt>
                <c:pt idx="232">
                  <c:v>525.7550048828125</c:v>
                </c:pt>
                <c:pt idx="233">
                  <c:v>525.7650146484375</c:v>
                </c:pt>
                <c:pt idx="234">
                  <c:v>525.7750244140625</c:v>
                </c:pt>
                <c:pt idx="235">
                  <c:v>525.78497314453125</c:v>
                </c:pt>
                <c:pt idx="236">
                  <c:v>525.79498291015625</c:v>
                </c:pt>
                <c:pt idx="237">
                  <c:v>525.80499267578125</c:v>
                </c:pt>
                <c:pt idx="238">
                  <c:v>525.81500244140625</c:v>
                </c:pt>
                <c:pt idx="239">
                  <c:v>525.82501220703125</c:v>
                </c:pt>
                <c:pt idx="240">
                  <c:v>525.83502197265625</c:v>
                </c:pt>
                <c:pt idx="241">
                  <c:v>525.844970703125</c:v>
                </c:pt>
                <c:pt idx="242">
                  <c:v>525.85498046875</c:v>
                </c:pt>
                <c:pt idx="243">
                  <c:v>525.864990234375</c:v>
                </c:pt>
                <c:pt idx="244">
                  <c:v>525.875</c:v>
                </c:pt>
                <c:pt idx="245">
                  <c:v>525.885009765625</c:v>
                </c:pt>
                <c:pt idx="246">
                  <c:v>525.89501953125</c:v>
                </c:pt>
                <c:pt idx="247">
                  <c:v>525.905029296875</c:v>
                </c:pt>
                <c:pt idx="248">
                  <c:v>525.91497802734375</c:v>
                </c:pt>
                <c:pt idx="249">
                  <c:v>525.92498779296875</c:v>
                </c:pt>
                <c:pt idx="250">
                  <c:v>525.93499755859375</c:v>
                </c:pt>
                <c:pt idx="251">
                  <c:v>525.94500732421875</c:v>
                </c:pt>
                <c:pt idx="252">
                  <c:v>525.95501708984375</c:v>
                </c:pt>
                <c:pt idx="253">
                  <c:v>525.96502685546875</c:v>
                </c:pt>
                <c:pt idx="254">
                  <c:v>525.9749755859375</c:v>
                </c:pt>
                <c:pt idx="255">
                  <c:v>525.9849853515625</c:v>
                </c:pt>
                <c:pt idx="256">
                  <c:v>525.9949951171875</c:v>
                </c:pt>
                <c:pt idx="257">
                  <c:v>526.0050048828125</c:v>
                </c:pt>
                <c:pt idx="258">
                  <c:v>526.0150146484375</c:v>
                </c:pt>
                <c:pt idx="259">
                  <c:v>526.0250244140625</c:v>
                </c:pt>
                <c:pt idx="260">
                  <c:v>526.03497314453125</c:v>
                </c:pt>
                <c:pt idx="261">
                  <c:v>526.04498291015625</c:v>
                </c:pt>
                <c:pt idx="262">
                  <c:v>526.05499267578125</c:v>
                </c:pt>
                <c:pt idx="263">
                  <c:v>526.06500244140625</c:v>
                </c:pt>
                <c:pt idx="264">
                  <c:v>526.07501220703125</c:v>
                </c:pt>
                <c:pt idx="265">
                  <c:v>526.08502197265625</c:v>
                </c:pt>
                <c:pt idx="266">
                  <c:v>526.094970703125</c:v>
                </c:pt>
                <c:pt idx="267">
                  <c:v>526.10498046875</c:v>
                </c:pt>
                <c:pt idx="268">
                  <c:v>526.114990234375</c:v>
                </c:pt>
                <c:pt idx="269">
                  <c:v>526.125</c:v>
                </c:pt>
                <c:pt idx="270">
                  <c:v>526.135009765625</c:v>
                </c:pt>
                <c:pt idx="271">
                  <c:v>526.14501953125</c:v>
                </c:pt>
                <c:pt idx="272">
                  <c:v>526.155029296875</c:v>
                </c:pt>
                <c:pt idx="273">
                  <c:v>526.16497802734375</c:v>
                </c:pt>
                <c:pt idx="274">
                  <c:v>526.17498779296875</c:v>
                </c:pt>
                <c:pt idx="275">
                  <c:v>526.18499755859375</c:v>
                </c:pt>
                <c:pt idx="276">
                  <c:v>526.19500732421875</c:v>
                </c:pt>
                <c:pt idx="277">
                  <c:v>526.20501708984375</c:v>
                </c:pt>
                <c:pt idx="278">
                  <c:v>526.21502685546875</c:v>
                </c:pt>
                <c:pt idx="279">
                  <c:v>526.2249755859375</c:v>
                </c:pt>
                <c:pt idx="280">
                  <c:v>526.2349853515625</c:v>
                </c:pt>
                <c:pt idx="281">
                  <c:v>526.2449951171875</c:v>
                </c:pt>
                <c:pt idx="282">
                  <c:v>526.2550048828125</c:v>
                </c:pt>
                <c:pt idx="283">
                  <c:v>526.2659912109375</c:v>
                </c:pt>
                <c:pt idx="284">
                  <c:v>526.2760009765625</c:v>
                </c:pt>
                <c:pt idx="285">
                  <c:v>526.2860107421875</c:v>
                </c:pt>
                <c:pt idx="286">
                  <c:v>526.2960205078125</c:v>
                </c:pt>
                <c:pt idx="287">
                  <c:v>526.3060302734375</c:v>
                </c:pt>
                <c:pt idx="288">
                  <c:v>526.31597900390625</c:v>
                </c:pt>
                <c:pt idx="289">
                  <c:v>526.32598876953125</c:v>
                </c:pt>
                <c:pt idx="290">
                  <c:v>526.33599853515625</c:v>
                </c:pt>
                <c:pt idx="291">
                  <c:v>526.34600830078125</c:v>
                </c:pt>
                <c:pt idx="292">
                  <c:v>526.35601806640625</c:v>
                </c:pt>
                <c:pt idx="293">
                  <c:v>526.36602783203125</c:v>
                </c:pt>
                <c:pt idx="294">
                  <c:v>526.3759765625</c:v>
                </c:pt>
                <c:pt idx="295">
                  <c:v>526.385986328125</c:v>
                </c:pt>
                <c:pt idx="296">
                  <c:v>526.39599609375</c:v>
                </c:pt>
                <c:pt idx="297">
                  <c:v>526.406005859375</c:v>
                </c:pt>
                <c:pt idx="298">
                  <c:v>526.416015625</c:v>
                </c:pt>
                <c:pt idx="299">
                  <c:v>526.426025390625</c:v>
                </c:pt>
                <c:pt idx="300">
                  <c:v>526.43597412109375</c:v>
                </c:pt>
                <c:pt idx="301">
                  <c:v>526.44598388671875</c:v>
                </c:pt>
                <c:pt idx="302">
                  <c:v>526.45599365234375</c:v>
                </c:pt>
                <c:pt idx="303">
                  <c:v>526.46600341796875</c:v>
                </c:pt>
                <c:pt idx="304">
                  <c:v>526.47601318359375</c:v>
                </c:pt>
                <c:pt idx="305">
                  <c:v>526.48602294921875</c:v>
                </c:pt>
                <c:pt idx="306">
                  <c:v>526.4959716796875</c:v>
                </c:pt>
                <c:pt idx="307">
                  <c:v>526.5059814453125</c:v>
                </c:pt>
                <c:pt idx="308">
                  <c:v>526.5159912109375</c:v>
                </c:pt>
                <c:pt idx="309">
                  <c:v>526.5260009765625</c:v>
                </c:pt>
                <c:pt idx="310">
                  <c:v>526.5360107421875</c:v>
                </c:pt>
                <c:pt idx="311">
                  <c:v>526.5460205078125</c:v>
                </c:pt>
                <c:pt idx="312">
                  <c:v>526.5560302734375</c:v>
                </c:pt>
                <c:pt idx="313">
                  <c:v>526.56597900390625</c:v>
                </c:pt>
                <c:pt idx="314">
                  <c:v>526.57598876953125</c:v>
                </c:pt>
                <c:pt idx="315">
                  <c:v>526.58599853515625</c:v>
                </c:pt>
                <c:pt idx="316">
                  <c:v>526.59600830078125</c:v>
                </c:pt>
                <c:pt idx="317">
                  <c:v>526.60601806640625</c:v>
                </c:pt>
                <c:pt idx="318">
                  <c:v>526.61602783203125</c:v>
                </c:pt>
                <c:pt idx="319">
                  <c:v>526.6259765625</c:v>
                </c:pt>
                <c:pt idx="320">
                  <c:v>526.635986328125</c:v>
                </c:pt>
                <c:pt idx="321">
                  <c:v>526.64599609375</c:v>
                </c:pt>
                <c:pt idx="322">
                  <c:v>526.656005859375</c:v>
                </c:pt>
                <c:pt idx="323">
                  <c:v>526.666015625</c:v>
                </c:pt>
                <c:pt idx="324">
                  <c:v>526.676025390625</c:v>
                </c:pt>
                <c:pt idx="325">
                  <c:v>526.68597412109375</c:v>
                </c:pt>
                <c:pt idx="326">
                  <c:v>526.69598388671875</c:v>
                </c:pt>
                <c:pt idx="327">
                  <c:v>526.70599365234375</c:v>
                </c:pt>
                <c:pt idx="328">
                  <c:v>526.71600341796875</c:v>
                </c:pt>
                <c:pt idx="329">
                  <c:v>526.72601318359375</c:v>
                </c:pt>
                <c:pt idx="330">
                  <c:v>526.73602294921875</c:v>
                </c:pt>
                <c:pt idx="331">
                  <c:v>526.7459716796875</c:v>
                </c:pt>
                <c:pt idx="332">
                  <c:v>526.7559814453125</c:v>
                </c:pt>
                <c:pt idx="333">
                  <c:v>526.7659912109375</c:v>
                </c:pt>
                <c:pt idx="334">
                  <c:v>526.7760009765625</c:v>
                </c:pt>
                <c:pt idx="335">
                  <c:v>526.7860107421875</c:v>
                </c:pt>
                <c:pt idx="336">
                  <c:v>526.7960205078125</c:v>
                </c:pt>
                <c:pt idx="337">
                  <c:v>526.8060302734375</c:v>
                </c:pt>
                <c:pt idx="338">
                  <c:v>526.81597900390625</c:v>
                </c:pt>
                <c:pt idx="339">
                  <c:v>526.8270263671875</c:v>
                </c:pt>
                <c:pt idx="340">
                  <c:v>526.83697509765625</c:v>
                </c:pt>
                <c:pt idx="341">
                  <c:v>526.84698486328125</c:v>
                </c:pt>
                <c:pt idx="342">
                  <c:v>526.85699462890625</c:v>
                </c:pt>
                <c:pt idx="343">
                  <c:v>526.86700439453125</c:v>
                </c:pt>
                <c:pt idx="344">
                  <c:v>526.87701416015625</c:v>
                </c:pt>
                <c:pt idx="345">
                  <c:v>526.88702392578125</c:v>
                </c:pt>
                <c:pt idx="346">
                  <c:v>526.89697265625</c:v>
                </c:pt>
                <c:pt idx="347">
                  <c:v>526.906982421875</c:v>
                </c:pt>
                <c:pt idx="348">
                  <c:v>526.9169921875</c:v>
                </c:pt>
                <c:pt idx="349">
                  <c:v>526.927001953125</c:v>
                </c:pt>
                <c:pt idx="350">
                  <c:v>526.93701171875</c:v>
                </c:pt>
                <c:pt idx="351">
                  <c:v>526.947021484375</c:v>
                </c:pt>
                <c:pt idx="352">
                  <c:v>526.95697021484375</c:v>
                </c:pt>
                <c:pt idx="353">
                  <c:v>526.96697998046875</c:v>
                </c:pt>
                <c:pt idx="354">
                  <c:v>526.97698974609375</c:v>
                </c:pt>
                <c:pt idx="355">
                  <c:v>526.98699951171875</c:v>
                </c:pt>
                <c:pt idx="356">
                  <c:v>526.99700927734375</c:v>
                </c:pt>
                <c:pt idx="357">
                  <c:v>527.00701904296875</c:v>
                </c:pt>
                <c:pt idx="358">
                  <c:v>527.01702880859375</c:v>
                </c:pt>
                <c:pt idx="359">
                  <c:v>527.0269775390625</c:v>
                </c:pt>
                <c:pt idx="360">
                  <c:v>527.0369873046875</c:v>
                </c:pt>
                <c:pt idx="361">
                  <c:v>527.0469970703125</c:v>
                </c:pt>
                <c:pt idx="362">
                  <c:v>527.0570068359375</c:v>
                </c:pt>
                <c:pt idx="363">
                  <c:v>527.0670166015625</c:v>
                </c:pt>
                <c:pt idx="364">
                  <c:v>527.0770263671875</c:v>
                </c:pt>
                <c:pt idx="365">
                  <c:v>527.08697509765625</c:v>
                </c:pt>
                <c:pt idx="366">
                  <c:v>527.09698486328125</c:v>
                </c:pt>
                <c:pt idx="367">
                  <c:v>527.10699462890625</c:v>
                </c:pt>
                <c:pt idx="368">
                  <c:v>527.11700439453125</c:v>
                </c:pt>
                <c:pt idx="369">
                  <c:v>527.12701416015625</c:v>
                </c:pt>
                <c:pt idx="370">
                  <c:v>527.13702392578125</c:v>
                </c:pt>
                <c:pt idx="371">
                  <c:v>527.14697265625</c:v>
                </c:pt>
                <c:pt idx="372">
                  <c:v>527.156982421875</c:v>
                </c:pt>
                <c:pt idx="373">
                  <c:v>527.1669921875</c:v>
                </c:pt>
                <c:pt idx="374">
                  <c:v>527.177001953125</c:v>
                </c:pt>
                <c:pt idx="375">
                  <c:v>527.18701171875</c:v>
                </c:pt>
                <c:pt idx="376">
                  <c:v>527.197021484375</c:v>
                </c:pt>
                <c:pt idx="377">
                  <c:v>527.20697021484375</c:v>
                </c:pt>
                <c:pt idx="378">
                  <c:v>527.21697998046875</c:v>
                </c:pt>
                <c:pt idx="379">
                  <c:v>527.22698974609375</c:v>
                </c:pt>
                <c:pt idx="380">
                  <c:v>527.23699951171875</c:v>
                </c:pt>
                <c:pt idx="381">
                  <c:v>527.24700927734375</c:v>
                </c:pt>
                <c:pt idx="382">
                  <c:v>527.25799560546875</c:v>
                </c:pt>
                <c:pt idx="383">
                  <c:v>527.26800537109375</c:v>
                </c:pt>
                <c:pt idx="384">
                  <c:v>527.27801513671875</c:v>
                </c:pt>
                <c:pt idx="385">
                  <c:v>527.28802490234375</c:v>
                </c:pt>
                <c:pt idx="386">
                  <c:v>527.2979736328125</c:v>
                </c:pt>
                <c:pt idx="387">
                  <c:v>527.3079833984375</c:v>
                </c:pt>
                <c:pt idx="388">
                  <c:v>527.3179931640625</c:v>
                </c:pt>
                <c:pt idx="389">
                  <c:v>527.3280029296875</c:v>
                </c:pt>
                <c:pt idx="390">
                  <c:v>527.3380126953125</c:v>
                </c:pt>
                <c:pt idx="391">
                  <c:v>527.3480224609375</c:v>
                </c:pt>
                <c:pt idx="392">
                  <c:v>527.35797119140625</c:v>
                </c:pt>
                <c:pt idx="393">
                  <c:v>527.36798095703125</c:v>
                </c:pt>
                <c:pt idx="394">
                  <c:v>527.37799072265625</c:v>
                </c:pt>
                <c:pt idx="395">
                  <c:v>527.38800048828125</c:v>
                </c:pt>
                <c:pt idx="396">
                  <c:v>527.39801025390625</c:v>
                </c:pt>
                <c:pt idx="397">
                  <c:v>527.40802001953125</c:v>
                </c:pt>
                <c:pt idx="398">
                  <c:v>527.41802978515625</c:v>
                </c:pt>
                <c:pt idx="399">
                  <c:v>527.427978515625</c:v>
                </c:pt>
                <c:pt idx="400">
                  <c:v>527.43798828125</c:v>
                </c:pt>
                <c:pt idx="401">
                  <c:v>527.447998046875</c:v>
                </c:pt>
                <c:pt idx="402">
                  <c:v>527.4580078125</c:v>
                </c:pt>
                <c:pt idx="403">
                  <c:v>527.468017578125</c:v>
                </c:pt>
                <c:pt idx="404">
                  <c:v>527.47802734375</c:v>
                </c:pt>
                <c:pt idx="405">
                  <c:v>527.48797607421875</c:v>
                </c:pt>
                <c:pt idx="406">
                  <c:v>527.49798583984375</c:v>
                </c:pt>
                <c:pt idx="407">
                  <c:v>527.50799560546875</c:v>
                </c:pt>
                <c:pt idx="408">
                  <c:v>527.51800537109375</c:v>
                </c:pt>
                <c:pt idx="409">
                  <c:v>527.52801513671875</c:v>
                </c:pt>
                <c:pt idx="410">
                  <c:v>527.53802490234375</c:v>
                </c:pt>
                <c:pt idx="411">
                  <c:v>527.5479736328125</c:v>
                </c:pt>
                <c:pt idx="412">
                  <c:v>527.5579833984375</c:v>
                </c:pt>
                <c:pt idx="413">
                  <c:v>527.5679931640625</c:v>
                </c:pt>
                <c:pt idx="414">
                  <c:v>527.5780029296875</c:v>
                </c:pt>
                <c:pt idx="415">
                  <c:v>527.5880126953125</c:v>
                </c:pt>
                <c:pt idx="416">
                  <c:v>527.5980224609375</c:v>
                </c:pt>
                <c:pt idx="417">
                  <c:v>527.60797119140625</c:v>
                </c:pt>
                <c:pt idx="418">
                  <c:v>527.61798095703125</c:v>
                </c:pt>
                <c:pt idx="419">
                  <c:v>527.62799072265625</c:v>
                </c:pt>
                <c:pt idx="420">
                  <c:v>527.63800048828125</c:v>
                </c:pt>
                <c:pt idx="421">
                  <c:v>527.64801025390625</c:v>
                </c:pt>
                <c:pt idx="422">
                  <c:v>527.65899658203125</c:v>
                </c:pt>
                <c:pt idx="423">
                  <c:v>527.66900634765625</c:v>
                </c:pt>
                <c:pt idx="424">
                  <c:v>527.67901611328125</c:v>
                </c:pt>
                <c:pt idx="425">
                  <c:v>527.68902587890625</c:v>
                </c:pt>
                <c:pt idx="426">
                  <c:v>527.698974609375</c:v>
                </c:pt>
                <c:pt idx="427">
                  <c:v>527.708984375</c:v>
                </c:pt>
                <c:pt idx="428">
                  <c:v>527.718994140625</c:v>
                </c:pt>
                <c:pt idx="429">
                  <c:v>527.72900390625</c:v>
                </c:pt>
                <c:pt idx="430">
                  <c:v>527.739013671875</c:v>
                </c:pt>
                <c:pt idx="431">
                  <c:v>527.7490234375</c:v>
                </c:pt>
                <c:pt idx="432">
                  <c:v>527.75897216796875</c:v>
                </c:pt>
                <c:pt idx="433">
                  <c:v>527.76898193359375</c:v>
                </c:pt>
                <c:pt idx="434">
                  <c:v>527.77899169921875</c:v>
                </c:pt>
                <c:pt idx="435">
                  <c:v>527.78900146484375</c:v>
                </c:pt>
                <c:pt idx="436">
                  <c:v>527.79901123046875</c:v>
                </c:pt>
                <c:pt idx="437">
                  <c:v>527.80902099609375</c:v>
                </c:pt>
                <c:pt idx="438">
                  <c:v>527.8189697265625</c:v>
                </c:pt>
                <c:pt idx="439">
                  <c:v>527.8289794921875</c:v>
                </c:pt>
                <c:pt idx="440">
                  <c:v>527.8389892578125</c:v>
                </c:pt>
                <c:pt idx="441">
                  <c:v>527.8489990234375</c:v>
                </c:pt>
                <c:pt idx="442">
                  <c:v>527.8590087890625</c:v>
                </c:pt>
                <c:pt idx="443">
                  <c:v>527.8690185546875</c:v>
                </c:pt>
                <c:pt idx="444">
                  <c:v>527.8790283203125</c:v>
                </c:pt>
                <c:pt idx="445">
                  <c:v>527.88897705078125</c:v>
                </c:pt>
                <c:pt idx="446">
                  <c:v>527.89898681640625</c:v>
                </c:pt>
                <c:pt idx="447">
                  <c:v>527.90899658203125</c:v>
                </c:pt>
                <c:pt idx="448">
                  <c:v>527.91900634765625</c:v>
                </c:pt>
                <c:pt idx="449">
                  <c:v>527.92901611328125</c:v>
                </c:pt>
                <c:pt idx="450">
                  <c:v>527.93902587890625</c:v>
                </c:pt>
                <c:pt idx="451">
                  <c:v>527.948974609375</c:v>
                </c:pt>
                <c:pt idx="452">
                  <c:v>527.958984375</c:v>
                </c:pt>
                <c:pt idx="453">
                  <c:v>527.969970703125</c:v>
                </c:pt>
                <c:pt idx="454">
                  <c:v>527.97998046875</c:v>
                </c:pt>
                <c:pt idx="455">
                  <c:v>527.989990234375</c:v>
                </c:pt>
                <c:pt idx="456">
                  <c:v>528</c:v>
                </c:pt>
                <c:pt idx="457">
                  <c:v>528.010009765625</c:v>
                </c:pt>
                <c:pt idx="458">
                  <c:v>528.02001953125</c:v>
                </c:pt>
                <c:pt idx="459">
                  <c:v>528.030029296875</c:v>
                </c:pt>
                <c:pt idx="460">
                  <c:v>528.03997802734375</c:v>
                </c:pt>
                <c:pt idx="461">
                  <c:v>528.04998779296875</c:v>
                </c:pt>
                <c:pt idx="462">
                  <c:v>528.05999755859375</c:v>
                </c:pt>
                <c:pt idx="463">
                  <c:v>528.07000732421875</c:v>
                </c:pt>
                <c:pt idx="464">
                  <c:v>528.08001708984375</c:v>
                </c:pt>
                <c:pt idx="465">
                  <c:v>528.09002685546875</c:v>
                </c:pt>
                <c:pt idx="466">
                  <c:v>528.0999755859375</c:v>
                </c:pt>
                <c:pt idx="467">
                  <c:v>528.1099853515625</c:v>
                </c:pt>
                <c:pt idx="468">
                  <c:v>528.1199951171875</c:v>
                </c:pt>
                <c:pt idx="469">
                  <c:v>528.1300048828125</c:v>
                </c:pt>
                <c:pt idx="470">
                  <c:v>528.1400146484375</c:v>
                </c:pt>
                <c:pt idx="471">
                  <c:v>528.1500244140625</c:v>
                </c:pt>
                <c:pt idx="472">
                  <c:v>528.15997314453125</c:v>
                </c:pt>
                <c:pt idx="473">
                  <c:v>528.16998291015625</c:v>
                </c:pt>
                <c:pt idx="474">
                  <c:v>528.17999267578125</c:v>
                </c:pt>
                <c:pt idx="475">
                  <c:v>528.19000244140625</c:v>
                </c:pt>
                <c:pt idx="476">
                  <c:v>528.20001220703125</c:v>
                </c:pt>
                <c:pt idx="477">
                  <c:v>528.21002197265625</c:v>
                </c:pt>
                <c:pt idx="478">
                  <c:v>528.219970703125</c:v>
                </c:pt>
                <c:pt idx="479">
                  <c:v>528.22998046875</c:v>
                </c:pt>
                <c:pt idx="480">
                  <c:v>528.239990234375</c:v>
                </c:pt>
                <c:pt idx="481">
                  <c:v>528.25</c:v>
                </c:pt>
                <c:pt idx="482">
                  <c:v>528.260009765625</c:v>
                </c:pt>
                <c:pt idx="483">
                  <c:v>528.27099609375</c:v>
                </c:pt>
                <c:pt idx="484">
                  <c:v>528.281005859375</c:v>
                </c:pt>
                <c:pt idx="485">
                  <c:v>528.291015625</c:v>
                </c:pt>
                <c:pt idx="486">
                  <c:v>528.301025390625</c:v>
                </c:pt>
                <c:pt idx="487">
                  <c:v>528.31097412109375</c:v>
                </c:pt>
                <c:pt idx="488">
                  <c:v>528.32098388671875</c:v>
                </c:pt>
                <c:pt idx="489">
                  <c:v>528.33099365234375</c:v>
                </c:pt>
                <c:pt idx="490">
                  <c:v>528.34100341796875</c:v>
                </c:pt>
                <c:pt idx="491">
                  <c:v>528.35101318359375</c:v>
                </c:pt>
                <c:pt idx="492">
                  <c:v>528.36102294921875</c:v>
                </c:pt>
                <c:pt idx="493">
                  <c:v>528.3709716796875</c:v>
                </c:pt>
                <c:pt idx="494">
                  <c:v>528.3809814453125</c:v>
                </c:pt>
                <c:pt idx="495">
                  <c:v>528.3909912109375</c:v>
                </c:pt>
                <c:pt idx="496">
                  <c:v>528.4010009765625</c:v>
                </c:pt>
                <c:pt idx="497">
                  <c:v>528.4110107421875</c:v>
                </c:pt>
                <c:pt idx="498">
                  <c:v>528.4210205078125</c:v>
                </c:pt>
                <c:pt idx="499">
                  <c:v>528.4310302734375</c:v>
                </c:pt>
                <c:pt idx="500">
                  <c:v>528.44097900390625</c:v>
                </c:pt>
                <c:pt idx="501">
                  <c:v>528.45098876953125</c:v>
                </c:pt>
                <c:pt idx="502">
                  <c:v>528.46099853515625</c:v>
                </c:pt>
                <c:pt idx="503">
                  <c:v>528.47100830078125</c:v>
                </c:pt>
                <c:pt idx="504">
                  <c:v>528.48101806640625</c:v>
                </c:pt>
                <c:pt idx="505">
                  <c:v>528.49102783203125</c:v>
                </c:pt>
                <c:pt idx="506">
                  <c:v>528.5009765625</c:v>
                </c:pt>
                <c:pt idx="507">
                  <c:v>528.510986328125</c:v>
                </c:pt>
                <c:pt idx="508">
                  <c:v>528.52099609375</c:v>
                </c:pt>
                <c:pt idx="509">
                  <c:v>528.531005859375</c:v>
                </c:pt>
                <c:pt idx="510">
                  <c:v>528.541015625</c:v>
                </c:pt>
                <c:pt idx="511">
                  <c:v>528.552001953125</c:v>
                </c:pt>
                <c:pt idx="512">
                  <c:v>528.56201171875</c:v>
                </c:pt>
                <c:pt idx="513">
                  <c:v>528.572021484375</c:v>
                </c:pt>
                <c:pt idx="514">
                  <c:v>528.58197021484375</c:v>
                </c:pt>
                <c:pt idx="515">
                  <c:v>528.59197998046875</c:v>
                </c:pt>
                <c:pt idx="516">
                  <c:v>528.60198974609375</c:v>
                </c:pt>
                <c:pt idx="517">
                  <c:v>528.61199951171875</c:v>
                </c:pt>
                <c:pt idx="518">
                  <c:v>528.62200927734375</c:v>
                </c:pt>
                <c:pt idx="519">
                  <c:v>528.63201904296875</c:v>
                </c:pt>
                <c:pt idx="520">
                  <c:v>528.64202880859375</c:v>
                </c:pt>
                <c:pt idx="521">
                  <c:v>528.6519775390625</c:v>
                </c:pt>
                <c:pt idx="522">
                  <c:v>528.6619873046875</c:v>
                </c:pt>
                <c:pt idx="523">
                  <c:v>528.6719970703125</c:v>
                </c:pt>
                <c:pt idx="524">
                  <c:v>528.6820068359375</c:v>
                </c:pt>
                <c:pt idx="525">
                  <c:v>528.6920166015625</c:v>
                </c:pt>
                <c:pt idx="526">
                  <c:v>528.7020263671875</c:v>
                </c:pt>
                <c:pt idx="527">
                  <c:v>528.71197509765625</c:v>
                </c:pt>
                <c:pt idx="528">
                  <c:v>528.72198486328125</c:v>
                </c:pt>
                <c:pt idx="529">
                  <c:v>528.73199462890625</c:v>
                </c:pt>
                <c:pt idx="530">
                  <c:v>528.74200439453125</c:v>
                </c:pt>
                <c:pt idx="531">
                  <c:v>528.75201416015625</c:v>
                </c:pt>
                <c:pt idx="532">
                  <c:v>528.76202392578125</c:v>
                </c:pt>
                <c:pt idx="533">
                  <c:v>528.77197265625</c:v>
                </c:pt>
                <c:pt idx="534">
                  <c:v>528.781982421875</c:v>
                </c:pt>
                <c:pt idx="535">
                  <c:v>528.7919921875</c:v>
                </c:pt>
                <c:pt idx="536">
                  <c:v>528.802001953125</c:v>
                </c:pt>
                <c:pt idx="537">
                  <c:v>528.81201171875</c:v>
                </c:pt>
                <c:pt idx="538">
                  <c:v>528.822998046875</c:v>
                </c:pt>
                <c:pt idx="539">
                  <c:v>528.8330078125</c:v>
                </c:pt>
                <c:pt idx="540">
                  <c:v>528.843017578125</c:v>
                </c:pt>
                <c:pt idx="541">
                  <c:v>528.85302734375</c:v>
                </c:pt>
                <c:pt idx="542">
                  <c:v>528.86297607421875</c:v>
                </c:pt>
                <c:pt idx="543">
                  <c:v>528.87298583984375</c:v>
                </c:pt>
                <c:pt idx="544">
                  <c:v>528.88299560546875</c:v>
                </c:pt>
                <c:pt idx="545">
                  <c:v>528.89300537109375</c:v>
                </c:pt>
                <c:pt idx="546">
                  <c:v>528.90301513671875</c:v>
                </c:pt>
                <c:pt idx="547">
                  <c:v>528.91302490234375</c:v>
                </c:pt>
                <c:pt idx="548">
                  <c:v>528.9229736328125</c:v>
                </c:pt>
                <c:pt idx="549">
                  <c:v>528.9329833984375</c:v>
                </c:pt>
                <c:pt idx="550">
                  <c:v>528.9429931640625</c:v>
                </c:pt>
                <c:pt idx="551">
                  <c:v>528.9530029296875</c:v>
                </c:pt>
                <c:pt idx="552">
                  <c:v>528.9630126953125</c:v>
                </c:pt>
                <c:pt idx="553">
                  <c:v>528.9730224609375</c:v>
                </c:pt>
                <c:pt idx="554">
                  <c:v>528.98297119140625</c:v>
                </c:pt>
                <c:pt idx="555">
                  <c:v>528.99298095703125</c:v>
                </c:pt>
                <c:pt idx="556">
                  <c:v>529.00299072265625</c:v>
                </c:pt>
                <c:pt idx="557">
                  <c:v>529.01300048828125</c:v>
                </c:pt>
                <c:pt idx="558">
                  <c:v>529.02301025390625</c:v>
                </c:pt>
                <c:pt idx="559">
                  <c:v>529.03302001953125</c:v>
                </c:pt>
                <c:pt idx="560">
                  <c:v>529.04302978515625</c:v>
                </c:pt>
                <c:pt idx="561">
                  <c:v>529.052978515625</c:v>
                </c:pt>
                <c:pt idx="562">
                  <c:v>529.06298828125</c:v>
                </c:pt>
                <c:pt idx="563">
                  <c:v>529.072998046875</c:v>
                </c:pt>
                <c:pt idx="564">
                  <c:v>529.0830078125</c:v>
                </c:pt>
                <c:pt idx="565">
                  <c:v>529.093994140625</c:v>
                </c:pt>
                <c:pt idx="566">
                  <c:v>529.10400390625</c:v>
                </c:pt>
                <c:pt idx="567">
                  <c:v>529.114013671875</c:v>
                </c:pt>
                <c:pt idx="568">
                  <c:v>529.1240234375</c:v>
                </c:pt>
                <c:pt idx="569">
                  <c:v>529.13397216796875</c:v>
                </c:pt>
                <c:pt idx="570">
                  <c:v>529.14398193359375</c:v>
                </c:pt>
                <c:pt idx="571">
                  <c:v>529.15399169921875</c:v>
                </c:pt>
                <c:pt idx="572">
                  <c:v>529.16400146484375</c:v>
                </c:pt>
                <c:pt idx="573">
                  <c:v>529.17401123046875</c:v>
                </c:pt>
                <c:pt idx="574">
                  <c:v>529.18402099609375</c:v>
                </c:pt>
                <c:pt idx="575">
                  <c:v>529.1939697265625</c:v>
                </c:pt>
                <c:pt idx="576">
                  <c:v>529.2039794921875</c:v>
                </c:pt>
                <c:pt idx="577">
                  <c:v>529.2139892578125</c:v>
                </c:pt>
                <c:pt idx="578">
                  <c:v>529.2239990234375</c:v>
                </c:pt>
                <c:pt idx="579">
                  <c:v>529.2340087890625</c:v>
                </c:pt>
                <c:pt idx="580">
                  <c:v>529.2440185546875</c:v>
                </c:pt>
                <c:pt idx="581">
                  <c:v>529.2540283203125</c:v>
                </c:pt>
                <c:pt idx="582">
                  <c:v>529.26397705078125</c:v>
                </c:pt>
                <c:pt idx="583">
                  <c:v>529.27398681640625</c:v>
                </c:pt>
                <c:pt idx="584">
                  <c:v>529.28399658203125</c:v>
                </c:pt>
                <c:pt idx="585">
                  <c:v>529.29400634765625</c:v>
                </c:pt>
              </c:numCache>
            </c:numRef>
          </c:xVal>
          <c:yVal>
            <c:numRef>
              <c:f>'Sheet1 {4 min}'!$B$1:$B$586</c:f>
              <c:numCache>
                <c:formatCode>General</c:formatCode>
                <c:ptCount val="586"/>
                <c:pt idx="0">
                  <c:v>122.19999694824219</c:v>
                </c:pt>
                <c:pt idx="1">
                  <c:v>110.5</c:v>
                </c:pt>
                <c:pt idx="2">
                  <c:v>68.75</c:v>
                </c:pt>
                <c:pt idx="3">
                  <c:v>43.5</c:v>
                </c:pt>
                <c:pt idx="4">
                  <c:v>63</c:v>
                </c:pt>
                <c:pt idx="5">
                  <c:v>105.80000305175781</c:v>
                </c:pt>
                <c:pt idx="6">
                  <c:v>134.30000305175781</c:v>
                </c:pt>
                <c:pt idx="7">
                  <c:v>140</c:v>
                </c:pt>
                <c:pt idx="8">
                  <c:v>115</c:v>
                </c:pt>
                <c:pt idx="9">
                  <c:v>77.25</c:v>
                </c:pt>
                <c:pt idx="10">
                  <c:v>92.25</c:v>
                </c:pt>
                <c:pt idx="11">
                  <c:v>121</c:v>
                </c:pt>
                <c:pt idx="12">
                  <c:v>116</c:v>
                </c:pt>
                <c:pt idx="13">
                  <c:v>117.80000305175781</c:v>
                </c:pt>
                <c:pt idx="14">
                  <c:v>107.69999694824219</c:v>
                </c:pt>
                <c:pt idx="15">
                  <c:v>97.25</c:v>
                </c:pt>
                <c:pt idx="16">
                  <c:v>123.19999694824219</c:v>
                </c:pt>
                <c:pt idx="17">
                  <c:v>170.5</c:v>
                </c:pt>
                <c:pt idx="18">
                  <c:v>217.5</c:v>
                </c:pt>
                <c:pt idx="19">
                  <c:v>261</c:v>
                </c:pt>
                <c:pt idx="20">
                  <c:v>302.5</c:v>
                </c:pt>
                <c:pt idx="21">
                  <c:v>267.20001220703125</c:v>
                </c:pt>
                <c:pt idx="22">
                  <c:v>174.80000305175781</c:v>
                </c:pt>
                <c:pt idx="23">
                  <c:v>155.30000305175781</c:v>
                </c:pt>
                <c:pt idx="24">
                  <c:v>205.30000305175781</c:v>
                </c:pt>
                <c:pt idx="25">
                  <c:v>262</c:v>
                </c:pt>
                <c:pt idx="26">
                  <c:v>364.79998779296875</c:v>
                </c:pt>
                <c:pt idx="27">
                  <c:v>442.5</c:v>
                </c:pt>
                <c:pt idx="28">
                  <c:v>425.5</c:v>
                </c:pt>
                <c:pt idx="29">
                  <c:v>411</c:v>
                </c:pt>
                <c:pt idx="30">
                  <c:v>765.5</c:v>
                </c:pt>
                <c:pt idx="31">
                  <c:v>5490</c:v>
                </c:pt>
                <c:pt idx="32">
                  <c:v>56860</c:v>
                </c:pt>
                <c:pt idx="33">
                  <c:v>195000</c:v>
                </c:pt>
                <c:pt idx="34">
                  <c:v>264300</c:v>
                </c:pt>
                <c:pt idx="35">
                  <c:v>148600</c:v>
                </c:pt>
                <c:pt idx="36">
                  <c:v>29510</c:v>
                </c:pt>
                <c:pt idx="37">
                  <c:v>2395</c:v>
                </c:pt>
                <c:pt idx="38">
                  <c:v>634</c:v>
                </c:pt>
                <c:pt idx="39">
                  <c:v>1228</c:v>
                </c:pt>
                <c:pt idx="40">
                  <c:v>2141</c:v>
                </c:pt>
                <c:pt idx="41">
                  <c:v>2006</c:v>
                </c:pt>
                <c:pt idx="42">
                  <c:v>1073</c:v>
                </c:pt>
                <c:pt idx="43">
                  <c:v>514</c:v>
                </c:pt>
                <c:pt idx="44">
                  <c:v>375</c:v>
                </c:pt>
                <c:pt idx="45">
                  <c:v>361</c:v>
                </c:pt>
                <c:pt idx="46">
                  <c:v>443.29998779296875</c:v>
                </c:pt>
                <c:pt idx="47">
                  <c:v>387.29998779296875</c:v>
                </c:pt>
                <c:pt idx="48">
                  <c:v>188.80000305175781</c:v>
                </c:pt>
                <c:pt idx="49">
                  <c:v>115.30000305175781</c:v>
                </c:pt>
                <c:pt idx="50">
                  <c:v>176</c:v>
                </c:pt>
                <c:pt idx="51">
                  <c:v>338.20001220703125</c:v>
                </c:pt>
                <c:pt idx="52">
                  <c:v>1028</c:v>
                </c:pt>
                <c:pt idx="53">
                  <c:v>1787</c:v>
                </c:pt>
                <c:pt idx="54">
                  <c:v>1437</c:v>
                </c:pt>
                <c:pt idx="55">
                  <c:v>620</c:v>
                </c:pt>
                <c:pt idx="56">
                  <c:v>290.5</c:v>
                </c:pt>
                <c:pt idx="57">
                  <c:v>250.5</c:v>
                </c:pt>
                <c:pt idx="58">
                  <c:v>262</c:v>
                </c:pt>
                <c:pt idx="59">
                  <c:v>247.5</c:v>
                </c:pt>
                <c:pt idx="60">
                  <c:v>187.69999694824219</c:v>
                </c:pt>
                <c:pt idx="61">
                  <c:v>119</c:v>
                </c:pt>
                <c:pt idx="62">
                  <c:v>116.5</c:v>
                </c:pt>
                <c:pt idx="63">
                  <c:v>254.5</c:v>
                </c:pt>
                <c:pt idx="64">
                  <c:v>495.70001220703125</c:v>
                </c:pt>
                <c:pt idx="65">
                  <c:v>592</c:v>
                </c:pt>
                <c:pt idx="66">
                  <c:v>464.79998779296875</c:v>
                </c:pt>
                <c:pt idx="67">
                  <c:v>307.20001220703125</c:v>
                </c:pt>
                <c:pt idx="68">
                  <c:v>187</c:v>
                </c:pt>
                <c:pt idx="69">
                  <c:v>96.5</c:v>
                </c:pt>
                <c:pt idx="70">
                  <c:v>94.75</c:v>
                </c:pt>
                <c:pt idx="71">
                  <c:v>156</c:v>
                </c:pt>
                <c:pt idx="72">
                  <c:v>199.80000305175781</c:v>
                </c:pt>
                <c:pt idx="73">
                  <c:v>219</c:v>
                </c:pt>
                <c:pt idx="74">
                  <c:v>188.5</c:v>
                </c:pt>
                <c:pt idx="75">
                  <c:v>140.30000305175781</c:v>
                </c:pt>
                <c:pt idx="76">
                  <c:v>145.80000305175781</c:v>
                </c:pt>
                <c:pt idx="77">
                  <c:v>209.80000305175781</c:v>
                </c:pt>
                <c:pt idx="78">
                  <c:v>394.70001220703125</c:v>
                </c:pt>
                <c:pt idx="79">
                  <c:v>558.20001220703125</c:v>
                </c:pt>
                <c:pt idx="80">
                  <c:v>695.20001220703125</c:v>
                </c:pt>
                <c:pt idx="81">
                  <c:v>3477</c:v>
                </c:pt>
                <c:pt idx="82">
                  <c:v>30130</c:v>
                </c:pt>
                <c:pt idx="83">
                  <c:v>111500</c:v>
                </c:pt>
                <c:pt idx="84">
                  <c:v>169700</c:v>
                </c:pt>
                <c:pt idx="85">
                  <c:v>112700</c:v>
                </c:pt>
                <c:pt idx="86">
                  <c:v>30220</c:v>
                </c:pt>
                <c:pt idx="87">
                  <c:v>3035</c:v>
                </c:pt>
                <c:pt idx="88">
                  <c:v>577</c:v>
                </c:pt>
                <c:pt idx="89">
                  <c:v>777.70001220703125</c:v>
                </c:pt>
                <c:pt idx="90">
                  <c:v>1563</c:v>
                </c:pt>
                <c:pt idx="91">
                  <c:v>1952</c:v>
                </c:pt>
                <c:pt idx="92">
                  <c:v>1262</c:v>
                </c:pt>
                <c:pt idx="93">
                  <c:v>455.79998779296875</c:v>
                </c:pt>
                <c:pt idx="94">
                  <c:v>317.20001220703125</c:v>
                </c:pt>
                <c:pt idx="95">
                  <c:v>936</c:v>
                </c:pt>
                <c:pt idx="96">
                  <c:v>1833</c:v>
                </c:pt>
                <c:pt idx="97">
                  <c:v>1688</c:v>
                </c:pt>
                <c:pt idx="98">
                  <c:v>688.5</c:v>
                </c:pt>
                <c:pt idx="99">
                  <c:v>166.5</c:v>
                </c:pt>
                <c:pt idx="100">
                  <c:v>146.19999694824219</c:v>
                </c:pt>
                <c:pt idx="101">
                  <c:v>215</c:v>
                </c:pt>
                <c:pt idx="102">
                  <c:v>407.5</c:v>
                </c:pt>
                <c:pt idx="103">
                  <c:v>632</c:v>
                </c:pt>
                <c:pt idx="104">
                  <c:v>636</c:v>
                </c:pt>
                <c:pt idx="105">
                  <c:v>410.29998779296875</c:v>
                </c:pt>
                <c:pt idx="106">
                  <c:v>198.19999694824219</c:v>
                </c:pt>
                <c:pt idx="107">
                  <c:v>128.80000305175781</c:v>
                </c:pt>
                <c:pt idx="108">
                  <c:v>197.5</c:v>
                </c:pt>
                <c:pt idx="109">
                  <c:v>290.79998779296875</c:v>
                </c:pt>
                <c:pt idx="110">
                  <c:v>255.30000305175781</c:v>
                </c:pt>
                <c:pt idx="111">
                  <c:v>135.5</c:v>
                </c:pt>
                <c:pt idx="112">
                  <c:v>71.5</c:v>
                </c:pt>
                <c:pt idx="113">
                  <c:v>148</c:v>
                </c:pt>
                <c:pt idx="114">
                  <c:v>275</c:v>
                </c:pt>
                <c:pt idx="115">
                  <c:v>244</c:v>
                </c:pt>
                <c:pt idx="116">
                  <c:v>137.30000305175781</c:v>
                </c:pt>
                <c:pt idx="117">
                  <c:v>118.80000305175781</c:v>
                </c:pt>
                <c:pt idx="118">
                  <c:v>139.80000305175781</c:v>
                </c:pt>
                <c:pt idx="119">
                  <c:v>160.69999694824219</c:v>
                </c:pt>
                <c:pt idx="120">
                  <c:v>161.69999694824219</c:v>
                </c:pt>
                <c:pt idx="121">
                  <c:v>133</c:v>
                </c:pt>
                <c:pt idx="122">
                  <c:v>126.5</c:v>
                </c:pt>
                <c:pt idx="123">
                  <c:v>143.5</c:v>
                </c:pt>
                <c:pt idx="124">
                  <c:v>153</c:v>
                </c:pt>
                <c:pt idx="125">
                  <c:v>148.80000305175781</c:v>
                </c:pt>
                <c:pt idx="126">
                  <c:v>149.5</c:v>
                </c:pt>
                <c:pt idx="127">
                  <c:v>162</c:v>
                </c:pt>
                <c:pt idx="128">
                  <c:v>171</c:v>
                </c:pt>
                <c:pt idx="129">
                  <c:v>245.30000305175781</c:v>
                </c:pt>
                <c:pt idx="130">
                  <c:v>461.70001220703125</c:v>
                </c:pt>
                <c:pt idx="131">
                  <c:v>1913</c:v>
                </c:pt>
                <c:pt idx="132">
                  <c:v>11310</c:v>
                </c:pt>
                <c:pt idx="133">
                  <c:v>36510</c:v>
                </c:pt>
                <c:pt idx="134">
                  <c:v>57210</c:v>
                </c:pt>
                <c:pt idx="135">
                  <c:v>44860</c:v>
                </c:pt>
                <c:pt idx="136">
                  <c:v>17500</c:v>
                </c:pt>
                <c:pt idx="137">
                  <c:v>3747</c:v>
                </c:pt>
                <c:pt idx="138">
                  <c:v>1098</c:v>
                </c:pt>
                <c:pt idx="139">
                  <c:v>871.29998779296875</c:v>
                </c:pt>
                <c:pt idx="140">
                  <c:v>1093</c:v>
                </c:pt>
                <c:pt idx="141">
                  <c:v>1188</c:v>
                </c:pt>
                <c:pt idx="142">
                  <c:v>921</c:v>
                </c:pt>
                <c:pt idx="143">
                  <c:v>546.5</c:v>
                </c:pt>
                <c:pt idx="144">
                  <c:v>343.79998779296875</c:v>
                </c:pt>
                <c:pt idx="145">
                  <c:v>418</c:v>
                </c:pt>
                <c:pt idx="146">
                  <c:v>659.5</c:v>
                </c:pt>
                <c:pt idx="147">
                  <c:v>635.70001220703125</c:v>
                </c:pt>
                <c:pt idx="148">
                  <c:v>319</c:v>
                </c:pt>
                <c:pt idx="149">
                  <c:v>146</c:v>
                </c:pt>
                <c:pt idx="150">
                  <c:v>140.80000305175781</c:v>
                </c:pt>
                <c:pt idx="151">
                  <c:v>142.80000305175781</c:v>
                </c:pt>
                <c:pt idx="152">
                  <c:v>188.5</c:v>
                </c:pt>
                <c:pt idx="153">
                  <c:v>211.19999694824219</c:v>
                </c:pt>
                <c:pt idx="154">
                  <c:v>132.30000305175781</c:v>
                </c:pt>
                <c:pt idx="155">
                  <c:v>69.75</c:v>
                </c:pt>
                <c:pt idx="156">
                  <c:v>79</c:v>
                </c:pt>
                <c:pt idx="157">
                  <c:v>105.5</c:v>
                </c:pt>
                <c:pt idx="158">
                  <c:v>163.30000305175781</c:v>
                </c:pt>
                <c:pt idx="159">
                  <c:v>203.30000305175781</c:v>
                </c:pt>
                <c:pt idx="160">
                  <c:v>192</c:v>
                </c:pt>
                <c:pt idx="161">
                  <c:v>178</c:v>
                </c:pt>
                <c:pt idx="162">
                  <c:v>145.80000305175781</c:v>
                </c:pt>
                <c:pt idx="163">
                  <c:v>116.5</c:v>
                </c:pt>
                <c:pt idx="164">
                  <c:v>114.30000305175781</c:v>
                </c:pt>
                <c:pt idx="165">
                  <c:v>117.80000305175781</c:v>
                </c:pt>
                <c:pt idx="166">
                  <c:v>116.80000305175781</c:v>
                </c:pt>
                <c:pt idx="167">
                  <c:v>77.75</c:v>
                </c:pt>
                <c:pt idx="168">
                  <c:v>32.25</c:v>
                </c:pt>
                <c:pt idx="169">
                  <c:v>28.75</c:v>
                </c:pt>
                <c:pt idx="170">
                  <c:v>61.25</c:v>
                </c:pt>
                <c:pt idx="171">
                  <c:v>86</c:v>
                </c:pt>
                <c:pt idx="172">
                  <c:v>94.25</c:v>
                </c:pt>
                <c:pt idx="173">
                  <c:v>109.5</c:v>
                </c:pt>
                <c:pt idx="174">
                  <c:v>130.30000305175781</c:v>
                </c:pt>
                <c:pt idx="175">
                  <c:v>156.30000305175781</c:v>
                </c:pt>
                <c:pt idx="176">
                  <c:v>151.30000305175781</c:v>
                </c:pt>
                <c:pt idx="177">
                  <c:v>132.5</c:v>
                </c:pt>
                <c:pt idx="178">
                  <c:v>115</c:v>
                </c:pt>
                <c:pt idx="179">
                  <c:v>103</c:v>
                </c:pt>
                <c:pt idx="180">
                  <c:v>178.30000305175781</c:v>
                </c:pt>
                <c:pt idx="181">
                  <c:v>773.5</c:v>
                </c:pt>
                <c:pt idx="182">
                  <c:v>3722</c:v>
                </c:pt>
                <c:pt idx="183">
                  <c:v>10990</c:v>
                </c:pt>
                <c:pt idx="184">
                  <c:v>17780</c:v>
                </c:pt>
                <c:pt idx="185">
                  <c:v>15840</c:v>
                </c:pt>
                <c:pt idx="186">
                  <c:v>7766</c:v>
                </c:pt>
                <c:pt idx="187">
                  <c:v>2129</c:v>
                </c:pt>
                <c:pt idx="188">
                  <c:v>480.5</c:v>
                </c:pt>
                <c:pt idx="189">
                  <c:v>308.29998779296875</c:v>
                </c:pt>
                <c:pt idx="190">
                  <c:v>360.70001220703125</c:v>
                </c:pt>
                <c:pt idx="191">
                  <c:v>407</c:v>
                </c:pt>
                <c:pt idx="192">
                  <c:v>472</c:v>
                </c:pt>
                <c:pt idx="193">
                  <c:v>454.29998779296875</c:v>
                </c:pt>
                <c:pt idx="194">
                  <c:v>261</c:v>
                </c:pt>
                <c:pt idx="195">
                  <c:v>134.30000305175781</c:v>
                </c:pt>
                <c:pt idx="196">
                  <c:v>157.69999694824219</c:v>
                </c:pt>
                <c:pt idx="197">
                  <c:v>157.69999694824219</c:v>
                </c:pt>
                <c:pt idx="198">
                  <c:v>129.5</c:v>
                </c:pt>
                <c:pt idx="199">
                  <c:v>141.80000305175781</c:v>
                </c:pt>
                <c:pt idx="200">
                  <c:v>146.80000305175781</c:v>
                </c:pt>
                <c:pt idx="201">
                  <c:v>101</c:v>
                </c:pt>
                <c:pt idx="202">
                  <c:v>65.75</c:v>
                </c:pt>
                <c:pt idx="203">
                  <c:v>67</c:v>
                </c:pt>
                <c:pt idx="204">
                  <c:v>62.75</c:v>
                </c:pt>
                <c:pt idx="205">
                  <c:v>45.5</c:v>
                </c:pt>
                <c:pt idx="206">
                  <c:v>61</c:v>
                </c:pt>
                <c:pt idx="207">
                  <c:v>102.5</c:v>
                </c:pt>
                <c:pt idx="208">
                  <c:v>103.30000305175781</c:v>
                </c:pt>
                <c:pt idx="209">
                  <c:v>79.75</c:v>
                </c:pt>
                <c:pt idx="210">
                  <c:v>77</c:v>
                </c:pt>
                <c:pt idx="211">
                  <c:v>92.75</c:v>
                </c:pt>
                <c:pt idx="212">
                  <c:v>109</c:v>
                </c:pt>
                <c:pt idx="213">
                  <c:v>105</c:v>
                </c:pt>
                <c:pt idx="214">
                  <c:v>109.30000305175781</c:v>
                </c:pt>
                <c:pt idx="215">
                  <c:v>152.30000305175781</c:v>
                </c:pt>
                <c:pt idx="216">
                  <c:v>152.80000305175781</c:v>
                </c:pt>
                <c:pt idx="217">
                  <c:v>76</c:v>
                </c:pt>
                <c:pt idx="218">
                  <c:v>42.25</c:v>
                </c:pt>
                <c:pt idx="219">
                  <c:v>91.5</c:v>
                </c:pt>
                <c:pt idx="220">
                  <c:v>169.19999694824219</c:v>
                </c:pt>
                <c:pt idx="221">
                  <c:v>245</c:v>
                </c:pt>
                <c:pt idx="222">
                  <c:v>242.80000305175781</c:v>
                </c:pt>
                <c:pt idx="223">
                  <c:v>161.5</c:v>
                </c:pt>
                <c:pt idx="224">
                  <c:v>141.30000305175781</c:v>
                </c:pt>
                <c:pt idx="225">
                  <c:v>180.5</c:v>
                </c:pt>
                <c:pt idx="226">
                  <c:v>155</c:v>
                </c:pt>
                <c:pt idx="227">
                  <c:v>84.5</c:v>
                </c:pt>
                <c:pt idx="228">
                  <c:v>112</c:v>
                </c:pt>
                <c:pt idx="229">
                  <c:v>232</c:v>
                </c:pt>
                <c:pt idx="230">
                  <c:v>286</c:v>
                </c:pt>
                <c:pt idx="231">
                  <c:v>434</c:v>
                </c:pt>
                <c:pt idx="232">
                  <c:v>1874</c:v>
                </c:pt>
                <c:pt idx="233">
                  <c:v>7559</c:v>
                </c:pt>
                <c:pt idx="234">
                  <c:v>18090</c:v>
                </c:pt>
                <c:pt idx="235">
                  <c:v>23570</c:v>
                </c:pt>
                <c:pt idx="236">
                  <c:v>16470</c:v>
                </c:pt>
                <c:pt idx="237">
                  <c:v>6305</c:v>
                </c:pt>
                <c:pt idx="238">
                  <c:v>1646</c:v>
                </c:pt>
                <c:pt idx="239">
                  <c:v>588.29998779296875</c:v>
                </c:pt>
                <c:pt idx="240">
                  <c:v>445.70001220703125</c:v>
                </c:pt>
                <c:pt idx="241">
                  <c:v>463</c:v>
                </c:pt>
                <c:pt idx="242">
                  <c:v>533</c:v>
                </c:pt>
                <c:pt idx="243">
                  <c:v>471.29998779296875</c:v>
                </c:pt>
                <c:pt idx="244">
                  <c:v>298.20001220703125</c:v>
                </c:pt>
                <c:pt idx="245">
                  <c:v>188.30000305175781</c:v>
                </c:pt>
                <c:pt idx="246">
                  <c:v>143.80000305175781</c:v>
                </c:pt>
                <c:pt idx="247">
                  <c:v>136.30000305175781</c:v>
                </c:pt>
                <c:pt idx="248">
                  <c:v>132</c:v>
                </c:pt>
                <c:pt idx="249">
                  <c:v>118.80000305175781</c:v>
                </c:pt>
                <c:pt idx="250">
                  <c:v>126</c:v>
                </c:pt>
                <c:pt idx="251">
                  <c:v>131.69999694824219</c:v>
                </c:pt>
                <c:pt idx="252">
                  <c:v>104.80000305175781</c:v>
                </c:pt>
                <c:pt idx="253">
                  <c:v>101</c:v>
                </c:pt>
                <c:pt idx="254">
                  <c:v>107.5</c:v>
                </c:pt>
                <c:pt idx="255">
                  <c:v>85.5</c:v>
                </c:pt>
                <c:pt idx="256">
                  <c:v>104.5</c:v>
                </c:pt>
                <c:pt idx="257">
                  <c:v>155.5</c:v>
                </c:pt>
                <c:pt idx="258">
                  <c:v>148.19999694824219</c:v>
                </c:pt>
                <c:pt idx="259">
                  <c:v>97.25</c:v>
                </c:pt>
                <c:pt idx="260">
                  <c:v>77</c:v>
                </c:pt>
                <c:pt idx="261">
                  <c:v>70.75</c:v>
                </c:pt>
                <c:pt idx="262">
                  <c:v>65</c:v>
                </c:pt>
                <c:pt idx="263">
                  <c:v>90.5</c:v>
                </c:pt>
                <c:pt idx="264">
                  <c:v>104.5</c:v>
                </c:pt>
                <c:pt idx="265">
                  <c:v>140.5</c:v>
                </c:pt>
                <c:pt idx="266">
                  <c:v>221.19999694824219</c:v>
                </c:pt>
                <c:pt idx="267">
                  <c:v>203.5</c:v>
                </c:pt>
                <c:pt idx="268">
                  <c:v>104.80000305175781</c:v>
                </c:pt>
                <c:pt idx="269">
                  <c:v>64.75</c:v>
                </c:pt>
                <c:pt idx="270">
                  <c:v>80.5</c:v>
                </c:pt>
                <c:pt idx="271">
                  <c:v>87.5</c:v>
                </c:pt>
                <c:pt idx="272">
                  <c:v>63.5</c:v>
                </c:pt>
                <c:pt idx="273">
                  <c:v>55.5</c:v>
                </c:pt>
                <c:pt idx="274">
                  <c:v>97.25</c:v>
                </c:pt>
                <c:pt idx="275">
                  <c:v>143.80000305175781</c:v>
                </c:pt>
                <c:pt idx="276">
                  <c:v>163.30000305175781</c:v>
                </c:pt>
                <c:pt idx="277">
                  <c:v>192</c:v>
                </c:pt>
                <c:pt idx="278">
                  <c:v>243.30000305175781</c:v>
                </c:pt>
                <c:pt idx="279">
                  <c:v>297.5</c:v>
                </c:pt>
                <c:pt idx="280">
                  <c:v>341.79998779296875</c:v>
                </c:pt>
                <c:pt idx="281">
                  <c:v>515.70001220703125</c:v>
                </c:pt>
                <c:pt idx="282">
                  <c:v>1889</c:v>
                </c:pt>
                <c:pt idx="283">
                  <c:v>11030</c:v>
                </c:pt>
                <c:pt idx="284">
                  <c:v>43060</c:v>
                </c:pt>
                <c:pt idx="285">
                  <c:v>75640</c:v>
                </c:pt>
                <c:pt idx="286">
                  <c:v>62090</c:v>
                </c:pt>
                <c:pt idx="287">
                  <c:v>23910</c:v>
                </c:pt>
                <c:pt idx="288">
                  <c:v>4495</c:v>
                </c:pt>
                <c:pt idx="289">
                  <c:v>897.29998779296875</c:v>
                </c:pt>
                <c:pt idx="290">
                  <c:v>531.5</c:v>
                </c:pt>
                <c:pt idx="291">
                  <c:v>610</c:v>
                </c:pt>
                <c:pt idx="292">
                  <c:v>693.29998779296875</c:v>
                </c:pt>
                <c:pt idx="293">
                  <c:v>504.5</c:v>
                </c:pt>
                <c:pt idx="294">
                  <c:v>244</c:v>
                </c:pt>
                <c:pt idx="295">
                  <c:v>148.5</c:v>
                </c:pt>
                <c:pt idx="296">
                  <c:v>137</c:v>
                </c:pt>
                <c:pt idx="297">
                  <c:v>178.5</c:v>
                </c:pt>
                <c:pt idx="298">
                  <c:v>223</c:v>
                </c:pt>
                <c:pt idx="299">
                  <c:v>189</c:v>
                </c:pt>
                <c:pt idx="300">
                  <c:v>138.80000305175781</c:v>
                </c:pt>
                <c:pt idx="301">
                  <c:v>102.5</c:v>
                </c:pt>
                <c:pt idx="302">
                  <c:v>103.5</c:v>
                </c:pt>
                <c:pt idx="303">
                  <c:v>177.80000305175781</c:v>
                </c:pt>
                <c:pt idx="304">
                  <c:v>218.30000305175781</c:v>
                </c:pt>
                <c:pt idx="305">
                  <c:v>179.5</c:v>
                </c:pt>
                <c:pt idx="306">
                  <c:v>146.5</c:v>
                </c:pt>
                <c:pt idx="307">
                  <c:v>151</c:v>
                </c:pt>
                <c:pt idx="308">
                  <c:v>169.5</c:v>
                </c:pt>
                <c:pt idx="309">
                  <c:v>209</c:v>
                </c:pt>
                <c:pt idx="310">
                  <c:v>216.30000305175781</c:v>
                </c:pt>
                <c:pt idx="311">
                  <c:v>152.30000305175781</c:v>
                </c:pt>
                <c:pt idx="312">
                  <c:v>131.69999694824219</c:v>
                </c:pt>
                <c:pt idx="313">
                  <c:v>166.80000305175781</c:v>
                </c:pt>
                <c:pt idx="314">
                  <c:v>164.80000305175781</c:v>
                </c:pt>
                <c:pt idx="315">
                  <c:v>186.69999694824219</c:v>
                </c:pt>
                <c:pt idx="316">
                  <c:v>244</c:v>
                </c:pt>
                <c:pt idx="317">
                  <c:v>213</c:v>
                </c:pt>
                <c:pt idx="318">
                  <c:v>146.19999694824219</c:v>
                </c:pt>
                <c:pt idx="319">
                  <c:v>167.80000305175781</c:v>
                </c:pt>
                <c:pt idx="320">
                  <c:v>179.30000305175781</c:v>
                </c:pt>
                <c:pt idx="321">
                  <c:v>154.30000305175781</c:v>
                </c:pt>
                <c:pt idx="322">
                  <c:v>233.69999694824219</c:v>
                </c:pt>
                <c:pt idx="323">
                  <c:v>295.79998779296875</c:v>
                </c:pt>
                <c:pt idx="324">
                  <c:v>206.69999694824219</c:v>
                </c:pt>
                <c:pt idx="325">
                  <c:v>120.80000305175781</c:v>
                </c:pt>
                <c:pt idx="326">
                  <c:v>173</c:v>
                </c:pt>
                <c:pt idx="327">
                  <c:v>293.29998779296875</c:v>
                </c:pt>
                <c:pt idx="328">
                  <c:v>305.5</c:v>
                </c:pt>
                <c:pt idx="329">
                  <c:v>234.19999694824219</c:v>
                </c:pt>
                <c:pt idx="330">
                  <c:v>242.80000305175781</c:v>
                </c:pt>
                <c:pt idx="331">
                  <c:v>392.5</c:v>
                </c:pt>
                <c:pt idx="332">
                  <c:v>1310</c:v>
                </c:pt>
                <c:pt idx="333">
                  <c:v>11120</c:v>
                </c:pt>
                <c:pt idx="334">
                  <c:v>60360</c:v>
                </c:pt>
                <c:pt idx="335">
                  <c:v>128500</c:v>
                </c:pt>
                <c:pt idx="336">
                  <c:v>122800</c:v>
                </c:pt>
                <c:pt idx="337">
                  <c:v>53080</c:v>
                </c:pt>
                <c:pt idx="338">
                  <c:v>9528</c:v>
                </c:pt>
                <c:pt idx="339">
                  <c:v>1370</c:v>
                </c:pt>
                <c:pt idx="340">
                  <c:v>763.5</c:v>
                </c:pt>
                <c:pt idx="341">
                  <c:v>1234</c:v>
                </c:pt>
                <c:pt idx="342">
                  <c:v>1486</c:v>
                </c:pt>
                <c:pt idx="343">
                  <c:v>1087</c:v>
                </c:pt>
                <c:pt idx="344">
                  <c:v>600.29998779296875</c:v>
                </c:pt>
                <c:pt idx="345">
                  <c:v>408.79998779296875</c:v>
                </c:pt>
                <c:pt idx="346">
                  <c:v>357.20001220703125</c:v>
                </c:pt>
                <c:pt idx="347">
                  <c:v>417.79998779296875</c:v>
                </c:pt>
                <c:pt idx="348">
                  <c:v>477</c:v>
                </c:pt>
                <c:pt idx="349">
                  <c:v>349</c:v>
                </c:pt>
                <c:pt idx="350">
                  <c:v>215.80000305175781</c:v>
                </c:pt>
                <c:pt idx="351">
                  <c:v>192.30000305175781</c:v>
                </c:pt>
                <c:pt idx="352">
                  <c:v>171.80000305175781</c:v>
                </c:pt>
                <c:pt idx="353">
                  <c:v>257</c:v>
                </c:pt>
                <c:pt idx="354">
                  <c:v>456.5</c:v>
                </c:pt>
                <c:pt idx="355">
                  <c:v>485</c:v>
                </c:pt>
                <c:pt idx="356">
                  <c:v>357.20001220703125</c:v>
                </c:pt>
                <c:pt idx="357">
                  <c:v>261.79998779296875</c:v>
                </c:pt>
                <c:pt idx="358">
                  <c:v>181</c:v>
                </c:pt>
                <c:pt idx="359">
                  <c:v>139</c:v>
                </c:pt>
                <c:pt idx="360">
                  <c:v>111.5</c:v>
                </c:pt>
                <c:pt idx="361">
                  <c:v>53</c:v>
                </c:pt>
                <c:pt idx="362">
                  <c:v>52</c:v>
                </c:pt>
                <c:pt idx="363">
                  <c:v>101.5</c:v>
                </c:pt>
                <c:pt idx="364">
                  <c:v>119</c:v>
                </c:pt>
                <c:pt idx="365">
                  <c:v>124.5</c:v>
                </c:pt>
                <c:pt idx="366">
                  <c:v>135</c:v>
                </c:pt>
                <c:pt idx="367">
                  <c:v>123.19999694824219</c:v>
                </c:pt>
                <c:pt idx="368">
                  <c:v>107.69999694824219</c:v>
                </c:pt>
                <c:pt idx="369">
                  <c:v>148.5</c:v>
                </c:pt>
                <c:pt idx="370">
                  <c:v>226.30000305175781</c:v>
                </c:pt>
                <c:pt idx="371">
                  <c:v>266.29998779296875</c:v>
                </c:pt>
                <c:pt idx="372">
                  <c:v>243.30000305175781</c:v>
                </c:pt>
                <c:pt idx="373">
                  <c:v>168.30000305175781</c:v>
                </c:pt>
                <c:pt idx="374">
                  <c:v>153.5</c:v>
                </c:pt>
                <c:pt idx="375">
                  <c:v>173.80000305175781</c:v>
                </c:pt>
                <c:pt idx="376">
                  <c:v>148.5</c:v>
                </c:pt>
                <c:pt idx="377">
                  <c:v>175</c:v>
                </c:pt>
                <c:pt idx="378">
                  <c:v>216.30000305175781</c:v>
                </c:pt>
                <c:pt idx="379">
                  <c:v>212.5</c:v>
                </c:pt>
                <c:pt idx="380">
                  <c:v>272.5</c:v>
                </c:pt>
                <c:pt idx="381">
                  <c:v>518.5</c:v>
                </c:pt>
                <c:pt idx="382">
                  <c:v>1218</c:v>
                </c:pt>
                <c:pt idx="383">
                  <c:v>7572</c:v>
                </c:pt>
                <c:pt idx="384">
                  <c:v>46470</c:v>
                </c:pt>
                <c:pt idx="385">
                  <c:v>112100</c:v>
                </c:pt>
                <c:pt idx="386">
                  <c:v>120000</c:v>
                </c:pt>
                <c:pt idx="387">
                  <c:v>57670</c:v>
                </c:pt>
                <c:pt idx="388">
                  <c:v>11150</c:v>
                </c:pt>
                <c:pt idx="389">
                  <c:v>1535</c:v>
                </c:pt>
                <c:pt idx="390">
                  <c:v>703</c:v>
                </c:pt>
                <c:pt idx="391">
                  <c:v>843.79998779296875</c:v>
                </c:pt>
                <c:pt idx="392">
                  <c:v>1103</c:v>
                </c:pt>
                <c:pt idx="393">
                  <c:v>965</c:v>
                </c:pt>
                <c:pt idx="394">
                  <c:v>468</c:v>
                </c:pt>
                <c:pt idx="395">
                  <c:v>114</c:v>
                </c:pt>
                <c:pt idx="396">
                  <c:v>132.69999694824219</c:v>
                </c:pt>
                <c:pt idx="397">
                  <c:v>392.20001220703125</c:v>
                </c:pt>
                <c:pt idx="398">
                  <c:v>550</c:v>
                </c:pt>
                <c:pt idx="399">
                  <c:v>379</c:v>
                </c:pt>
                <c:pt idx="400">
                  <c:v>134.30000305175781</c:v>
                </c:pt>
                <c:pt idx="401">
                  <c:v>40.25</c:v>
                </c:pt>
                <c:pt idx="402">
                  <c:v>63.25</c:v>
                </c:pt>
                <c:pt idx="403">
                  <c:v>128.30000305175781</c:v>
                </c:pt>
                <c:pt idx="404">
                  <c:v>219.69999694824219</c:v>
                </c:pt>
                <c:pt idx="405">
                  <c:v>271.20001220703125</c:v>
                </c:pt>
                <c:pt idx="406">
                  <c:v>181.30000305175781</c:v>
                </c:pt>
                <c:pt idx="407">
                  <c:v>83</c:v>
                </c:pt>
                <c:pt idx="408">
                  <c:v>97</c:v>
                </c:pt>
                <c:pt idx="409">
                  <c:v>158</c:v>
                </c:pt>
                <c:pt idx="410">
                  <c:v>183.5</c:v>
                </c:pt>
                <c:pt idx="411">
                  <c:v>169.80000305175781</c:v>
                </c:pt>
                <c:pt idx="412">
                  <c:v>131.5</c:v>
                </c:pt>
                <c:pt idx="413">
                  <c:v>89.75</c:v>
                </c:pt>
                <c:pt idx="414">
                  <c:v>112.30000305175781</c:v>
                </c:pt>
                <c:pt idx="415">
                  <c:v>159.69999694824219</c:v>
                </c:pt>
                <c:pt idx="416">
                  <c:v>178.80000305175781</c:v>
                </c:pt>
                <c:pt idx="417">
                  <c:v>159.30000305175781</c:v>
                </c:pt>
                <c:pt idx="418">
                  <c:v>123.5</c:v>
                </c:pt>
                <c:pt idx="419">
                  <c:v>125.19999694824219</c:v>
                </c:pt>
                <c:pt idx="420">
                  <c:v>118.5</c:v>
                </c:pt>
                <c:pt idx="421">
                  <c:v>106</c:v>
                </c:pt>
                <c:pt idx="422">
                  <c:v>123.19999694824219</c:v>
                </c:pt>
                <c:pt idx="423">
                  <c:v>152.5</c:v>
                </c:pt>
                <c:pt idx="424">
                  <c:v>185.69999694824219</c:v>
                </c:pt>
                <c:pt idx="425">
                  <c:v>154.30000305175781</c:v>
                </c:pt>
                <c:pt idx="426">
                  <c:v>97.75</c:v>
                </c:pt>
                <c:pt idx="427">
                  <c:v>125.5</c:v>
                </c:pt>
                <c:pt idx="428">
                  <c:v>175.5</c:v>
                </c:pt>
                <c:pt idx="429">
                  <c:v>223.19999694824219</c:v>
                </c:pt>
                <c:pt idx="430">
                  <c:v>310.70001220703125</c:v>
                </c:pt>
                <c:pt idx="431">
                  <c:v>453</c:v>
                </c:pt>
                <c:pt idx="432">
                  <c:v>864.29998779296875</c:v>
                </c:pt>
                <c:pt idx="433">
                  <c:v>4521</c:v>
                </c:pt>
                <c:pt idx="434">
                  <c:v>22910</c:v>
                </c:pt>
                <c:pt idx="435">
                  <c:v>53220</c:v>
                </c:pt>
                <c:pt idx="436">
                  <c:v>59230</c:v>
                </c:pt>
                <c:pt idx="437">
                  <c:v>32390</c:v>
                </c:pt>
                <c:pt idx="438">
                  <c:v>8779</c:v>
                </c:pt>
                <c:pt idx="439">
                  <c:v>1732</c:v>
                </c:pt>
                <c:pt idx="440">
                  <c:v>555.29998779296875</c:v>
                </c:pt>
                <c:pt idx="441">
                  <c:v>524.20001220703125</c:v>
                </c:pt>
                <c:pt idx="442">
                  <c:v>601.29998779296875</c:v>
                </c:pt>
                <c:pt idx="443">
                  <c:v>475.29998779296875</c:v>
                </c:pt>
                <c:pt idx="444">
                  <c:v>299</c:v>
                </c:pt>
                <c:pt idx="445">
                  <c:v>181</c:v>
                </c:pt>
                <c:pt idx="446">
                  <c:v>161</c:v>
                </c:pt>
                <c:pt idx="447">
                  <c:v>260.70001220703125</c:v>
                </c:pt>
                <c:pt idx="448">
                  <c:v>329.70001220703125</c:v>
                </c:pt>
                <c:pt idx="449">
                  <c:v>257.79998779296875</c:v>
                </c:pt>
                <c:pt idx="450">
                  <c:v>144.5</c:v>
                </c:pt>
                <c:pt idx="451">
                  <c:v>81.5</c:v>
                </c:pt>
                <c:pt idx="452">
                  <c:v>67</c:v>
                </c:pt>
                <c:pt idx="453">
                  <c:v>64</c:v>
                </c:pt>
                <c:pt idx="454">
                  <c:v>85.75</c:v>
                </c:pt>
                <c:pt idx="455">
                  <c:v>137.69999694824219</c:v>
                </c:pt>
                <c:pt idx="456">
                  <c:v>147.80000305175781</c:v>
                </c:pt>
                <c:pt idx="457">
                  <c:v>133</c:v>
                </c:pt>
                <c:pt idx="458">
                  <c:v>134.30000305175781</c:v>
                </c:pt>
                <c:pt idx="459">
                  <c:v>116.80000305175781</c:v>
                </c:pt>
                <c:pt idx="460">
                  <c:v>101.80000305175781</c:v>
                </c:pt>
                <c:pt idx="461">
                  <c:v>106.69999694824219</c:v>
                </c:pt>
                <c:pt idx="462">
                  <c:v>95.25</c:v>
                </c:pt>
                <c:pt idx="463">
                  <c:v>112.30000305175781</c:v>
                </c:pt>
                <c:pt idx="464">
                  <c:v>134.69999694824219</c:v>
                </c:pt>
                <c:pt idx="465">
                  <c:v>87.75</c:v>
                </c:pt>
                <c:pt idx="466">
                  <c:v>57</c:v>
                </c:pt>
                <c:pt idx="467">
                  <c:v>71.5</c:v>
                </c:pt>
                <c:pt idx="468">
                  <c:v>65.75</c:v>
                </c:pt>
                <c:pt idx="469">
                  <c:v>42.5</c:v>
                </c:pt>
                <c:pt idx="470">
                  <c:v>30.25</c:v>
                </c:pt>
                <c:pt idx="471">
                  <c:v>47.5</c:v>
                </c:pt>
                <c:pt idx="472">
                  <c:v>53.75</c:v>
                </c:pt>
                <c:pt idx="473">
                  <c:v>32.75</c:v>
                </c:pt>
                <c:pt idx="474">
                  <c:v>33.25</c:v>
                </c:pt>
                <c:pt idx="475">
                  <c:v>62.75</c:v>
                </c:pt>
                <c:pt idx="476">
                  <c:v>80.25</c:v>
                </c:pt>
                <c:pt idx="477">
                  <c:v>94</c:v>
                </c:pt>
                <c:pt idx="478">
                  <c:v>113</c:v>
                </c:pt>
                <c:pt idx="479">
                  <c:v>107.30000305175781</c:v>
                </c:pt>
                <c:pt idx="480">
                  <c:v>125.19999694824219</c:v>
                </c:pt>
                <c:pt idx="481">
                  <c:v>230</c:v>
                </c:pt>
                <c:pt idx="482">
                  <c:v>661</c:v>
                </c:pt>
                <c:pt idx="483">
                  <c:v>2656</c:v>
                </c:pt>
                <c:pt idx="484">
                  <c:v>9183</c:v>
                </c:pt>
                <c:pt idx="485">
                  <c:v>18380</c:v>
                </c:pt>
                <c:pt idx="486">
                  <c:v>19990</c:v>
                </c:pt>
                <c:pt idx="487">
                  <c:v>12030</c:v>
                </c:pt>
                <c:pt idx="488">
                  <c:v>4350</c:v>
                </c:pt>
                <c:pt idx="489">
                  <c:v>1195</c:v>
                </c:pt>
                <c:pt idx="490">
                  <c:v>363.5</c:v>
                </c:pt>
                <c:pt idx="491">
                  <c:v>234.5</c:v>
                </c:pt>
                <c:pt idx="492">
                  <c:v>187.30000305175781</c:v>
                </c:pt>
                <c:pt idx="493">
                  <c:v>158.5</c:v>
                </c:pt>
                <c:pt idx="494">
                  <c:v>135</c:v>
                </c:pt>
                <c:pt idx="495">
                  <c:v>133.30000305175781</c:v>
                </c:pt>
                <c:pt idx="496">
                  <c:v>124</c:v>
                </c:pt>
                <c:pt idx="497">
                  <c:v>92.5</c:v>
                </c:pt>
                <c:pt idx="498">
                  <c:v>89.75</c:v>
                </c:pt>
                <c:pt idx="499">
                  <c:v>91.5</c:v>
                </c:pt>
                <c:pt idx="500">
                  <c:v>69.5</c:v>
                </c:pt>
                <c:pt idx="501">
                  <c:v>65.25</c:v>
                </c:pt>
                <c:pt idx="502">
                  <c:v>78</c:v>
                </c:pt>
                <c:pt idx="503">
                  <c:v>66.75</c:v>
                </c:pt>
                <c:pt idx="504">
                  <c:v>42.25</c:v>
                </c:pt>
                <c:pt idx="505">
                  <c:v>50.75</c:v>
                </c:pt>
                <c:pt idx="506">
                  <c:v>70.75</c:v>
                </c:pt>
                <c:pt idx="507">
                  <c:v>52</c:v>
                </c:pt>
                <c:pt idx="508">
                  <c:v>25.75</c:v>
                </c:pt>
                <c:pt idx="509">
                  <c:v>14.75</c:v>
                </c:pt>
                <c:pt idx="510">
                  <c:v>12</c:v>
                </c:pt>
                <c:pt idx="511">
                  <c:v>33.25</c:v>
                </c:pt>
                <c:pt idx="512">
                  <c:v>49</c:v>
                </c:pt>
                <c:pt idx="513">
                  <c:v>26</c:v>
                </c:pt>
                <c:pt idx="514">
                  <c:v>3</c:v>
                </c:pt>
                <c:pt idx="515">
                  <c:v>2.5</c:v>
                </c:pt>
                <c:pt idx="516">
                  <c:v>13.25</c:v>
                </c:pt>
                <c:pt idx="517">
                  <c:v>25.75</c:v>
                </c:pt>
                <c:pt idx="518">
                  <c:v>25.75</c:v>
                </c:pt>
                <c:pt idx="519">
                  <c:v>31</c:v>
                </c:pt>
                <c:pt idx="520">
                  <c:v>51.25</c:v>
                </c:pt>
                <c:pt idx="521">
                  <c:v>50.25</c:v>
                </c:pt>
                <c:pt idx="522">
                  <c:v>53.25</c:v>
                </c:pt>
                <c:pt idx="523">
                  <c:v>91</c:v>
                </c:pt>
                <c:pt idx="524">
                  <c:v>108</c:v>
                </c:pt>
                <c:pt idx="525">
                  <c:v>82.25</c:v>
                </c:pt>
                <c:pt idx="526">
                  <c:v>61</c:v>
                </c:pt>
                <c:pt idx="527">
                  <c:v>67.25</c:v>
                </c:pt>
                <c:pt idx="528">
                  <c:v>82.75</c:v>
                </c:pt>
                <c:pt idx="529">
                  <c:v>127.30000305175781</c:v>
                </c:pt>
                <c:pt idx="530">
                  <c:v>189</c:v>
                </c:pt>
                <c:pt idx="531">
                  <c:v>217.19999694824219</c:v>
                </c:pt>
                <c:pt idx="532">
                  <c:v>337.29998779296875</c:v>
                </c:pt>
                <c:pt idx="533">
                  <c:v>967.5</c:v>
                </c:pt>
                <c:pt idx="534">
                  <c:v>2615</c:v>
                </c:pt>
                <c:pt idx="535">
                  <c:v>4543</c:v>
                </c:pt>
                <c:pt idx="536">
                  <c:v>4806</c:v>
                </c:pt>
                <c:pt idx="537">
                  <c:v>3211</c:v>
                </c:pt>
                <c:pt idx="538">
                  <c:v>1476</c:v>
                </c:pt>
                <c:pt idx="539">
                  <c:v>575</c:v>
                </c:pt>
                <c:pt idx="540">
                  <c:v>278.29998779296875</c:v>
                </c:pt>
                <c:pt idx="541">
                  <c:v>199.5</c:v>
                </c:pt>
                <c:pt idx="542">
                  <c:v>187.30000305175781</c:v>
                </c:pt>
                <c:pt idx="543">
                  <c:v>179.80000305175781</c:v>
                </c:pt>
                <c:pt idx="544">
                  <c:v>150</c:v>
                </c:pt>
                <c:pt idx="545">
                  <c:v>95.75</c:v>
                </c:pt>
                <c:pt idx="546">
                  <c:v>72</c:v>
                </c:pt>
                <c:pt idx="547">
                  <c:v>105.30000305175781</c:v>
                </c:pt>
                <c:pt idx="548">
                  <c:v>120</c:v>
                </c:pt>
                <c:pt idx="549">
                  <c:v>108.30000305175781</c:v>
                </c:pt>
                <c:pt idx="550">
                  <c:v>125.5</c:v>
                </c:pt>
                <c:pt idx="551">
                  <c:v>133.5</c:v>
                </c:pt>
                <c:pt idx="552">
                  <c:v>97.75</c:v>
                </c:pt>
                <c:pt idx="553">
                  <c:v>64.5</c:v>
                </c:pt>
                <c:pt idx="554">
                  <c:v>46.5</c:v>
                </c:pt>
                <c:pt idx="555">
                  <c:v>33.5</c:v>
                </c:pt>
                <c:pt idx="556">
                  <c:v>27</c:v>
                </c:pt>
                <c:pt idx="557">
                  <c:v>36.25</c:v>
                </c:pt>
                <c:pt idx="558">
                  <c:v>66.5</c:v>
                </c:pt>
                <c:pt idx="559">
                  <c:v>91</c:v>
                </c:pt>
                <c:pt idx="560">
                  <c:v>87</c:v>
                </c:pt>
                <c:pt idx="561">
                  <c:v>65</c:v>
                </c:pt>
                <c:pt idx="562">
                  <c:v>50.75</c:v>
                </c:pt>
                <c:pt idx="563">
                  <c:v>51.75</c:v>
                </c:pt>
                <c:pt idx="564">
                  <c:v>46.75</c:v>
                </c:pt>
                <c:pt idx="565">
                  <c:v>38.5</c:v>
                </c:pt>
                <c:pt idx="566">
                  <c:v>37</c:v>
                </c:pt>
                <c:pt idx="567">
                  <c:v>28.25</c:v>
                </c:pt>
                <c:pt idx="568">
                  <c:v>23</c:v>
                </c:pt>
                <c:pt idx="569">
                  <c:v>21.25</c:v>
                </c:pt>
                <c:pt idx="570">
                  <c:v>17.75</c:v>
                </c:pt>
                <c:pt idx="571">
                  <c:v>26.25</c:v>
                </c:pt>
                <c:pt idx="572">
                  <c:v>29.5</c:v>
                </c:pt>
                <c:pt idx="573">
                  <c:v>16.75</c:v>
                </c:pt>
                <c:pt idx="574">
                  <c:v>4.25</c:v>
                </c:pt>
                <c:pt idx="575">
                  <c:v>0</c:v>
                </c:pt>
                <c:pt idx="576">
                  <c:v>3.5</c:v>
                </c:pt>
                <c:pt idx="577">
                  <c:v>8.75</c:v>
                </c:pt>
                <c:pt idx="578">
                  <c:v>18</c:v>
                </c:pt>
                <c:pt idx="579">
                  <c:v>68.75</c:v>
                </c:pt>
                <c:pt idx="580">
                  <c:v>140.80000305175781</c:v>
                </c:pt>
                <c:pt idx="581">
                  <c:v>159.69999694824219</c:v>
                </c:pt>
                <c:pt idx="582">
                  <c:v>170.5</c:v>
                </c:pt>
                <c:pt idx="583">
                  <c:v>272</c:v>
                </c:pt>
                <c:pt idx="584">
                  <c:v>588.29998779296875</c:v>
                </c:pt>
                <c:pt idx="585">
                  <c:v>960.20001220703125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4FB-46F4-9298-D6615A9D41DF}"/>
            </c:ext>
          </c:extLst>
        </c:ser>
        <c:ser>
          <c:idx val="1"/>
          <c:order val="1"/>
          <c:tx>
            <c:v>distriubtion width</c:v>
          </c:tx>
          <c:spPr>
            <a:ln w="38100">
              <a:solidFill>
                <a:srgbClr val="FF66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{4 min}'!$G$10:$G$11</c:f>
              <c:numCache>
                <c:formatCode>General</c:formatCode>
                <c:ptCount val="2"/>
                <c:pt idx="0">
                  <c:v>523.7528076171875</c:v>
                </c:pt>
                <c:pt idx="1">
                  <c:v>528.2186279296875</c:v>
                </c:pt>
              </c:numCache>
            </c:numRef>
          </c:xVal>
          <c:yVal>
            <c:numRef>
              <c:f>'Sheet1 {4 min}'!$F$13:$F$14</c:f>
              <c:numCache>
                <c:formatCode>General</c:formatCode>
                <c:ptCount val="2"/>
                <c:pt idx="0">
                  <c:v>26430</c:v>
                </c:pt>
                <c:pt idx="1">
                  <c:v>26430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4FB-46F4-9298-D6615A9D41DF}"/>
            </c:ext>
          </c:extLst>
        </c:ser>
        <c:ser>
          <c:idx val="2"/>
          <c:order val="2"/>
          <c:tx>
            <c:v>centroid</c:v>
          </c:tx>
          <c:spPr>
            <a:ln w="38100">
              <a:solidFill>
                <a:srgbClr val="00FF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('Sheet1 {4 min}'!$G$4,'Sheet1 {4 min}'!$G$4)</c:f>
              <c:numCache>
                <c:formatCode>General</c:formatCode>
                <c:ptCount val="2"/>
                <c:pt idx="0">
                  <c:v>525.450927734375</c:v>
                </c:pt>
                <c:pt idx="1">
                  <c:v>525.450927734375</c:v>
                </c:pt>
              </c:numCache>
            </c:numRef>
          </c:xVal>
          <c:yVal>
            <c:numRef>
              <c:f>'Sheet1 {4 min}'!$F$12:$F$13</c:f>
              <c:numCache>
                <c:formatCode>General</c:formatCode>
                <c:ptCount val="2"/>
                <c:pt idx="0">
                  <c:v>0</c:v>
                </c:pt>
                <c:pt idx="1">
                  <c:v>26430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4FB-46F4-9298-D6615A9D41DF}"/>
            </c:ext>
          </c:extLst>
        </c:ser>
        <c:ser>
          <c:idx val="3"/>
          <c:order val="3"/>
          <c:tx>
            <c:v>peak envelope</c:v>
          </c:tx>
          <c:spPr>
            <a:ln w="12700">
              <a:solidFill>
                <a:srgbClr val="FF0000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'Sheet1 {4 min}'!$D$1:$D$13</c:f>
              <c:numCache>
                <c:formatCode>General</c:formatCode>
                <c:ptCount val="13"/>
                <c:pt idx="0">
                  <c:v>523.7750244140625</c:v>
                </c:pt>
                <c:pt idx="1">
                  <c:v>524.27398681640625</c:v>
                </c:pt>
                <c:pt idx="2">
                  <c:v>524.77398681640625</c:v>
                </c:pt>
                <c:pt idx="3">
                  <c:v>525.2750244140625</c:v>
                </c:pt>
                <c:pt idx="4">
                  <c:v>525.78497314453125</c:v>
                </c:pt>
                <c:pt idx="5">
                  <c:v>526.2860107421875</c:v>
                </c:pt>
                <c:pt idx="6">
                  <c:v>526.7860107421875</c:v>
                </c:pt>
                <c:pt idx="7">
                  <c:v>527.2979736328125</c:v>
                </c:pt>
                <c:pt idx="8">
                  <c:v>527.79901123046875</c:v>
                </c:pt>
                <c:pt idx="9">
                  <c:v>528.301025390625</c:v>
                </c:pt>
                <c:pt idx="10">
                  <c:v>528.801025390625</c:v>
                </c:pt>
                <c:pt idx="11">
                  <c:v>529.301025390625</c:v>
                </c:pt>
                <c:pt idx="12">
                  <c:v>529.801025390625</c:v>
                </c:pt>
              </c:numCache>
            </c:numRef>
          </c:xVal>
          <c:yVal>
            <c:numRef>
              <c:f>'Sheet1 {4 min}'!$E$1:$E$28</c:f>
              <c:numCache>
                <c:formatCode>General</c:formatCode>
                <c:ptCount val="28"/>
                <c:pt idx="0">
                  <c:v>264300</c:v>
                </c:pt>
                <c:pt idx="1">
                  <c:v>169700</c:v>
                </c:pt>
                <c:pt idx="2">
                  <c:v>57210</c:v>
                </c:pt>
                <c:pt idx="3">
                  <c:v>17780</c:v>
                </c:pt>
                <c:pt idx="4">
                  <c:v>23570</c:v>
                </c:pt>
                <c:pt idx="5">
                  <c:v>75640</c:v>
                </c:pt>
                <c:pt idx="6">
                  <c:v>128500</c:v>
                </c:pt>
                <c:pt idx="7">
                  <c:v>120000</c:v>
                </c:pt>
                <c:pt idx="8">
                  <c:v>59230</c:v>
                </c:pt>
                <c:pt idx="9">
                  <c:v>19990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4FB-46F4-9298-D6615A9D41DF}"/>
            </c:ext>
          </c:extLst>
        </c:ser>
        <c:ser>
          <c:idx val="4"/>
          <c:order val="4"/>
          <c:tx>
            <c:v>Binomial p = 1</c:v>
          </c:tx>
          <c:spPr>
            <a:ln w="25400">
              <a:solidFill>
                <a:srgbClr val="4472C4"/>
              </a:solidFill>
              <a:prstDash val="solid"/>
            </a:ln>
          </c:spPr>
          <c:marker>
            <c:symbol val="none"/>
          </c:marker>
          <c:xVal>
            <c:numRef>
              <c:f>'Sheet1 {4 min}'!$D$1:$D$31</c:f>
              <c:numCache>
                <c:formatCode>General</c:formatCode>
                <c:ptCount val="31"/>
                <c:pt idx="0">
                  <c:v>523.7750244140625</c:v>
                </c:pt>
                <c:pt idx="1">
                  <c:v>524.27398681640625</c:v>
                </c:pt>
                <c:pt idx="2">
                  <c:v>524.77398681640625</c:v>
                </c:pt>
                <c:pt idx="3">
                  <c:v>525.2750244140625</c:v>
                </c:pt>
                <c:pt idx="4">
                  <c:v>525.78497314453125</c:v>
                </c:pt>
                <c:pt idx="5">
                  <c:v>526.2860107421875</c:v>
                </c:pt>
                <c:pt idx="6">
                  <c:v>526.7860107421875</c:v>
                </c:pt>
                <c:pt idx="7">
                  <c:v>527.2979736328125</c:v>
                </c:pt>
                <c:pt idx="8">
                  <c:v>527.79901123046875</c:v>
                </c:pt>
                <c:pt idx="9">
                  <c:v>528.301025390625</c:v>
                </c:pt>
                <c:pt idx="10">
                  <c:v>528.801025390625</c:v>
                </c:pt>
                <c:pt idx="11">
                  <c:v>529.301025390625</c:v>
                </c:pt>
                <c:pt idx="12">
                  <c:v>529.801025390625</c:v>
                </c:pt>
              </c:numCache>
            </c:numRef>
          </c:xVal>
          <c:yVal>
            <c:numRef>
              <c:f>'Sheet1 {4 min}'!$P$1:$P$31</c:f>
              <c:numCache>
                <c:formatCode>General</c:formatCode>
                <c:ptCount val="31"/>
                <c:pt idx="0">
                  <c:v>264881.23975928157</c:v>
                </c:pt>
                <c:pt idx="1">
                  <c:v>167753.17704027763</c:v>
                </c:pt>
                <c:pt idx="2">
                  <c:v>59361.391772128649</c:v>
                </c:pt>
                <c:pt idx="3">
                  <c:v>20035.480897814588</c:v>
                </c:pt>
                <c:pt idx="4">
                  <c:v>27984.190066828756</c:v>
                </c:pt>
                <c:pt idx="5">
                  <c:v>73753.435934373265</c:v>
                </c:pt>
                <c:pt idx="6">
                  <c:v>127871.33248294608</c:v>
                </c:pt>
                <c:pt idx="7">
                  <c:v>121159.46623635798</c:v>
                </c:pt>
                <c:pt idx="8">
                  <c:v>58466.723951228378</c:v>
                </c:pt>
                <c:pt idx="9">
                  <c:v>18712.788729310865</c:v>
                </c:pt>
                <c:pt idx="10">
                  <c:v>4535.054112810848</c:v>
                </c:pt>
                <c:pt idx="11">
                  <c:v>893.37477128813555</c:v>
                </c:pt>
                <c:pt idx="12">
                  <c:v>149.31841673723105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4FB-46F4-9298-D6615A9D41DF}"/>
            </c:ext>
          </c:extLst>
        </c:ser>
        <c:ser>
          <c:idx val="5"/>
          <c:order val="5"/>
          <c:tx>
            <c:v>Bimodal(1) 1</c:v>
          </c:tx>
          <c:marker>
            <c:symbol val="none"/>
          </c:marker>
          <c:xVal>
            <c:numRef>
              <c:f>'Sheet1 {4 min}'!$D$1:$D$31</c:f>
              <c:numCache>
                <c:formatCode>General</c:formatCode>
                <c:ptCount val="31"/>
                <c:pt idx="0">
                  <c:v>523.7750244140625</c:v>
                </c:pt>
                <c:pt idx="1">
                  <c:v>524.27398681640625</c:v>
                </c:pt>
                <c:pt idx="2">
                  <c:v>524.77398681640625</c:v>
                </c:pt>
                <c:pt idx="3">
                  <c:v>525.2750244140625</c:v>
                </c:pt>
                <c:pt idx="4">
                  <c:v>525.78497314453125</c:v>
                </c:pt>
                <c:pt idx="5">
                  <c:v>526.2860107421875</c:v>
                </c:pt>
                <c:pt idx="6">
                  <c:v>526.7860107421875</c:v>
                </c:pt>
                <c:pt idx="7">
                  <c:v>527.2979736328125</c:v>
                </c:pt>
                <c:pt idx="8">
                  <c:v>527.79901123046875</c:v>
                </c:pt>
                <c:pt idx="9">
                  <c:v>528.301025390625</c:v>
                </c:pt>
                <c:pt idx="10">
                  <c:v>528.801025390625</c:v>
                </c:pt>
                <c:pt idx="11">
                  <c:v>529.301025390625</c:v>
                </c:pt>
                <c:pt idx="12">
                  <c:v>529.801025390625</c:v>
                </c:pt>
              </c:numCache>
            </c:numRef>
          </c:xVal>
          <c:yVal>
            <c:numRef>
              <c:f>'Sheet1 {4 min}'!$M$1:$M$31</c:f>
              <c:numCache>
                <c:formatCode>General</c:formatCode>
                <c:ptCount val="31"/>
                <c:pt idx="0">
                  <c:v>264879.73560697434</c:v>
                </c:pt>
                <c:pt idx="1">
                  <c:v>167704.50873066034</c:v>
                </c:pt>
                <c:pt idx="2">
                  <c:v>58683.709044324351</c:v>
                </c:pt>
                <c:pt idx="3">
                  <c:v>14754.624284496533</c:v>
                </c:pt>
                <c:pt idx="4">
                  <c:v>2952.3332239340234</c:v>
                </c:pt>
                <c:pt idx="5">
                  <c:v>496.17211265912533</c:v>
                </c:pt>
                <c:pt idx="6">
                  <c:v>72.382143780800831</c:v>
                </c:pt>
                <c:pt idx="7">
                  <c:v>9.3698113841676935</c:v>
                </c:pt>
                <c:pt idx="8">
                  <c:v>1.0932863721407449</c:v>
                </c:pt>
                <c:pt idx="9">
                  <c:v>0.11633060254686577</c:v>
                </c:pt>
                <c:pt idx="10">
                  <c:v>2.8605576566111189E-3</c:v>
                </c:pt>
                <c:pt idx="11">
                  <c:v>4.8485908793147933E-8</c:v>
                </c:pt>
                <c:pt idx="12">
                  <c:v>2.5143414284304353E-9</c:v>
                </c:pt>
                <c:pt idx="13">
                  <c:v>2.5143414284304353E-9</c:v>
                </c:pt>
                <c:pt idx="14">
                  <c:v>2.5143414284304353E-9</c:v>
                </c:pt>
                <c:pt idx="15">
                  <c:v>2.5143414284304353E-9</c:v>
                </c:pt>
                <c:pt idx="16">
                  <c:v>2.5143414284304353E-9</c:v>
                </c:pt>
                <c:pt idx="17">
                  <c:v>2.5143414284304353E-9</c:v>
                </c:pt>
                <c:pt idx="18">
                  <c:v>2.5143414284304353E-9</c:v>
                </c:pt>
                <c:pt idx="19">
                  <c:v>2.5143414284304353E-9</c:v>
                </c:pt>
                <c:pt idx="20">
                  <c:v>2.5143414284304353E-9</c:v>
                </c:pt>
                <c:pt idx="21">
                  <c:v>2.5143414284304353E-9</c:v>
                </c:pt>
                <c:pt idx="22">
                  <c:v>2.5143414284304353E-9</c:v>
                </c:pt>
                <c:pt idx="23">
                  <c:v>2.5143414284304353E-9</c:v>
                </c:pt>
                <c:pt idx="24">
                  <c:v>2.5143414284304353E-9</c:v>
                </c:pt>
                <c:pt idx="25">
                  <c:v>2.5143414284304353E-9</c:v>
                </c:pt>
                <c:pt idx="26">
                  <c:v>2.5143414284304353E-9</c:v>
                </c:pt>
                <c:pt idx="27">
                  <c:v>2.5143414284304353E-9</c:v>
                </c:pt>
                <c:pt idx="28">
                  <c:v>2.5143414284304353E-9</c:v>
                </c:pt>
                <c:pt idx="29">
                  <c:v>2.5143414284304353E-9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4FB-46F4-9298-D6615A9D41DF}"/>
            </c:ext>
          </c:extLst>
        </c:ser>
        <c:ser>
          <c:idx val="6"/>
          <c:order val="6"/>
          <c:tx>
            <c:v>Bimodal(2) 6.7</c:v>
          </c:tx>
          <c:marker>
            <c:symbol val="none"/>
          </c:marker>
          <c:xVal>
            <c:numRef>
              <c:f>'Sheet1 {4 min}'!$D$1:$D$31</c:f>
              <c:numCache>
                <c:formatCode>General</c:formatCode>
                <c:ptCount val="31"/>
                <c:pt idx="0">
                  <c:v>523.7750244140625</c:v>
                </c:pt>
                <c:pt idx="1">
                  <c:v>524.27398681640625</c:v>
                </c:pt>
                <c:pt idx="2">
                  <c:v>524.77398681640625</c:v>
                </c:pt>
                <c:pt idx="3">
                  <c:v>525.2750244140625</c:v>
                </c:pt>
                <c:pt idx="4">
                  <c:v>525.78497314453125</c:v>
                </c:pt>
                <c:pt idx="5">
                  <c:v>526.2860107421875</c:v>
                </c:pt>
                <c:pt idx="6">
                  <c:v>526.7860107421875</c:v>
                </c:pt>
                <c:pt idx="7">
                  <c:v>527.2979736328125</c:v>
                </c:pt>
                <c:pt idx="8">
                  <c:v>527.79901123046875</c:v>
                </c:pt>
                <c:pt idx="9">
                  <c:v>528.301025390625</c:v>
                </c:pt>
                <c:pt idx="10">
                  <c:v>528.801025390625</c:v>
                </c:pt>
                <c:pt idx="11">
                  <c:v>529.301025390625</c:v>
                </c:pt>
                <c:pt idx="12">
                  <c:v>529.801025390625</c:v>
                </c:pt>
              </c:numCache>
            </c:numRef>
          </c:xVal>
          <c:yVal>
            <c:numRef>
              <c:f>'Sheet1 {4 min}'!$O$1:$O$31</c:f>
              <c:numCache>
                <c:formatCode>General</c:formatCode>
                <c:ptCount val="31"/>
                <c:pt idx="0">
                  <c:v>1.0684722411769914</c:v>
                </c:pt>
                <c:pt idx="1">
                  <c:v>33.845103306523413</c:v>
                </c:pt>
                <c:pt idx="2">
                  <c:v>459.21162676570424</c:v>
                </c:pt>
                <c:pt idx="3">
                  <c:v>3463.4193358042039</c:v>
                </c:pt>
                <c:pt idx="4">
                  <c:v>15728.144613878963</c:v>
                </c:pt>
                <c:pt idx="5">
                  <c:v>43368.859921838462</c:v>
                </c:pt>
                <c:pt idx="6">
                  <c:v>69175.9791760191</c:v>
                </c:pt>
                <c:pt idx="7">
                  <c:v>56499.916869569002</c:v>
                </c:pt>
                <c:pt idx="8">
                  <c:v>23936.845311662863</c:v>
                </c:pt>
                <c:pt idx="9">
                  <c:v>6931.7241438725241</c:v>
                </c:pt>
                <c:pt idx="10">
                  <c:v>1548.3901788737783</c:v>
                </c:pt>
                <c:pt idx="11">
                  <c:v>284.59999745645416</c:v>
                </c:pt>
                <c:pt idx="12">
                  <c:v>44.764444037373295</c:v>
                </c:pt>
                <c:pt idx="13">
                  <c:v>6.1833293674503276</c:v>
                </c:pt>
                <c:pt idx="14">
                  <c:v>0.76343999438965371</c:v>
                </c:pt>
                <c:pt idx="15">
                  <c:v>8.4386494147989793E-2</c:v>
                </c:pt>
                <c:pt idx="16">
                  <c:v>7.2019105472107747E-3</c:v>
                </c:pt>
                <c:pt idx="17">
                  <c:v>2.5143414284304353E-9</c:v>
                </c:pt>
                <c:pt idx="18">
                  <c:v>2.5143414284304353E-9</c:v>
                </c:pt>
                <c:pt idx="19">
                  <c:v>2.5143414284304353E-9</c:v>
                </c:pt>
                <c:pt idx="20">
                  <c:v>2.5143414284304353E-9</c:v>
                </c:pt>
                <c:pt idx="21">
                  <c:v>2.5143414284304353E-9</c:v>
                </c:pt>
                <c:pt idx="22">
                  <c:v>2.5143414284304353E-9</c:v>
                </c:pt>
                <c:pt idx="23">
                  <c:v>2.5143414284304353E-9</c:v>
                </c:pt>
                <c:pt idx="24">
                  <c:v>2.5143414284304353E-9</c:v>
                </c:pt>
                <c:pt idx="25">
                  <c:v>2.5143414284304353E-9</c:v>
                </c:pt>
                <c:pt idx="26">
                  <c:v>2.5143414284304353E-9</c:v>
                </c:pt>
                <c:pt idx="27">
                  <c:v>2.5143414284304353E-9</c:v>
                </c:pt>
                <c:pt idx="28">
                  <c:v>2.5143414284304353E-9</c:v>
                </c:pt>
                <c:pt idx="29">
                  <c:v>2.5143414284304353E-9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4FB-46F4-9298-D6615A9D41DF}"/>
            </c:ext>
          </c:extLst>
        </c:ser>
        <c:ser>
          <c:idx val="7"/>
          <c:order val="7"/>
          <c:tx>
            <c:v>Bimodal(3) 7.2</c:v>
          </c:tx>
          <c:marker>
            <c:symbol val="none"/>
          </c:marker>
          <c:xVal>
            <c:numRef>
              <c:f>'Sheet1 {4 min}'!$D$1:$D$31</c:f>
              <c:numCache>
                <c:formatCode>General</c:formatCode>
                <c:ptCount val="31"/>
                <c:pt idx="0">
                  <c:v>523.7750244140625</c:v>
                </c:pt>
                <c:pt idx="1">
                  <c:v>524.27398681640625</c:v>
                </c:pt>
                <c:pt idx="2">
                  <c:v>524.77398681640625</c:v>
                </c:pt>
                <c:pt idx="3">
                  <c:v>525.2750244140625</c:v>
                </c:pt>
                <c:pt idx="4">
                  <c:v>525.78497314453125</c:v>
                </c:pt>
                <c:pt idx="5">
                  <c:v>526.2860107421875</c:v>
                </c:pt>
                <c:pt idx="6">
                  <c:v>526.7860107421875</c:v>
                </c:pt>
                <c:pt idx="7">
                  <c:v>527.2979736328125</c:v>
                </c:pt>
                <c:pt idx="8">
                  <c:v>527.79901123046875</c:v>
                </c:pt>
                <c:pt idx="9">
                  <c:v>528.301025390625</c:v>
                </c:pt>
                <c:pt idx="10">
                  <c:v>528.801025390625</c:v>
                </c:pt>
                <c:pt idx="11">
                  <c:v>529.301025390625</c:v>
                </c:pt>
                <c:pt idx="12">
                  <c:v>529.801025390625</c:v>
                </c:pt>
              </c:numCache>
            </c:numRef>
          </c:xVal>
          <c:yVal>
            <c:numRef>
              <c:f>'Sheet1 {4 min}'!$V$1:$V$31</c:f>
              <c:numCache>
                <c:formatCode>General</c:formatCode>
                <c:ptCount val="31"/>
                <c:pt idx="0">
                  <c:v>0.43568007105514583</c:v>
                </c:pt>
                <c:pt idx="1">
                  <c:v>14.823206315814556</c:v>
                </c:pt>
                <c:pt idx="2">
                  <c:v>218.4711010436254</c:v>
                </c:pt>
                <c:pt idx="3">
                  <c:v>1817.4372775188799</c:v>
                </c:pt>
                <c:pt idx="4">
                  <c:v>9303.7122290207972</c:v>
                </c:pt>
                <c:pt idx="5">
                  <c:v>29888.403899880723</c:v>
                </c:pt>
                <c:pt idx="6">
                  <c:v>58622.971163151211</c:v>
                </c:pt>
                <c:pt idx="7">
                  <c:v>64650.17955540985</c:v>
                </c:pt>
                <c:pt idx="8">
                  <c:v>34528.785353198407</c:v>
                </c:pt>
                <c:pt idx="9">
                  <c:v>11780.948254840821</c:v>
                </c:pt>
                <c:pt idx="10">
                  <c:v>2986.6610733844423</c:v>
                </c:pt>
                <c:pt idx="11">
                  <c:v>608.77477378822425</c:v>
                </c:pt>
                <c:pt idx="12">
                  <c:v>104.55397270237208</c:v>
                </c:pt>
                <c:pt idx="13">
                  <c:v>15.597280172447133</c:v>
                </c:pt>
                <c:pt idx="14">
                  <c:v>2.063833016250896</c:v>
                </c:pt>
                <c:pt idx="15">
                  <c:v>0.24523515264789539</c:v>
                </c:pt>
                <c:pt idx="16">
                  <c:v>2.5297882239760962E-2</c:v>
                </c:pt>
                <c:pt idx="17">
                  <c:v>1.4488773223912026E-3</c:v>
                </c:pt>
                <c:pt idx="18">
                  <c:v>2.5143414284304353E-9</c:v>
                </c:pt>
                <c:pt idx="19">
                  <c:v>2.5143414284304353E-9</c:v>
                </c:pt>
                <c:pt idx="20">
                  <c:v>2.5143414284304353E-9</c:v>
                </c:pt>
                <c:pt idx="21">
                  <c:v>2.5143414284304353E-9</c:v>
                </c:pt>
                <c:pt idx="22">
                  <c:v>2.5143414284304353E-9</c:v>
                </c:pt>
                <c:pt idx="23">
                  <c:v>2.5143414284304353E-9</c:v>
                </c:pt>
                <c:pt idx="24">
                  <c:v>2.5143414284304353E-9</c:v>
                </c:pt>
                <c:pt idx="25">
                  <c:v>2.5143414284304353E-9</c:v>
                </c:pt>
                <c:pt idx="26">
                  <c:v>2.5143414284304353E-9</c:v>
                </c:pt>
                <c:pt idx="27">
                  <c:v>2.5143414284304353E-9</c:v>
                </c:pt>
                <c:pt idx="28">
                  <c:v>2.5143414284304353E-9</c:v>
                </c:pt>
                <c:pt idx="29">
                  <c:v>2.5143414284304353E-9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4FB-46F4-9298-D6615A9D41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449439"/>
        <c:axId val="788449855"/>
      </c:scatterChart>
      <c:valAx>
        <c:axId val="788449439"/>
        <c:scaling>
          <c:orientation val="minMax"/>
          <c:max val="530"/>
          <c:min val="523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m/z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88449855"/>
        <c:crosses val="autoZero"/>
        <c:crossBetween val="midCat"/>
      </c:valAx>
      <c:valAx>
        <c:axId val="788449855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88449439"/>
        <c:crosses val="autoZero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Regression Metric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Lit>
              <c:ptCount val="1"/>
              <c:pt idx="0">
                <c:v>Error</c:v>
              </c:pt>
            </c:strLit>
          </c:cat>
          <c:val>
            <c:numRef>
              <c:f>'Sheet1 {4 min}'!$I$78</c:f>
              <c:numCache>
                <c:formatCode>General</c:formatCode>
                <c:ptCount val="1"/>
                <c:pt idx="0">
                  <c:v>2.2535124491369091E-5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717C-4CD9-B7A9-4D70CD1D35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axId val="788434463"/>
        <c:axId val="788449439"/>
      </c:barChart>
      <c:scatterChart>
        <c:scatterStyle val="lineMarker"/>
        <c:varyColors val="0"/>
        <c:ser>
          <c:idx val="1"/>
          <c:order val="1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008000"/>
                </a:solidFill>
                <a:prstDash val="solid"/>
              </a:ln>
            </c:spPr>
          </c:errBars>
          <c:yVal>
            <c:numRef>
              <c:f>'Sheet1 {4 min}'!$I$79</c:f>
              <c:numCache>
                <c:formatCode>General</c:formatCode>
                <c:ptCount val="1"/>
                <c:pt idx="0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717C-4CD9-B7A9-4D70CD1D3557}"/>
            </c:ext>
          </c:extLst>
        </c:ser>
        <c:ser>
          <c:idx val="2"/>
          <c:order val="2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6600"/>
                </a:solidFill>
                <a:prstDash val="solid"/>
              </a:ln>
            </c:spPr>
          </c:errBars>
          <c:yVal>
            <c:numRef>
              <c:f>'Sheet1 {4 min}'!$I$80</c:f>
              <c:numCache>
                <c:formatCode>General</c:formatCode>
                <c:ptCount val="1"/>
                <c:pt idx="0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717C-4CD9-B7A9-4D70CD1D3557}"/>
            </c:ext>
          </c:extLst>
        </c:ser>
        <c:ser>
          <c:idx val="3"/>
          <c:order val="3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'Sheet1 {4 min}'!$I$81</c:f>
              <c:numCache>
                <c:formatCode>General</c:formatCode>
                <c:ptCount val="1"/>
                <c:pt idx="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717C-4CD9-B7A9-4D70CD1D35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434463"/>
        <c:axId val="788449439"/>
      </c:scatterChart>
      <c:catAx>
        <c:axId val="78843446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88449439"/>
        <c:crosses val="autoZero"/>
        <c:auto val="1"/>
        <c:lblAlgn val="ctr"/>
        <c:lblOffset val="100"/>
        <c:noMultiLvlLbl val="0"/>
      </c:catAx>
      <c:valAx>
        <c:axId val="788449439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788434463"/>
        <c:crosses val="autoZero"/>
        <c:crossBetween val="between"/>
      </c:valAx>
      <c:spPr>
        <a:noFill/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Delta Chi Metric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Lit>
              <c:ptCount val="1"/>
              <c:pt idx="0">
                <c:v>DeltaChi</c:v>
              </c:pt>
            </c:strLit>
          </c:cat>
          <c:val>
            <c:numRef>
              <c:f>'Sheet1 {4 min}'!$J$78</c:f>
              <c:numCache>
                <c:formatCode>General</c:formatCode>
                <c:ptCount val="1"/>
                <c:pt idx="0">
                  <c:v>0.24798692999296751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A8-42E7-9CBF-2F1E8948E3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axId val="788438207"/>
        <c:axId val="788429055"/>
      </c:barChart>
      <c:scatterChart>
        <c:scatterStyle val="lineMarker"/>
        <c:varyColors val="0"/>
        <c:ser>
          <c:idx val="1"/>
          <c:order val="1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008000"/>
                </a:solidFill>
                <a:prstDash val="solid"/>
              </a:ln>
            </c:spPr>
          </c:errBars>
          <c:yVal>
            <c:numRef>
              <c:f>'Sheet1 {4 min}'!$J$79</c:f>
              <c:numCache>
                <c:formatCode>General</c:formatCode>
                <c:ptCount val="1"/>
                <c:pt idx="0">
                  <c:v>0.61385524312295059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7A8-42E7-9CBF-2F1E8948E3F1}"/>
            </c:ext>
          </c:extLst>
        </c:ser>
        <c:ser>
          <c:idx val="2"/>
          <c:order val="2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6600"/>
                </a:solidFill>
                <a:prstDash val="solid"/>
              </a:ln>
            </c:spPr>
          </c:errBars>
          <c:yVal>
            <c:numRef>
              <c:f>'Sheet1 {4 min}'!$J$80</c:f>
              <c:numCache>
                <c:formatCode>General</c:formatCode>
                <c:ptCount val="1"/>
                <c:pt idx="0">
                  <c:v>0.30692762156147529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7A8-42E7-9CBF-2F1E8948E3F1}"/>
            </c:ext>
          </c:extLst>
        </c:ser>
        <c:ser>
          <c:idx val="3"/>
          <c:order val="3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'Sheet1 {4 min}'!$J$81</c:f>
              <c:numCache>
                <c:formatCode>General</c:formatCode>
                <c:ptCount val="1"/>
                <c:pt idx="0">
                  <c:v>0.15346381078073765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7A8-42E7-9CBF-2F1E8948E3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438207"/>
        <c:axId val="788429055"/>
      </c:scatterChart>
      <c:catAx>
        <c:axId val="78843820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88429055"/>
        <c:crosses val="autoZero"/>
        <c:auto val="1"/>
        <c:lblAlgn val="ctr"/>
        <c:lblOffset val="100"/>
        <c:noMultiLvlLbl val="0"/>
      </c:catAx>
      <c:valAx>
        <c:axId val="788429055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788438207"/>
        <c:crosses val="autoZero"/>
        <c:crossBetween val="between"/>
      </c:valAx>
      <c:spPr>
        <a:noFill/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Separation Metric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Lit>
              <c:ptCount val="1"/>
              <c:pt idx="0">
                <c:v>SepRatio</c:v>
              </c:pt>
            </c:strLit>
          </c:cat>
          <c:val>
            <c:numRef>
              <c:f>'Sheet1 {4 min}'!$K$78</c:f>
              <c:numCache>
                <c:formatCode>General</c:formatCode>
                <c:ptCount val="1"/>
                <c:pt idx="0">
                  <c:v>0.4096851781357681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CD-4CBF-9FE3-12756E2D6B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axId val="788443615"/>
        <c:axId val="788441119"/>
      </c:barChart>
      <c:scatterChart>
        <c:scatterStyle val="lineMarker"/>
        <c:varyColors val="0"/>
        <c:ser>
          <c:idx val="1"/>
          <c:order val="1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008000"/>
                </a:solidFill>
                <a:prstDash val="solid"/>
              </a:ln>
            </c:spPr>
          </c:errBars>
          <c:yVal>
            <c:numRef>
              <c:f>'Sheet1 {4 min}'!$K$79</c:f>
              <c:numCache>
                <c:formatCode>General</c:formatCode>
                <c:ptCount val="1"/>
                <c:pt idx="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0CD-4CBF-9FE3-12756E2D6B12}"/>
            </c:ext>
          </c:extLst>
        </c:ser>
        <c:ser>
          <c:idx val="2"/>
          <c:order val="2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6600"/>
                </a:solidFill>
                <a:prstDash val="solid"/>
              </a:ln>
            </c:spPr>
          </c:errBars>
          <c:yVal>
            <c:numRef>
              <c:f>'Sheet1 {4 min}'!$K$80</c:f>
              <c:numCache>
                <c:formatCode>General</c:formatCode>
                <c:ptCount val="1"/>
                <c:pt idx="0">
                  <c:v>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0CD-4CBF-9FE3-12756E2D6B12}"/>
            </c:ext>
          </c:extLst>
        </c:ser>
        <c:ser>
          <c:idx val="3"/>
          <c:order val="3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'Sheet1 {4 min}'!$K$81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0CD-4CBF-9FE3-12756E2D6B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443615"/>
        <c:axId val="788441119"/>
      </c:scatterChart>
      <c:catAx>
        <c:axId val="78844361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88441119"/>
        <c:crosses val="autoZero"/>
        <c:auto val="1"/>
        <c:lblAlgn val="ctr"/>
        <c:lblOffset val="100"/>
        <c:noMultiLvlLbl val="0"/>
      </c:catAx>
      <c:valAx>
        <c:axId val="788441119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788443615"/>
        <c:crosses val="autoZero"/>
        <c:crossBetween val="between"/>
      </c:valAx>
      <c:spPr>
        <a:noFill/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Iterative Fitting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1st</c:v>
          </c:tx>
          <c:spPr>
            <a:ln w="25400">
              <a:noFill/>
            </a:ln>
            <a:effectLst/>
          </c:spPr>
          <c:marker>
            <c:symbol val="circle"/>
            <c:size val="6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xVal>
            <c:numRef>
              <c:f>'Sheet1 {4 min}'!$K$101:$K$120</c:f>
              <c:numCache>
                <c:formatCode>General</c:formatCode>
                <c:ptCount val="20"/>
                <c:pt idx="0">
                  <c:v>0.10247793628157083</c:v>
                </c:pt>
                <c:pt idx="1">
                  <c:v>8.8996905661148026E-3</c:v>
                </c:pt>
                <c:pt idx="2">
                  <c:v>1.4286002592684601E-7</c:v>
                </c:pt>
                <c:pt idx="3">
                  <c:v>3.7686664808720245E-2</c:v>
                </c:pt>
                <c:pt idx="4">
                  <c:v>1.0100000000010101E-7</c:v>
                </c:pt>
                <c:pt idx="5">
                  <c:v>7.1744902007042463E-2</c:v>
                </c:pt>
                <c:pt idx="6">
                  <c:v>7.5178722178217874E-2</c:v>
                </c:pt>
                <c:pt idx="7">
                  <c:v>7.3494533511007362E-2</c:v>
                </c:pt>
                <c:pt idx="8">
                  <c:v>5.0286934332541264E-2</c:v>
                </c:pt>
                <c:pt idx="9">
                  <c:v>3.3761288842236975E-2</c:v>
                </c:pt>
              </c:numCache>
            </c:numRef>
          </c:xVal>
          <c:yVal>
            <c:numRef>
              <c:f>'Sheet1 {4 min}'!$Q$101:$Q$120</c:f>
              <c:numCache>
                <c:formatCode>General</c:formatCode>
                <c:ptCount val="20"/>
                <c:pt idx="0">
                  <c:v>0.53212345200968325</c:v>
                </c:pt>
                <c:pt idx="1">
                  <c:v>0.60404292300037277</c:v>
                </c:pt>
                <c:pt idx="2">
                  <c:v>0.55286855638782451</c:v>
                </c:pt>
                <c:pt idx="3">
                  <c:v>0.58835015780562294</c:v>
                </c:pt>
                <c:pt idx="4">
                  <c:v>0.54843301873208949</c:v>
                </c:pt>
                <c:pt idx="5">
                  <c:v>0.56478805802436627</c:v>
                </c:pt>
                <c:pt idx="6">
                  <c:v>0.57350076355635293</c:v>
                </c:pt>
                <c:pt idx="7">
                  <c:v>0.54450010061223342</c:v>
                </c:pt>
                <c:pt idx="8">
                  <c:v>0.5424039991893771</c:v>
                </c:pt>
                <c:pt idx="9">
                  <c:v>0.55589939779825948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F4-4AB8-A2D3-7F274E200F4D}"/>
            </c:ext>
          </c:extLst>
        </c:ser>
        <c:ser>
          <c:idx val="1"/>
          <c:order val="1"/>
          <c:tx>
            <c:v>2nd</c:v>
          </c:tx>
          <c:spPr>
            <a:ln w="25400">
              <a:noFill/>
            </a:ln>
            <a:effectLst/>
          </c:spPr>
          <c:marker>
            <c:symbol val="circle"/>
            <c:size val="6"/>
            <c:spPr>
              <a:solidFill>
                <a:srgbClr val="99CCFF"/>
              </a:solidFill>
              <a:ln>
                <a:solidFill>
                  <a:srgbClr val="99CCFF"/>
                </a:solidFill>
                <a:prstDash val="solid"/>
              </a:ln>
            </c:spPr>
          </c:marker>
          <c:xVal>
            <c:numRef>
              <c:f>'Sheet1 {4 min}'!$M$101:$M$120</c:f>
              <c:numCache>
                <c:formatCode>General</c:formatCode>
                <c:ptCount val="20"/>
                <c:pt idx="0">
                  <c:v>5.0038453094084883</c:v>
                </c:pt>
                <c:pt idx="1">
                  <c:v>4.7904675720040508</c:v>
                </c:pt>
                <c:pt idx="2">
                  <c:v>5.0756114845968554</c:v>
                </c:pt>
                <c:pt idx="3">
                  <c:v>4.9415389388464135</c:v>
                </c:pt>
                <c:pt idx="4">
                  <c:v>5.4834411605075442</c:v>
                </c:pt>
                <c:pt idx="5">
                  <c:v>5.1181645642901934</c:v>
                </c:pt>
                <c:pt idx="6">
                  <c:v>5.141838132706952</c:v>
                </c:pt>
                <c:pt idx="7">
                  <c:v>4.7861997809850303</c:v>
                </c:pt>
                <c:pt idx="8">
                  <c:v>5.3125146127615848</c:v>
                </c:pt>
                <c:pt idx="9">
                  <c:v>5.0102751902934228</c:v>
                </c:pt>
              </c:numCache>
            </c:numRef>
          </c:xVal>
          <c:yVal>
            <c:numRef>
              <c:f>'Sheet1 {4 min}'!$R$101:$R$120</c:f>
              <c:numCache>
                <c:formatCode>General</c:formatCode>
                <c:ptCount val="20"/>
                <c:pt idx="0">
                  <c:v>8.8799799076882874E-2</c:v>
                </c:pt>
                <c:pt idx="1">
                  <c:v>0.20360118986876818</c:v>
                </c:pt>
                <c:pt idx="2">
                  <c:v>0.32752821339912747</c:v>
                </c:pt>
                <c:pt idx="3">
                  <c:v>0.20648760620564377</c:v>
                </c:pt>
                <c:pt idx="4">
                  <c:v>0.38919624007697712</c:v>
                </c:pt>
                <c:pt idx="5">
                  <c:v>0.26229361671770085</c:v>
                </c:pt>
                <c:pt idx="6">
                  <c:v>0.29215194485019741</c:v>
                </c:pt>
                <c:pt idx="7">
                  <c:v>2.8305232069826658E-2</c:v>
                </c:pt>
                <c:pt idx="8">
                  <c:v>9.8034485742292427E-2</c:v>
                </c:pt>
                <c:pt idx="9">
                  <c:v>0.16951230719480881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F4-4AB8-A2D3-7F274E200F4D}"/>
            </c:ext>
          </c:extLst>
        </c:ser>
        <c:ser>
          <c:idx val="2"/>
          <c:order val="2"/>
          <c:tx>
            <c:v>3rd</c:v>
          </c:tx>
          <c:spPr>
            <a:ln w="25400">
              <a:noFill/>
            </a:ln>
            <a:effectLst/>
          </c:spPr>
          <c:marker>
            <c:symbol val="circle"/>
            <c:size val="6"/>
            <c:spPr>
              <a:solidFill>
                <a:srgbClr val="FFCC99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xVal>
            <c:numRef>
              <c:f>'Sheet1 {4 min}'!$O$101:$O$120</c:f>
              <c:numCache>
                <c:formatCode>General</c:formatCode>
                <c:ptCount val="20"/>
                <c:pt idx="0">
                  <c:v>5.9428515609372461</c:v>
                </c:pt>
                <c:pt idx="1">
                  <c:v>5.9983146612175853</c:v>
                </c:pt>
                <c:pt idx="2">
                  <c:v>6.9946975313140509</c:v>
                </c:pt>
                <c:pt idx="3">
                  <c:v>6.4741469603498638</c:v>
                </c:pt>
                <c:pt idx="4">
                  <c:v>6.7428268450419795</c:v>
                </c:pt>
                <c:pt idx="5">
                  <c:v>6.573248139067517</c:v>
                </c:pt>
                <c:pt idx="6">
                  <c:v>6.7678006245414544</c:v>
                </c:pt>
                <c:pt idx="7">
                  <c:v>5.8180012759034083</c:v>
                </c:pt>
                <c:pt idx="8">
                  <c:v>5.9578839677527524</c:v>
                </c:pt>
                <c:pt idx="9">
                  <c:v>6.2016637202506351</c:v>
                </c:pt>
              </c:numCache>
            </c:numRef>
          </c:xVal>
          <c:yVal>
            <c:numRef>
              <c:f>'Sheet1 {4 min}'!$S$101:$S$120</c:f>
              <c:numCache>
                <c:formatCode>General</c:formatCode>
                <c:ptCount val="20"/>
                <c:pt idx="0">
                  <c:v>0.37907674891343385</c:v>
                </c:pt>
                <c:pt idx="1">
                  <c:v>0.1923558871308591</c:v>
                </c:pt>
                <c:pt idx="2">
                  <c:v>0.11960323021304814</c:v>
                </c:pt>
                <c:pt idx="3">
                  <c:v>0.20516223598873329</c:v>
                </c:pt>
                <c:pt idx="4">
                  <c:v>6.2370741190933374E-2</c:v>
                </c:pt>
                <c:pt idx="5">
                  <c:v>0.1729183252579328</c:v>
                </c:pt>
                <c:pt idx="6">
                  <c:v>0.13434729159344966</c:v>
                </c:pt>
                <c:pt idx="7">
                  <c:v>0.42719466731793992</c:v>
                </c:pt>
                <c:pt idx="8">
                  <c:v>0.35956151506833051</c:v>
                </c:pt>
                <c:pt idx="9">
                  <c:v>0.27458829500693172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8F4-4AB8-A2D3-7F274E200F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444447"/>
        <c:axId val="788433215"/>
      </c:scatterChart>
      <c:valAx>
        <c:axId val="7884444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88433215"/>
        <c:crosses val="autoZero"/>
        <c:crossBetween val="midCat"/>
      </c:valAx>
      <c:valAx>
        <c:axId val="788433215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88444447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 i="0">
                <a:solidFill>
                  <a:srgbClr val="000000"/>
                </a:solidFill>
              </a:defRPr>
            </a:pPr>
            <a:r>
              <a:rPr lang="en-US" b="1" i="0">
                <a:solidFill>
                  <a:srgbClr val="000000"/>
                </a:solidFill>
              </a:rPr>
              <a:t>Sheet1 {6 min} spectrum 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spectrum</c:v>
          </c:tx>
          <c:spPr>
            <a:ln w="127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{6 min}'!$A$1:$A$586</c:f>
              <c:numCache>
                <c:formatCode>General</c:formatCode>
                <c:ptCount val="586"/>
                <c:pt idx="0">
                  <c:v>523.43499755859375</c:v>
                </c:pt>
                <c:pt idx="1">
                  <c:v>523.44500732421875</c:v>
                </c:pt>
                <c:pt idx="2">
                  <c:v>523.45501708984375</c:v>
                </c:pt>
                <c:pt idx="3">
                  <c:v>523.46502685546875</c:v>
                </c:pt>
                <c:pt idx="4">
                  <c:v>523.4749755859375</c:v>
                </c:pt>
                <c:pt idx="5">
                  <c:v>523.4849853515625</c:v>
                </c:pt>
                <c:pt idx="6">
                  <c:v>523.4949951171875</c:v>
                </c:pt>
                <c:pt idx="7">
                  <c:v>523.5050048828125</c:v>
                </c:pt>
                <c:pt idx="8">
                  <c:v>523.5150146484375</c:v>
                </c:pt>
                <c:pt idx="9">
                  <c:v>523.5250244140625</c:v>
                </c:pt>
                <c:pt idx="10">
                  <c:v>523.53497314453125</c:v>
                </c:pt>
                <c:pt idx="11">
                  <c:v>523.54498291015625</c:v>
                </c:pt>
                <c:pt idx="12">
                  <c:v>523.55499267578125</c:v>
                </c:pt>
                <c:pt idx="13">
                  <c:v>523.56500244140625</c:v>
                </c:pt>
                <c:pt idx="14">
                  <c:v>523.57501220703125</c:v>
                </c:pt>
                <c:pt idx="15">
                  <c:v>523.58502197265625</c:v>
                </c:pt>
                <c:pt idx="16">
                  <c:v>523.594970703125</c:v>
                </c:pt>
                <c:pt idx="17">
                  <c:v>523.60498046875</c:v>
                </c:pt>
                <c:pt idx="18">
                  <c:v>523.614990234375</c:v>
                </c:pt>
                <c:pt idx="19">
                  <c:v>523.625</c:v>
                </c:pt>
                <c:pt idx="20">
                  <c:v>523.635009765625</c:v>
                </c:pt>
                <c:pt idx="21">
                  <c:v>523.64501953125</c:v>
                </c:pt>
                <c:pt idx="22">
                  <c:v>523.655029296875</c:v>
                </c:pt>
                <c:pt idx="23">
                  <c:v>523.66497802734375</c:v>
                </c:pt>
                <c:pt idx="24">
                  <c:v>523.67498779296875</c:v>
                </c:pt>
                <c:pt idx="25">
                  <c:v>523.68499755859375</c:v>
                </c:pt>
                <c:pt idx="26">
                  <c:v>523.69500732421875</c:v>
                </c:pt>
                <c:pt idx="27">
                  <c:v>523.70501708984375</c:v>
                </c:pt>
                <c:pt idx="28">
                  <c:v>523.71502685546875</c:v>
                </c:pt>
                <c:pt idx="29">
                  <c:v>523.7249755859375</c:v>
                </c:pt>
                <c:pt idx="30">
                  <c:v>523.7349853515625</c:v>
                </c:pt>
                <c:pt idx="31">
                  <c:v>523.7449951171875</c:v>
                </c:pt>
                <c:pt idx="32">
                  <c:v>523.7550048828125</c:v>
                </c:pt>
                <c:pt idx="33">
                  <c:v>523.7650146484375</c:v>
                </c:pt>
                <c:pt idx="34">
                  <c:v>523.7750244140625</c:v>
                </c:pt>
                <c:pt idx="35">
                  <c:v>523.78497314453125</c:v>
                </c:pt>
                <c:pt idx="36">
                  <c:v>523.79498291015625</c:v>
                </c:pt>
                <c:pt idx="37">
                  <c:v>523.80499267578125</c:v>
                </c:pt>
                <c:pt idx="38">
                  <c:v>523.81500244140625</c:v>
                </c:pt>
                <c:pt idx="39">
                  <c:v>523.82501220703125</c:v>
                </c:pt>
                <c:pt idx="40">
                  <c:v>523.83502197265625</c:v>
                </c:pt>
                <c:pt idx="41">
                  <c:v>523.844970703125</c:v>
                </c:pt>
                <c:pt idx="42">
                  <c:v>523.85498046875</c:v>
                </c:pt>
                <c:pt idx="43">
                  <c:v>523.864990234375</c:v>
                </c:pt>
                <c:pt idx="44">
                  <c:v>523.875</c:v>
                </c:pt>
                <c:pt idx="45">
                  <c:v>523.885009765625</c:v>
                </c:pt>
                <c:pt idx="46">
                  <c:v>523.89501953125</c:v>
                </c:pt>
                <c:pt idx="47">
                  <c:v>523.905029296875</c:v>
                </c:pt>
                <c:pt idx="48">
                  <c:v>523.91497802734375</c:v>
                </c:pt>
                <c:pt idx="49">
                  <c:v>523.92498779296875</c:v>
                </c:pt>
                <c:pt idx="50">
                  <c:v>523.93499755859375</c:v>
                </c:pt>
                <c:pt idx="51">
                  <c:v>523.94500732421875</c:v>
                </c:pt>
                <c:pt idx="52">
                  <c:v>523.95501708984375</c:v>
                </c:pt>
                <c:pt idx="53">
                  <c:v>523.96502685546875</c:v>
                </c:pt>
                <c:pt idx="54">
                  <c:v>523.9749755859375</c:v>
                </c:pt>
                <c:pt idx="55">
                  <c:v>523.9849853515625</c:v>
                </c:pt>
                <c:pt idx="56">
                  <c:v>523.9949951171875</c:v>
                </c:pt>
                <c:pt idx="57">
                  <c:v>524.0050048828125</c:v>
                </c:pt>
                <c:pt idx="58">
                  <c:v>524.0150146484375</c:v>
                </c:pt>
                <c:pt idx="59">
                  <c:v>524.0250244140625</c:v>
                </c:pt>
                <c:pt idx="60">
                  <c:v>524.03497314453125</c:v>
                </c:pt>
                <c:pt idx="61">
                  <c:v>524.04498291015625</c:v>
                </c:pt>
                <c:pt idx="62">
                  <c:v>524.05499267578125</c:v>
                </c:pt>
                <c:pt idx="63">
                  <c:v>524.06500244140625</c:v>
                </c:pt>
                <c:pt idx="64">
                  <c:v>524.07501220703125</c:v>
                </c:pt>
                <c:pt idx="65">
                  <c:v>524.08502197265625</c:v>
                </c:pt>
                <c:pt idx="66">
                  <c:v>524.094970703125</c:v>
                </c:pt>
                <c:pt idx="67">
                  <c:v>524.10400390625</c:v>
                </c:pt>
                <c:pt idx="68">
                  <c:v>524.114990234375</c:v>
                </c:pt>
                <c:pt idx="69">
                  <c:v>524.125</c:v>
                </c:pt>
                <c:pt idx="70">
                  <c:v>524.135009765625</c:v>
                </c:pt>
                <c:pt idx="71">
                  <c:v>524.14398193359375</c:v>
                </c:pt>
                <c:pt idx="72">
                  <c:v>524.15399169921875</c:v>
                </c:pt>
                <c:pt idx="73">
                  <c:v>524.16400146484375</c:v>
                </c:pt>
                <c:pt idx="74">
                  <c:v>524.17401123046875</c:v>
                </c:pt>
                <c:pt idx="75">
                  <c:v>524.18402099609375</c:v>
                </c:pt>
                <c:pt idx="76">
                  <c:v>524.1939697265625</c:v>
                </c:pt>
                <c:pt idx="77">
                  <c:v>524.2039794921875</c:v>
                </c:pt>
                <c:pt idx="78">
                  <c:v>524.2139892578125</c:v>
                </c:pt>
                <c:pt idx="79">
                  <c:v>524.2239990234375</c:v>
                </c:pt>
                <c:pt idx="80">
                  <c:v>524.2340087890625</c:v>
                </c:pt>
                <c:pt idx="81">
                  <c:v>524.2440185546875</c:v>
                </c:pt>
                <c:pt idx="82">
                  <c:v>524.2540283203125</c:v>
                </c:pt>
                <c:pt idx="83">
                  <c:v>524.26397705078125</c:v>
                </c:pt>
                <c:pt idx="84">
                  <c:v>524.27398681640625</c:v>
                </c:pt>
                <c:pt idx="85">
                  <c:v>524.28399658203125</c:v>
                </c:pt>
                <c:pt idx="86">
                  <c:v>524.29400634765625</c:v>
                </c:pt>
                <c:pt idx="87">
                  <c:v>524.30401611328125</c:v>
                </c:pt>
                <c:pt idx="88">
                  <c:v>524.31402587890625</c:v>
                </c:pt>
                <c:pt idx="89">
                  <c:v>524.323974609375</c:v>
                </c:pt>
                <c:pt idx="90">
                  <c:v>524.333984375</c:v>
                </c:pt>
                <c:pt idx="91">
                  <c:v>524.343994140625</c:v>
                </c:pt>
                <c:pt idx="92">
                  <c:v>524.35400390625</c:v>
                </c:pt>
                <c:pt idx="93">
                  <c:v>524.364013671875</c:v>
                </c:pt>
                <c:pt idx="94">
                  <c:v>524.3740234375</c:v>
                </c:pt>
                <c:pt idx="95">
                  <c:v>524.38397216796875</c:v>
                </c:pt>
                <c:pt idx="96">
                  <c:v>524.39398193359375</c:v>
                </c:pt>
                <c:pt idx="97">
                  <c:v>524.40399169921875</c:v>
                </c:pt>
                <c:pt idx="98">
                  <c:v>524.41400146484375</c:v>
                </c:pt>
                <c:pt idx="99">
                  <c:v>524.42401123046875</c:v>
                </c:pt>
                <c:pt idx="100">
                  <c:v>524.43402099609375</c:v>
                </c:pt>
                <c:pt idx="101">
                  <c:v>524.4439697265625</c:v>
                </c:pt>
                <c:pt idx="102">
                  <c:v>524.4539794921875</c:v>
                </c:pt>
                <c:pt idx="103">
                  <c:v>524.4639892578125</c:v>
                </c:pt>
                <c:pt idx="104">
                  <c:v>524.4739990234375</c:v>
                </c:pt>
                <c:pt idx="105">
                  <c:v>524.4840087890625</c:v>
                </c:pt>
                <c:pt idx="106">
                  <c:v>524.4940185546875</c:v>
                </c:pt>
                <c:pt idx="107">
                  <c:v>524.5040283203125</c:v>
                </c:pt>
                <c:pt idx="108">
                  <c:v>524.51397705078125</c:v>
                </c:pt>
                <c:pt idx="109">
                  <c:v>524.52398681640625</c:v>
                </c:pt>
                <c:pt idx="110">
                  <c:v>524.53399658203125</c:v>
                </c:pt>
                <c:pt idx="111">
                  <c:v>524.54400634765625</c:v>
                </c:pt>
                <c:pt idx="112">
                  <c:v>524.55401611328125</c:v>
                </c:pt>
                <c:pt idx="113">
                  <c:v>524.56402587890625</c:v>
                </c:pt>
                <c:pt idx="114">
                  <c:v>524.573974609375</c:v>
                </c:pt>
                <c:pt idx="115">
                  <c:v>524.583984375</c:v>
                </c:pt>
                <c:pt idx="116">
                  <c:v>524.593994140625</c:v>
                </c:pt>
                <c:pt idx="117">
                  <c:v>524.60400390625</c:v>
                </c:pt>
                <c:pt idx="118">
                  <c:v>524.614013671875</c:v>
                </c:pt>
                <c:pt idx="119">
                  <c:v>524.6240234375</c:v>
                </c:pt>
                <c:pt idx="120">
                  <c:v>524.63397216796875</c:v>
                </c:pt>
                <c:pt idx="121">
                  <c:v>524.64398193359375</c:v>
                </c:pt>
                <c:pt idx="122">
                  <c:v>524.65399169921875</c:v>
                </c:pt>
                <c:pt idx="123">
                  <c:v>524.66400146484375</c:v>
                </c:pt>
                <c:pt idx="124">
                  <c:v>524.67401123046875</c:v>
                </c:pt>
                <c:pt idx="125">
                  <c:v>524.68402099609375</c:v>
                </c:pt>
                <c:pt idx="126">
                  <c:v>524.6939697265625</c:v>
                </c:pt>
                <c:pt idx="127">
                  <c:v>524.7039794921875</c:v>
                </c:pt>
                <c:pt idx="128">
                  <c:v>524.7139892578125</c:v>
                </c:pt>
                <c:pt idx="129">
                  <c:v>524.7239990234375</c:v>
                </c:pt>
                <c:pt idx="130">
                  <c:v>524.7340087890625</c:v>
                </c:pt>
                <c:pt idx="131">
                  <c:v>524.7440185546875</c:v>
                </c:pt>
                <c:pt idx="132">
                  <c:v>524.7540283203125</c:v>
                </c:pt>
                <c:pt idx="133">
                  <c:v>524.76397705078125</c:v>
                </c:pt>
                <c:pt idx="134">
                  <c:v>524.77398681640625</c:v>
                </c:pt>
                <c:pt idx="135">
                  <c:v>524.78399658203125</c:v>
                </c:pt>
                <c:pt idx="136">
                  <c:v>524.79400634765625</c:v>
                </c:pt>
                <c:pt idx="137">
                  <c:v>524.80401611328125</c:v>
                </c:pt>
                <c:pt idx="138">
                  <c:v>524.81402587890625</c:v>
                </c:pt>
                <c:pt idx="139">
                  <c:v>524.823974609375</c:v>
                </c:pt>
                <c:pt idx="140">
                  <c:v>524.833984375</c:v>
                </c:pt>
                <c:pt idx="141">
                  <c:v>524.843994140625</c:v>
                </c:pt>
                <c:pt idx="142">
                  <c:v>524.85400390625</c:v>
                </c:pt>
                <c:pt idx="143">
                  <c:v>524.864013671875</c:v>
                </c:pt>
                <c:pt idx="144">
                  <c:v>524.8740234375</c:v>
                </c:pt>
                <c:pt idx="145">
                  <c:v>524.88397216796875</c:v>
                </c:pt>
                <c:pt idx="146">
                  <c:v>524.89398193359375</c:v>
                </c:pt>
                <c:pt idx="147">
                  <c:v>524.90399169921875</c:v>
                </c:pt>
                <c:pt idx="148">
                  <c:v>524.91400146484375</c:v>
                </c:pt>
                <c:pt idx="149">
                  <c:v>524.92401123046875</c:v>
                </c:pt>
                <c:pt idx="150">
                  <c:v>524.93402099609375</c:v>
                </c:pt>
                <c:pt idx="151">
                  <c:v>524.9439697265625</c:v>
                </c:pt>
                <c:pt idx="152">
                  <c:v>524.9539794921875</c:v>
                </c:pt>
                <c:pt idx="153">
                  <c:v>524.9639892578125</c:v>
                </c:pt>
                <c:pt idx="154">
                  <c:v>524.9739990234375</c:v>
                </c:pt>
                <c:pt idx="155">
                  <c:v>524.9840087890625</c:v>
                </c:pt>
                <c:pt idx="156">
                  <c:v>524.9940185546875</c:v>
                </c:pt>
                <c:pt idx="157">
                  <c:v>525.0040283203125</c:v>
                </c:pt>
                <c:pt idx="158">
                  <c:v>525.01397705078125</c:v>
                </c:pt>
                <c:pt idx="159">
                  <c:v>525.02398681640625</c:v>
                </c:pt>
                <c:pt idx="160">
                  <c:v>525.03399658203125</c:v>
                </c:pt>
                <c:pt idx="161">
                  <c:v>525.04400634765625</c:v>
                </c:pt>
                <c:pt idx="162">
                  <c:v>525.05401611328125</c:v>
                </c:pt>
                <c:pt idx="163">
                  <c:v>525.06402587890625</c:v>
                </c:pt>
                <c:pt idx="164">
                  <c:v>525.073974609375</c:v>
                </c:pt>
                <c:pt idx="165">
                  <c:v>525.083984375</c:v>
                </c:pt>
                <c:pt idx="166">
                  <c:v>525.093994140625</c:v>
                </c:pt>
                <c:pt idx="167">
                  <c:v>525.10400390625</c:v>
                </c:pt>
                <c:pt idx="168">
                  <c:v>525.114013671875</c:v>
                </c:pt>
                <c:pt idx="169">
                  <c:v>525.1240234375</c:v>
                </c:pt>
                <c:pt idx="170">
                  <c:v>525.13397216796875</c:v>
                </c:pt>
                <c:pt idx="171">
                  <c:v>525.14398193359375</c:v>
                </c:pt>
                <c:pt idx="172">
                  <c:v>525.15399169921875</c:v>
                </c:pt>
                <c:pt idx="173">
                  <c:v>525.16400146484375</c:v>
                </c:pt>
                <c:pt idx="174">
                  <c:v>525.17401123046875</c:v>
                </c:pt>
                <c:pt idx="175">
                  <c:v>525.18499755859375</c:v>
                </c:pt>
                <c:pt idx="176">
                  <c:v>525.19500732421875</c:v>
                </c:pt>
                <c:pt idx="177">
                  <c:v>525.2039794921875</c:v>
                </c:pt>
                <c:pt idx="178">
                  <c:v>525.2139892578125</c:v>
                </c:pt>
                <c:pt idx="179">
                  <c:v>525.2239990234375</c:v>
                </c:pt>
                <c:pt idx="180">
                  <c:v>525.2340087890625</c:v>
                </c:pt>
                <c:pt idx="181">
                  <c:v>525.2449951171875</c:v>
                </c:pt>
                <c:pt idx="182">
                  <c:v>525.2550048828125</c:v>
                </c:pt>
                <c:pt idx="183">
                  <c:v>525.2650146484375</c:v>
                </c:pt>
                <c:pt idx="184">
                  <c:v>525.2750244140625</c:v>
                </c:pt>
                <c:pt idx="185">
                  <c:v>525.28497314453125</c:v>
                </c:pt>
                <c:pt idx="186">
                  <c:v>525.29400634765625</c:v>
                </c:pt>
                <c:pt idx="187">
                  <c:v>525.30499267578125</c:v>
                </c:pt>
                <c:pt idx="188">
                  <c:v>525.31500244140625</c:v>
                </c:pt>
                <c:pt idx="189">
                  <c:v>525.32501220703125</c:v>
                </c:pt>
                <c:pt idx="190">
                  <c:v>525.33502197265625</c:v>
                </c:pt>
                <c:pt idx="191">
                  <c:v>525.344970703125</c:v>
                </c:pt>
                <c:pt idx="192">
                  <c:v>525.35498046875</c:v>
                </c:pt>
                <c:pt idx="193">
                  <c:v>525.364990234375</c:v>
                </c:pt>
                <c:pt idx="194">
                  <c:v>525.375</c:v>
                </c:pt>
                <c:pt idx="195">
                  <c:v>525.385009765625</c:v>
                </c:pt>
                <c:pt idx="196">
                  <c:v>525.39501953125</c:v>
                </c:pt>
                <c:pt idx="197">
                  <c:v>525.405029296875</c:v>
                </c:pt>
                <c:pt idx="198">
                  <c:v>525.41497802734375</c:v>
                </c:pt>
                <c:pt idx="199">
                  <c:v>525.42498779296875</c:v>
                </c:pt>
                <c:pt idx="200">
                  <c:v>525.43499755859375</c:v>
                </c:pt>
                <c:pt idx="201">
                  <c:v>525.44500732421875</c:v>
                </c:pt>
                <c:pt idx="202">
                  <c:v>525.45501708984375</c:v>
                </c:pt>
                <c:pt idx="203">
                  <c:v>525.46502685546875</c:v>
                </c:pt>
                <c:pt idx="204">
                  <c:v>525.4749755859375</c:v>
                </c:pt>
                <c:pt idx="205">
                  <c:v>525.4849853515625</c:v>
                </c:pt>
                <c:pt idx="206">
                  <c:v>525.4949951171875</c:v>
                </c:pt>
                <c:pt idx="207">
                  <c:v>525.5050048828125</c:v>
                </c:pt>
                <c:pt idx="208">
                  <c:v>525.5150146484375</c:v>
                </c:pt>
                <c:pt idx="209">
                  <c:v>525.5250244140625</c:v>
                </c:pt>
                <c:pt idx="210">
                  <c:v>525.53497314453125</c:v>
                </c:pt>
                <c:pt idx="211">
                  <c:v>525.54498291015625</c:v>
                </c:pt>
                <c:pt idx="212">
                  <c:v>525.55499267578125</c:v>
                </c:pt>
                <c:pt idx="213">
                  <c:v>525.56500244140625</c:v>
                </c:pt>
                <c:pt idx="214">
                  <c:v>525.57501220703125</c:v>
                </c:pt>
                <c:pt idx="215">
                  <c:v>525.58502197265625</c:v>
                </c:pt>
                <c:pt idx="216">
                  <c:v>525.594970703125</c:v>
                </c:pt>
                <c:pt idx="217">
                  <c:v>525.60498046875</c:v>
                </c:pt>
                <c:pt idx="218">
                  <c:v>525.614990234375</c:v>
                </c:pt>
                <c:pt idx="219">
                  <c:v>525.625</c:v>
                </c:pt>
                <c:pt idx="220">
                  <c:v>525.635009765625</c:v>
                </c:pt>
                <c:pt idx="221">
                  <c:v>525.64501953125</c:v>
                </c:pt>
                <c:pt idx="222">
                  <c:v>525.655029296875</c:v>
                </c:pt>
                <c:pt idx="223">
                  <c:v>525.66497802734375</c:v>
                </c:pt>
                <c:pt idx="224">
                  <c:v>525.67498779296875</c:v>
                </c:pt>
                <c:pt idx="225">
                  <c:v>525.68499755859375</c:v>
                </c:pt>
                <c:pt idx="226">
                  <c:v>525.69500732421875</c:v>
                </c:pt>
                <c:pt idx="227">
                  <c:v>525.70501708984375</c:v>
                </c:pt>
                <c:pt idx="228">
                  <c:v>525.71502685546875</c:v>
                </c:pt>
                <c:pt idx="229">
                  <c:v>525.7249755859375</c:v>
                </c:pt>
                <c:pt idx="230">
                  <c:v>525.7349853515625</c:v>
                </c:pt>
                <c:pt idx="231">
                  <c:v>525.7449951171875</c:v>
                </c:pt>
                <c:pt idx="232">
                  <c:v>525.7550048828125</c:v>
                </c:pt>
                <c:pt idx="233">
                  <c:v>525.7650146484375</c:v>
                </c:pt>
                <c:pt idx="234">
                  <c:v>525.7750244140625</c:v>
                </c:pt>
                <c:pt idx="235">
                  <c:v>525.78497314453125</c:v>
                </c:pt>
                <c:pt idx="236">
                  <c:v>525.79498291015625</c:v>
                </c:pt>
                <c:pt idx="237">
                  <c:v>525.80499267578125</c:v>
                </c:pt>
                <c:pt idx="238">
                  <c:v>525.81500244140625</c:v>
                </c:pt>
                <c:pt idx="239">
                  <c:v>525.82501220703125</c:v>
                </c:pt>
                <c:pt idx="240">
                  <c:v>525.83502197265625</c:v>
                </c:pt>
                <c:pt idx="241">
                  <c:v>525.844970703125</c:v>
                </c:pt>
                <c:pt idx="242">
                  <c:v>525.85498046875</c:v>
                </c:pt>
                <c:pt idx="243">
                  <c:v>525.864990234375</c:v>
                </c:pt>
                <c:pt idx="244">
                  <c:v>525.875</c:v>
                </c:pt>
                <c:pt idx="245">
                  <c:v>525.885009765625</c:v>
                </c:pt>
                <c:pt idx="246">
                  <c:v>525.89501953125</c:v>
                </c:pt>
                <c:pt idx="247">
                  <c:v>525.905029296875</c:v>
                </c:pt>
                <c:pt idx="248">
                  <c:v>525.91497802734375</c:v>
                </c:pt>
                <c:pt idx="249">
                  <c:v>525.92498779296875</c:v>
                </c:pt>
                <c:pt idx="250">
                  <c:v>525.93499755859375</c:v>
                </c:pt>
                <c:pt idx="251">
                  <c:v>525.94500732421875</c:v>
                </c:pt>
                <c:pt idx="252">
                  <c:v>525.95501708984375</c:v>
                </c:pt>
                <c:pt idx="253">
                  <c:v>525.96502685546875</c:v>
                </c:pt>
                <c:pt idx="254">
                  <c:v>525.9749755859375</c:v>
                </c:pt>
                <c:pt idx="255">
                  <c:v>525.9849853515625</c:v>
                </c:pt>
                <c:pt idx="256">
                  <c:v>525.9949951171875</c:v>
                </c:pt>
                <c:pt idx="257">
                  <c:v>526.0050048828125</c:v>
                </c:pt>
                <c:pt idx="258">
                  <c:v>526.0150146484375</c:v>
                </c:pt>
                <c:pt idx="259">
                  <c:v>526.0250244140625</c:v>
                </c:pt>
                <c:pt idx="260">
                  <c:v>526.03497314453125</c:v>
                </c:pt>
                <c:pt idx="261">
                  <c:v>526.04498291015625</c:v>
                </c:pt>
                <c:pt idx="262">
                  <c:v>526.05499267578125</c:v>
                </c:pt>
                <c:pt idx="263">
                  <c:v>526.06500244140625</c:v>
                </c:pt>
                <c:pt idx="264">
                  <c:v>526.07501220703125</c:v>
                </c:pt>
                <c:pt idx="265">
                  <c:v>526.08502197265625</c:v>
                </c:pt>
                <c:pt idx="266">
                  <c:v>526.094970703125</c:v>
                </c:pt>
                <c:pt idx="267">
                  <c:v>526.10498046875</c:v>
                </c:pt>
                <c:pt idx="268">
                  <c:v>526.114990234375</c:v>
                </c:pt>
                <c:pt idx="269">
                  <c:v>526.125</c:v>
                </c:pt>
                <c:pt idx="270">
                  <c:v>526.135009765625</c:v>
                </c:pt>
                <c:pt idx="271">
                  <c:v>526.14501953125</c:v>
                </c:pt>
                <c:pt idx="272">
                  <c:v>526.155029296875</c:v>
                </c:pt>
                <c:pt idx="273">
                  <c:v>526.16497802734375</c:v>
                </c:pt>
                <c:pt idx="274">
                  <c:v>526.17498779296875</c:v>
                </c:pt>
                <c:pt idx="275">
                  <c:v>526.18499755859375</c:v>
                </c:pt>
                <c:pt idx="276">
                  <c:v>526.19500732421875</c:v>
                </c:pt>
                <c:pt idx="277">
                  <c:v>526.20501708984375</c:v>
                </c:pt>
                <c:pt idx="278">
                  <c:v>526.21502685546875</c:v>
                </c:pt>
                <c:pt idx="279">
                  <c:v>526.2249755859375</c:v>
                </c:pt>
                <c:pt idx="280">
                  <c:v>526.2349853515625</c:v>
                </c:pt>
                <c:pt idx="281">
                  <c:v>526.2449951171875</c:v>
                </c:pt>
                <c:pt idx="282">
                  <c:v>526.2550048828125</c:v>
                </c:pt>
                <c:pt idx="283">
                  <c:v>526.2659912109375</c:v>
                </c:pt>
                <c:pt idx="284">
                  <c:v>526.2760009765625</c:v>
                </c:pt>
                <c:pt idx="285">
                  <c:v>526.2860107421875</c:v>
                </c:pt>
                <c:pt idx="286">
                  <c:v>526.2960205078125</c:v>
                </c:pt>
                <c:pt idx="287">
                  <c:v>526.3060302734375</c:v>
                </c:pt>
                <c:pt idx="288">
                  <c:v>526.31597900390625</c:v>
                </c:pt>
                <c:pt idx="289">
                  <c:v>526.32598876953125</c:v>
                </c:pt>
                <c:pt idx="290">
                  <c:v>526.33599853515625</c:v>
                </c:pt>
                <c:pt idx="291">
                  <c:v>526.34600830078125</c:v>
                </c:pt>
                <c:pt idx="292">
                  <c:v>526.35601806640625</c:v>
                </c:pt>
                <c:pt idx="293">
                  <c:v>526.36602783203125</c:v>
                </c:pt>
                <c:pt idx="294">
                  <c:v>526.3759765625</c:v>
                </c:pt>
                <c:pt idx="295">
                  <c:v>526.385986328125</c:v>
                </c:pt>
                <c:pt idx="296">
                  <c:v>526.39599609375</c:v>
                </c:pt>
                <c:pt idx="297">
                  <c:v>526.406005859375</c:v>
                </c:pt>
                <c:pt idx="298">
                  <c:v>526.416015625</c:v>
                </c:pt>
                <c:pt idx="299">
                  <c:v>526.426025390625</c:v>
                </c:pt>
                <c:pt idx="300">
                  <c:v>526.43597412109375</c:v>
                </c:pt>
                <c:pt idx="301">
                  <c:v>526.44598388671875</c:v>
                </c:pt>
                <c:pt idx="302">
                  <c:v>526.45599365234375</c:v>
                </c:pt>
                <c:pt idx="303">
                  <c:v>526.46600341796875</c:v>
                </c:pt>
                <c:pt idx="304">
                  <c:v>526.47601318359375</c:v>
                </c:pt>
                <c:pt idx="305">
                  <c:v>526.48602294921875</c:v>
                </c:pt>
                <c:pt idx="306">
                  <c:v>526.4959716796875</c:v>
                </c:pt>
                <c:pt idx="307">
                  <c:v>526.5059814453125</c:v>
                </c:pt>
                <c:pt idx="308">
                  <c:v>526.5159912109375</c:v>
                </c:pt>
                <c:pt idx="309">
                  <c:v>526.5260009765625</c:v>
                </c:pt>
                <c:pt idx="310">
                  <c:v>526.5360107421875</c:v>
                </c:pt>
                <c:pt idx="311">
                  <c:v>526.5460205078125</c:v>
                </c:pt>
                <c:pt idx="312">
                  <c:v>526.5560302734375</c:v>
                </c:pt>
                <c:pt idx="313">
                  <c:v>526.56597900390625</c:v>
                </c:pt>
                <c:pt idx="314">
                  <c:v>526.57598876953125</c:v>
                </c:pt>
                <c:pt idx="315">
                  <c:v>526.58599853515625</c:v>
                </c:pt>
                <c:pt idx="316">
                  <c:v>526.59600830078125</c:v>
                </c:pt>
                <c:pt idx="317">
                  <c:v>526.60601806640625</c:v>
                </c:pt>
                <c:pt idx="318">
                  <c:v>526.61602783203125</c:v>
                </c:pt>
                <c:pt idx="319">
                  <c:v>526.6259765625</c:v>
                </c:pt>
                <c:pt idx="320">
                  <c:v>526.635986328125</c:v>
                </c:pt>
                <c:pt idx="321">
                  <c:v>526.64599609375</c:v>
                </c:pt>
                <c:pt idx="322">
                  <c:v>526.656005859375</c:v>
                </c:pt>
                <c:pt idx="323">
                  <c:v>526.666015625</c:v>
                </c:pt>
                <c:pt idx="324">
                  <c:v>526.676025390625</c:v>
                </c:pt>
                <c:pt idx="325">
                  <c:v>526.68597412109375</c:v>
                </c:pt>
                <c:pt idx="326">
                  <c:v>526.69598388671875</c:v>
                </c:pt>
                <c:pt idx="327">
                  <c:v>526.70599365234375</c:v>
                </c:pt>
                <c:pt idx="328">
                  <c:v>526.71600341796875</c:v>
                </c:pt>
                <c:pt idx="329">
                  <c:v>526.72601318359375</c:v>
                </c:pt>
                <c:pt idx="330">
                  <c:v>526.73602294921875</c:v>
                </c:pt>
                <c:pt idx="331">
                  <c:v>526.7459716796875</c:v>
                </c:pt>
                <c:pt idx="332">
                  <c:v>526.7559814453125</c:v>
                </c:pt>
                <c:pt idx="333">
                  <c:v>526.7659912109375</c:v>
                </c:pt>
                <c:pt idx="334">
                  <c:v>526.7760009765625</c:v>
                </c:pt>
                <c:pt idx="335">
                  <c:v>526.7860107421875</c:v>
                </c:pt>
                <c:pt idx="336">
                  <c:v>526.7960205078125</c:v>
                </c:pt>
                <c:pt idx="337">
                  <c:v>526.8060302734375</c:v>
                </c:pt>
                <c:pt idx="338">
                  <c:v>526.81597900390625</c:v>
                </c:pt>
                <c:pt idx="339">
                  <c:v>526.8270263671875</c:v>
                </c:pt>
                <c:pt idx="340">
                  <c:v>526.83697509765625</c:v>
                </c:pt>
                <c:pt idx="341">
                  <c:v>526.84698486328125</c:v>
                </c:pt>
                <c:pt idx="342">
                  <c:v>526.85699462890625</c:v>
                </c:pt>
                <c:pt idx="343">
                  <c:v>526.86700439453125</c:v>
                </c:pt>
                <c:pt idx="344">
                  <c:v>526.87701416015625</c:v>
                </c:pt>
                <c:pt idx="345">
                  <c:v>526.88702392578125</c:v>
                </c:pt>
                <c:pt idx="346">
                  <c:v>526.89697265625</c:v>
                </c:pt>
                <c:pt idx="347">
                  <c:v>526.906982421875</c:v>
                </c:pt>
                <c:pt idx="348">
                  <c:v>526.9169921875</c:v>
                </c:pt>
                <c:pt idx="349">
                  <c:v>526.927001953125</c:v>
                </c:pt>
                <c:pt idx="350">
                  <c:v>526.93701171875</c:v>
                </c:pt>
                <c:pt idx="351">
                  <c:v>526.947021484375</c:v>
                </c:pt>
                <c:pt idx="352">
                  <c:v>526.95697021484375</c:v>
                </c:pt>
                <c:pt idx="353">
                  <c:v>526.96697998046875</c:v>
                </c:pt>
                <c:pt idx="354">
                  <c:v>526.97698974609375</c:v>
                </c:pt>
                <c:pt idx="355">
                  <c:v>526.98699951171875</c:v>
                </c:pt>
                <c:pt idx="356">
                  <c:v>526.99700927734375</c:v>
                </c:pt>
                <c:pt idx="357">
                  <c:v>527.00701904296875</c:v>
                </c:pt>
                <c:pt idx="358">
                  <c:v>527.01702880859375</c:v>
                </c:pt>
                <c:pt idx="359">
                  <c:v>527.0269775390625</c:v>
                </c:pt>
                <c:pt idx="360">
                  <c:v>527.0369873046875</c:v>
                </c:pt>
                <c:pt idx="361">
                  <c:v>527.0469970703125</c:v>
                </c:pt>
                <c:pt idx="362">
                  <c:v>527.0570068359375</c:v>
                </c:pt>
                <c:pt idx="363">
                  <c:v>527.0670166015625</c:v>
                </c:pt>
                <c:pt idx="364">
                  <c:v>527.0770263671875</c:v>
                </c:pt>
                <c:pt idx="365">
                  <c:v>527.08697509765625</c:v>
                </c:pt>
                <c:pt idx="366">
                  <c:v>527.09698486328125</c:v>
                </c:pt>
                <c:pt idx="367">
                  <c:v>527.10699462890625</c:v>
                </c:pt>
                <c:pt idx="368">
                  <c:v>527.11700439453125</c:v>
                </c:pt>
                <c:pt idx="369">
                  <c:v>527.12701416015625</c:v>
                </c:pt>
                <c:pt idx="370">
                  <c:v>527.13702392578125</c:v>
                </c:pt>
                <c:pt idx="371">
                  <c:v>527.14697265625</c:v>
                </c:pt>
                <c:pt idx="372">
                  <c:v>527.156982421875</c:v>
                </c:pt>
                <c:pt idx="373">
                  <c:v>527.1669921875</c:v>
                </c:pt>
                <c:pt idx="374">
                  <c:v>527.177001953125</c:v>
                </c:pt>
                <c:pt idx="375">
                  <c:v>527.18701171875</c:v>
                </c:pt>
                <c:pt idx="376">
                  <c:v>527.197021484375</c:v>
                </c:pt>
                <c:pt idx="377">
                  <c:v>527.20697021484375</c:v>
                </c:pt>
                <c:pt idx="378">
                  <c:v>527.21697998046875</c:v>
                </c:pt>
                <c:pt idx="379">
                  <c:v>527.22698974609375</c:v>
                </c:pt>
                <c:pt idx="380">
                  <c:v>527.23699951171875</c:v>
                </c:pt>
                <c:pt idx="381">
                  <c:v>527.24700927734375</c:v>
                </c:pt>
                <c:pt idx="382">
                  <c:v>527.25799560546875</c:v>
                </c:pt>
                <c:pt idx="383">
                  <c:v>527.26800537109375</c:v>
                </c:pt>
                <c:pt idx="384">
                  <c:v>527.27801513671875</c:v>
                </c:pt>
                <c:pt idx="385">
                  <c:v>527.28802490234375</c:v>
                </c:pt>
                <c:pt idx="386">
                  <c:v>527.2979736328125</c:v>
                </c:pt>
                <c:pt idx="387">
                  <c:v>527.3079833984375</c:v>
                </c:pt>
                <c:pt idx="388">
                  <c:v>527.3179931640625</c:v>
                </c:pt>
                <c:pt idx="389">
                  <c:v>527.3280029296875</c:v>
                </c:pt>
                <c:pt idx="390">
                  <c:v>527.3380126953125</c:v>
                </c:pt>
                <c:pt idx="391">
                  <c:v>527.3480224609375</c:v>
                </c:pt>
                <c:pt idx="392">
                  <c:v>527.35797119140625</c:v>
                </c:pt>
                <c:pt idx="393">
                  <c:v>527.36798095703125</c:v>
                </c:pt>
                <c:pt idx="394">
                  <c:v>527.37799072265625</c:v>
                </c:pt>
                <c:pt idx="395">
                  <c:v>527.38800048828125</c:v>
                </c:pt>
                <c:pt idx="396">
                  <c:v>527.39801025390625</c:v>
                </c:pt>
                <c:pt idx="397">
                  <c:v>527.40802001953125</c:v>
                </c:pt>
                <c:pt idx="398">
                  <c:v>527.41802978515625</c:v>
                </c:pt>
                <c:pt idx="399">
                  <c:v>527.427978515625</c:v>
                </c:pt>
                <c:pt idx="400">
                  <c:v>527.43798828125</c:v>
                </c:pt>
                <c:pt idx="401">
                  <c:v>527.447998046875</c:v>
                </c:pt>
                <c:pt idx="402">
                  <c:v>527.4580078125</c:v>
                </c:pt>
                <c:pt idx="403">
                  <c:v>527.468017578125</c:v>
                </c:pt>
                <c:pt idx="404">
                  <c:v>527.47802734375</c:v>
                </c:pt>
                <c:pt idx="405">
                  <c:v>527.48797607421875</c:v>
                </c:pt>
                <c:pt idx="406">
                  <c:v>527.49798583984375</c:v>
                </c:pt>
                <c:pt idx="407">
                  <c:v>527.50799560546875</c:v>
                </c:pt>
                <c:pt idx="408">
                  <c:v>527.51800537109375</c:v>
                </c:pt>
                <c:pt idx="409">
                  <c:v>527.52801513671875</c:v>
                </c:pt>
                <c:pt idx="410">
                  <c:v>527.53802490234375</c:v>
                </c:pt>
                <c:pt idx="411">
                  <c:v>527.5479736328125</c:v>
                </c:pt>
                <c:pt idx="412">
                  <c:v>527.5579833984375</c:v>
                </c:pt>
                <c:pt idx="413">
                  <c:v>527.5679931640625</c:v>
                </c:pt>
                <c:pt idx="414">
                  <c:v>527.5780029296875</c:v>
                </c:pt>
                <c:pt idx="415">
                  <c:v>527.5880126953125</c:v>
                </c:pt>
                <c:pt idx="416">
                  <c:v>527.5980224609375</c:v>
                </c:pt>
                <c:pt idx="417">
                  <c:v>527.60797119140625</c:v>
                </c:pt>
                <c:pt idx="418">
                  <c:v>527.61798095703125</c:v>
                </c:pt>
                <c:pt idx="419">
                  <c:v>527.62799072265625</c:v>
                </c:pt>
                <c:pt idx="420">
                  <c:v>527.63800048828125</c:v>
                </c:pt>
                <c:pt idx="421">
                  <c:v>527.64801025390625</c:v>
                </c:pt>
                <c:pt idx="422">
                  <c:v>527.65899658203125</c:v>
                </c:pt>
                <c:pt idx="423">
                  <c:v>527.66900634765625</c:v>
                </c:pt>
                <c:pt idx="424">
                  <c:v>527.67901611328125</c:v>
                </c:pt>
                <c:pt idx="425">
                  <c:v>527.68902587890625</c:v>
                </c:pt>
                <c:pt idx="426">
                  <c:v>527.698974609375</c:v>
                </c:pt>
                <c:pt idx="427">
                  <c:v>527.708984375</c:v>
                </c:pt>
                <c:pt idx="428">
                  <c:v>527.718994140625</c:v>
                </c:pt>
                <c:pt idx="429">
                  <c:v>527.72900390625</c:v>
                </c:pt>
                <c:pt idx="430">
                  <c:v>527.739013671875</c:v>
                </c:pt>
                <c:pt idx="431">
                  <c:v>527.7490234375</c:v>
                </c:pt>
                <c:pt idx="432">
                  <c:v>527.75897216796875</c:v>
                </c:pt>
                <c:pt idx="433">
                  <c:v>527.76898193359375</c:v>
                </c:pt>
                <c:pt idx="434">
                  <c:v>527.77899169921875</c:v>
                </c:pt>
                <c:pt idx="435">
                  <c:v>527.78900146484375</c:v>
                </c:pt>
                <c:pt idx="436">
                  <c:v>527.79901123046875</c:v>
                </c:pt>
                <c:pt idx="437">
                  <c:v>527.80902099609375</c:v>
                </c:pt>
                <c:pt idx="438">
                  <c:v>527.8189697265625</c:v>
                </c:pt>
                <c:pt idx="439">
                  <c:v>527.8289794921875</c:v>
                </c:pt>
                <c:pt idx="440">
                  <c:v>527.8389892578125</c:v>
                </c:pt>
                <c:pt idx="441">
                  <c:v>527.8489990234375</c:v>
                </c:pt>
                <c:pt idx="442">
                  <c:v>527.8590087890625</c:v>
                </c:pt>
                <c:pt idx="443">
                  <c:v>527.8690185546875</c:v>
                </c:pt>
                <c:pt idx="444">
                  <c:v>527.8790283203125</c:v>
                </c:pt>
                <c:pt idx="445">
                  <c:v>527.88897705078125</c:v>
                </c:pt>
                <c:pt idx="446">
                  <c:v>527.89898681640625</c:v>
                </c:pt>
                <c:pt idx="447">
                  <c:v>527.90899658203125</c:v>
                </c:pt>
                <c:pt idx="448">
                  <c:v>527.91900634765625</c:v>
                </c:pt>
                <c:pt idx="449">
                  <c:v>527.92901611328125</c:v>
                </c:pt>
                <c:pt idx="450">
                  <c:v>527.93902587890625</c:v>
                </c:pt>
                <c:pt idx="451">
                  <c:v>527.948974609375</c:v>
                </c:pt>
                <c:pt idx="452">
                  <c:v>527.958984375</c:v>
                </c:pt>
                <c:pt idx="453">
                  <c:v>527.969970703125</c:v>
                </c:pt>
                <c:pt idx="454">
                  <c:v>527.97998046875</c:v>
                </c:pt>
                <c:pt idx="455">
                  <c:v>527.989990234375</c:v>
                </c:pt>
                <c:pt idx="456">
                  <c:v>528</c:v>
                </c:pt>
                <c:pt idx="457">
                  <c:v>528.010009765625</c:v>
                </c:pt>
                <c:pt idx="458">
                  <c:v>528.02001953125</c:v>
                </c:pt>
                <c:pt idx="459">
                  <c:v>528.030029296875</c:v>
                </c:pt>
                <c:pt idx="460">
                  <c:v>528.03997802734375</c:v>
                </c:pt>
                <c:pt idx="461">
                  <c:v>528.04998779296875</c:v>
                </c:pt>
                <c:pt idx="462">
                  <c:v>528.05999755859375</c:v>
                </c:pt>
                <c:pt idx="463">
                  <c:v>528.07000732421875</c:v>
                </c:pt>
                <c:pt idx="464">
                  <c:v>528.08001708984375</c:v>
                </c:pt>
                <c:pt idx="465">
                  <c:v>528.09002685546875</c:v>
                </c:pt>
                <c:pt idx="466">
                  <c:v>528.0999755859375</c:v>
                </c:pt>
                <c:pt idx="467">
                  <c:v>528.1099853515625</c:v>
                </c:pt>
                <c:pt idx="468">
                  <c:v>528.1199951171875</c:v>
                </c:pt>
                <c:pt idx="469">
                  <c:v>528.1300048828125</c:v>
                </c:pt>
                <c:pt idx="470">
                  <c:v>528.1400146484375</c:v>
                </c:pt>
                <c:pt idx="471">
                  <c:v>528.1500244140625</c:v>
                </c:pt>
                <c:pt idx="472">
                  <c:v>528.15997314453125</c:v>
                </c:pt>
                <c:pt idx="473">
                  <c:v>528.16998291015625</c:v>
                </c:pt>
                <c:pt idx="474">
                  <c:v>528.17999267578125</c:v>
                </c:pt>
                <c:pt idx="475">
                  <c:v>528.19000244140625</c:v>
                </c:pt>
                <c:pt idx="476">
                  <c:v>528.20001220703125</c:v>
                </c:pt>
                <c:pt idx="477">
                  <c:v>528.21002197265625</c:v>
                </c:pt>
                <c:pt idx="478">
                  <c:v>528.219970703125</c:v>
                </c:pt>
                <c:pt idx="479">
                  <c:v>528.22998046875</c:v>
                </c:pt>
                <c:pt idx="480">
                  <c:v>528.239990234375</c:v>
                </c:pt>
                <c:pt idx="481">
                  <c:v>528.25</c:v>
                </c:pt>
                <c:pt idx="482">
                  <c:v>528.260009765625</c:v>
                </c:pt>
                <c:pt idx="483">
                  <c:v>528.27099609375</c:v>
                </c:pt>
                <c:pt idx="484">
                  <c:v>528.281005859375</c:v>
                </c:pt>
                <c:pt idx="485">
                  <c:v>528.291015625</c:v>
                </c:pt>
                <c:pt idx="486">
                  <c:v>528.301025390625</c:v>
                </c:pt>
                <c:pt idx="487">
                  <c:v>528.31097412109375</c:v>
                </c:pt>
                <c:pt idx="488">
                  <c:v>528.32098388671875</c:v>
                </c:pt>
                <c:pt idx="489">
                  <c:v>528.33099365234375</c:v>
                </c:pt>
                <c:pt idx="490">
                  <c:v>528.34100341796875</c:v>
                </c:pt>
                <c:pt idx="491">
                  <c:v>528.35101318359375</c:v>
                </c:pt>
                <c:pt idx="492">
                  <c:v>528.36102294921875</c:v>
                </c:pt>
                <c:pt idx="493">
                  <c:v>528.3709716796875</c:v>
                </c:pt>
                <c:pt idx="494">
                  <c:v>528.3809814453125</c:v>
                </c:pt>
                <c:pt idx="495">
                  <c:v>528.3909912109375</c:v>
                </c:pt>
                <c:pt idx="496">
                  <c:v>528.4010009765625</c:v>
                </c:pt>
                <c:pt idx="497">
                  <c:v>528.4110107421875</c:v>
                </c:pt>
                <c:pt idx="498">
                  <c:v>528.4210205078125</c:v>
                </c:pt>
                <c:pt idx="499">
                  <c:v>528.4310302734375</c:v>
                </c:pt>
                <c:pt idx="500">
                  <c:v>528.44097900390625</c:v>
                </c:pt>
                <c:pt idx="501">
                  <c:v>528.45098876953125</c:v>
                </c:pt>
                <c:pt idx="502">
                  <c:v>528.46099853515625</c:v>
                </c:pt>
                <c:pt idx="503">
                  <c:v>528.47100830078125</c:v>
                </c:pt>
                <c:pt idx="504">
                  <c:v>528.48101806640625</c:v>
                </c:pt>
                <c:pt idx="505">
                  <c:v>528.49102783203125</c:v>
                </c:pt>
                <c:pt idx="506">
                  <c:v>528.5009765625</c:v>
                </c:pt>
                <c:pt idx="507">
                  <c:v>528.510986328125</c:v>
                </c:pt>
                <c:pt idx="508">
                  <c:v>528.52099609375</c:v>
                </c:pt>
                <c:pt idx="509">
                  <c:v>528.531005859375</c:v>
                </c:pt>
                <c:pt idx="510">
                  <c:v>528.541015625</c:v>
                </c:pt>
                <c:pt idx="511">
                  <c:v>528.552001953125</c:v>
                </c:pt>
                <c:pt idx="512">
                  <c:v>528.56201171875</c:v>
                </c:pt>
                <c:pt idx="513">
                  <c:v>528.572021484375</c:v>
                </c:pt>
                <c:pt idx="514">
                  <c:v>528.58197021484375</c:v>
                </c:pt>
                <c:pt idx="515">
                  <c:v>528.59197998046875</c:v>
                </c:pt>
                <c:pt idx="516">
                  <c:v>528.60198974609375</c:v>
                </c:pt>
                <c:pt idx="517">
                  <c:v>528.61199951171875</c:v>
                </c:pt>
                <c:pt idx="518">
                  <c:v>528.62200927734375</c:v>
                </c:pt>
                <c:pt idx="519">
                  <c:v>528.63201904296875</c:v>
                </c:pt>
                <c:pt idx="520">
                  <c:v>528.64202880859375</c:v>
                </c:pt>
                <c:pt idx="521">
                  <c:v>528.6519775390625</c:v>
                </c:pt>
                <c:pt idx="522">
                  <c:v>528.6619873046875</c:v>
                </c:pt>
                <c:pt idx="523">
                  <c:v>528.6719970703125</c:v>
                </c:pt>
                <c:pt idx="524">
                  <c:v>528.6820068359375</c:v>
                </c:pt>
                <c:pt idx="525">
                  <c:v>528.6920166015625</c:v>
                </c:pt>
                <c:pt idx="526">
                  <c:v>528.7020263671875</c:v>
                </c:pt>
                <c:pt idx="527">
                  <c:v>528.71197509765625</c:v>
                </c:pt>
                <c:pt idx="528">
                  <c:v>528.72198486328125</c:v>
                </c:pt>
                <c:pt idx="529">
                  <c:v>528.73199462890625</c:v>
                </c:pt>
                <c:pt idx="530">
                  <c:v>528.74200439453125</c:v>
                </c:pt>
                <c:pt idx="531">
                  <c:v>528.75201416015625</c:v>
                </c:pt>
                <c:pt idx="532">
                  <c:v>528.76202392578125</c:v>
                </c:pt>
                <c:pt idx="533">
                  <c:v>528.77197265625</c:v>
                </c:pt>
                <c:pt idx="534">
                  <c:v>528.781982421875</c:v>
                </c:pt>
                <c:pt idx="535">
                  <c:v>528.7919921875</c:v>
                </c:pt>
                <c:pt idx="536">
                  <c:v>528.802001953125</c:v>
                </c:pt>
                <c:pt idx="537">
                  <c:v>528.81201171875</c:v>
                </c:pt>
                <c:pt idx="538">
                  <c:v>528.822998046875</c:v>
                </c:pt>
                <c:pt idx="539">
                  <c:v>528.8330078125</c:v>
                </c:pt>
                <c:pt idx="540">
                  <c:v>528.843017578125</c:v>
                </c:pt>
                <c:pt idx="541">
                  <c:v>528.85302734375</c:v>
                </c:pt>
                <c:pt idx="542">
                  <c:v>528.86297607421875</c:v>
                </c:pt>
                <c:pt idx="543">
                  <c:v>528.87298583984375</c:v>
                </c:pt>
                <c:pt idx="544">
                  <c:v>528.88299560546875</c:v>
                </c:pt>
                <c:pt idx="545">
                  <c:v>528.89300537109375</c:v>
                </c:pt>
                <c:pt idx="546">
                  <c:v>528.90301513671875</c:v>
                </c:pt>
                <c:pt idx="547">
                  <c:v>528.91302490234375</c:v>
                </c:pt>
                <c:pt idx="548">
                  <c:v>528.9229736328125</c:v>
                </c:pt>
                <c:pt idx="549">
                  <c:v>528.9329833984375</c:v>
                </c:pt>
                <c:pt idx="550">
                  <c:v>528.9429931640625</c:v>
                </c:pt>
                <c:pt idx="551">
                  <c:v>528.9530029296875</c:v>
                </c:pt>
                <c:pt idx="552">
                  <c:v>528.9630126953125</c:v>
                </c:pt>
                <c:pt idx="553">
                  <c:v>528.9730224609375</c:v>
                </c:pt>
                <c:pt idx="554">
                  <c:v>528.98297119140625</c:v>
                </c:pt>
                <c:pt idx="555">
                  <c:v>528.99298095703125</c:v>
                </c:pt>
                <c:pt idx="556">
                  <c:v>529.00299072265625</c:v>
                </c:pt>
                <c:pt idx="557">
                  <c:v>529.01300048828125</c:v>
                </c:pt>
                <c:pt idx="558">
                  <c:v>529.02301025390625</c:v>
                </c:pt>
                <c:pt idx="559">
                  <c:v>529.03302001953125</c:v>
                </c:pt>
                <c:pt idx="560">
                  <c:v>529.04302978515625</c:v>
                </c:pt>
                <c:pt idx="561">
                  <c:v>529.052978515625</c:v>
                </c:pt>
                <c:pt idx="562">
                  <c:v>529.06298828125</c:v>
                </c:pt>
                <c:pt idx="563">
                  <c:v>529.072998046875</c:v>
                </c:pt>
                <c:pt idx="564">
                  <c:v>529.0830078125</c:v>
                </c:pt>
                <c:pt idx="565">
                  <c:v>529.093994140625</c:v>
                </c:pt>
                <c:pt idx="566">
                  <c:v>529.10400390625</c:v>
                </c:pt>
                <c:pt idx="567">
                  <c:v>529.114013671875</c:v>
                </c:pt>
                <c:pt idx="568">
                  <c:v>529.1240234375</c:v>
                </c:pt>
                <c:pt idx="569">
                  <c:v>529.13397216796875</c:v>
                </c:pt>
                <c:pt idx="570">
                  <c:v>529.14398193359375</c:v>
                </c:pt>
                <c:pt idx="571">
                  <c:v>529.15399169921875</c:v>
                </c:pt>
                <c:pt idx="572">
                  <c:v>529.16400146484375</c:v>
                </c:pt>
                <c:pt idx="573">
                  <c:v>529.17401123046875</c:v>
                </c:pt>
                <c:pt idx="574">
                  <c:v>529.18402099609375</c:v>
                </c:pt>
                <c:pt idx="575">
                  <c:v>529.1939697265625</c:v>
                </c:pt>
                <c:pt idx="576">
                  <c:v>529.2039794921875</c:v>
                </c:pt>
                <c:pt idx="577">
                  <c:v>529.2139892578125</c:v>
                </c:pt>
                <c:pt idx="578">
                  <c:v>529.2239990234375</c:v>
                </c:pt>
                <c:pt idx="579">
                  <c:v>529.2340087890625</c:v>
                </c:pt>
                <c:pt idx="580">
                  <c:v>529.2440185546875</c:v>
                </c:pt>
                <c:pt idx="581">
                  <c:v>529.2540283203125</c:v>
                </c:pt>
                <c:pt idx="582">
                  <c:v>529.26397705078125</c:v>
                </c:pt>
                <c:pt idx="583">
                  <c:v>529.27398681640625</c:v>
                </c:pt>
                <c:pt idx="584">
                  <c:v>529.28399658203125</c:v>
                </c:pt>
                <c:pt idx="585">
                  <c:v>529.29400634765625</c:v>
                </c:pt>
              </c:numCache>
            </c:numRef>
          </c:xVal>
          <c:yVal>
            <c:numRef>
              <c:f>'Sheet1 {6 min}'!$B$1:$B$586</c:f>
              <c:numCache>
                <c:formatCode>General</c:formatCode>
                <c:ptCount val="586"/>
                <c:pt idx="0">
                  <c:v>108.30000305175781</c:v>
                </c:pt>
                <c:pt idx="1">
                  <c:v>110.5</c:v>
                </c:pt>
                <c:pt idx="2">
                  <c:v>92</c:v>
                </c:pt>
                <c:pt idx="3">
                  <c:v>78</c:v>
                </c:pt>
                <c:pt idx="4">
                  <c:v>87</c:v>
                </c:pt>
                <c:pt idx="5">
                  <c:v>96.25</c:v>
                </c:pt>
                <c:pt idx="6">
                  <c:v>109.5</c:v>
                </c:pt>
                <c:pt idx="7">
                  <c:v>142</c:v>
                </c:pt>
                <c:pt idx="8">
                  <c:v>139.80000305175781</c:v>
                </c:pt>
                <c:pt idx="9">
                  <c:v>122.19999694824219</c:v>
                </c:pt>
                <c:pt idx="10">
                  <c:v>175.80000305175781</c:v>
                </c:pt>
                <c:pt idx="11">
                  <c:v>186.69999694824219</c:v>
                </c:pt>
                <c:pt idx="12">
                  <c:v>145</c:v>
                </c:pt>
                <c:pt idx="13">
                  <c:v>157</c:v>
                </c:pt>
                <c:pt idx="14">
                  <c:v>159.30000305175781</c:v>
                </c:pt>
                <c:pt idx="15">
                  <c:v>133.69999694824219</c:v>
                </c:pt>
                <c:pt idx="16">
                  <c:v>117</c:v>
                </c:pt>
                <c:pt idx="17">
                  <c:v>128.30000305175781</c:v>
                </c:pt>
                <c:pt idx="18">
                  <c:v>163.30000305175781</c:v>
                </c:pt>
                <c:pt idx="19">
                  <c:v>163.80000305175781</c:v>
                </c:pt>
                <c:pt idx="20">
                  <c:v>139</c:v>
                </c:pt>
                <c:pt idx="21">
                  <c:v>132.30000305175781</c:v>
                </c:pt>
                <c:pt idx="22">
                  <c:v>220.30000305175781</c:v>
                </c:pt>
                <c:pt idx="23">
                  <c:v>359.79998779296875</c:v>
                </c:pt>
                <c:pt idx="24">
                  <c:v>364</c:v>
                </c:pt>
                <c:pt idx="25">
                  <c:v>354.5</c:v>
                </c:pt>
                <c:pt idx="26">
                  <c:v>511.5</c:v>
                </c:pt>
                <c:pt idx="27">
                  <c:v>607.5</c:v>
                </c:pt>
                <c:pt idx="28">
                  <c:v>554</c:v>
                </c:pt>
                <c:pt idx="29">
                  <c:v>488</c:v>
                </c:pt>
                <c:pt idx="30">
                  <c:v>864.5</c:v>
                </c:pt>
                <c:pt idx="31">
                  <c:v>5918</c:v>
                </c:pt>
                <c:pt idx="32">
                  <c:v>58460</c:v>
                </c:pt>
                <c:pt idx="33">
                  <c:v>197000</c:v>
                </c:pt>
                <c:pt idx="34">
                  <c:v>264200</c:v>
                </c:pt>
                <c:pt idx="35">
                  <c:v>146700</c:v>
                </c:pt>
                <c:pt idx="36">
                  <c:v>28110</c:v>
                </c:pt>
                <c:pt idx="37">
                  <c:v>2154</c:v>
                </c:pt>
                <c:pt idx="38">
                  <c:v>855</c:v>
                </c:pt>
                <c:pt idx="39">
                  <c:v>1356</c:v>
                </c:pt>
                <c:pt idx="40">
                  <c:v>2264</c:v>
                </c:pt>
                <c:pt idx="41">
                  <c:v>2309</c:v>
                </c:pt>
                <c:pt idx="42">
                  <c:v>1395</c:v>
                </c:pt>
                <c:pt idx="43">
                  <c:v>685.29998779296875</c:v>
                </c:pt>
                <c:pt idx="44">
                  <c:v>464.79998779296875</c:v>
                </c:pt>
                <c:pt idx="45">
                  <c:v>436</c:v>
                </c:pt>
                <c:pt idx="46">
                  <c:v>528</c:v>
                </c:pt>
                <c:pt idx="47">
                  <c:v>541</c:v>
                </c:pt>
                <c:pt idx="48">
                  <c:v>347.29998779296875</c:v>
                </c:pt>
                <c:pt idx="49">
                  <c:v>197</c:v>
                </c:pt>
                <c:pt idx="50">
                  <c:v>194.19999694824219</c:v>
                </c:pt>
                <c:pt idx="51">
                  <c:v>397.29998779296875</c:v>
                </c:pt>
                <c:pt idx="52">
                  <c:v>1238</c:v>
                </c:pt>
                <c:pt idx="53">
                  <c:v>2005</c:v>
                </c:pt>
                <c:pt idx="54">
                  <c:v>1502</c:v>
                </c:pt>
                <c:pt idx="55">
                  <c:v>590.70001220703125</c:v>
                </c:pt>
                <c:pt idx="56">
                  <c:v>296.5</c:v>
                </c:pt>
                <c:pt idx="57">
                  <c:v>285.5</c:v>
                </c:pt>
                <c:pt idx="58">
                  <c:v>303</c:v>
                </c:pt>
                <c:pt idx="59">
                  <c:v>308</c:v>
                </c:pt>
                <c:pt idx="60">
                  <c:v>247.80000305175781</c:v>
                </c:pt>
                <c:pt idx="61">
                  <c:v>181</c:v>
                </c:pt>
                <c:pt idx="62">
                  <c:v>163</c:v>
                </c:pt>
                <c:pt idx="63">
                  <c:v>238.19999694824219</c:v>
                </c:pt>
                <c:pt idx="64">
                  <c:v>422.79998779296875</c:v>
                </c:pt>
                <c:pt idx="65">
                  <c:v>491.79998779296875</c:v>
                </c:pt>
                <c:pt idx="66">
                  <c:v>353.79998779296875</c:v>
                </c:pt>
                <c:pt idx="67">
                  <c:v>293</c:v>
                </c:pt>
                <c:pt idx="68">
                  <c:v>309.79998779296875</c:v>
                </c:pt>
                <c:pt idx="69">
                  <c:v>252</c:v>
                </c:pt>
                <c:pt idx="70">
                  <c:v>182.30000305175781</c:v>
                </c:pt>
                <c:pt idx="71">
                  <c:v>156</c:v>
                </c:pt>
                <c:pt idx="72">
                  <c:v>190.5</c:v>
                </c:pt>
                <c:pt idx="73">
                  <c:v>235</c:v>
                </c:pt>
                <c:pt idx="74">
                  <c:v>232.80000305175781</c:v>
                </c:pt>
                <c:pt idx="75">
                  <c:v>218.30000305175781</c:v>
                </c:pt>
                <c:pt idx="76">
                  <c:v>227.30000305175781</c:v>
                </c:pt>
                <c:pt idx="77">
                  <c:v>329.70001220703125</c:v>
                </c:pt>
                <c:pt idx="78">
                  <c:v>451.79998779296875</c:v>
                </c:pt>
                <c:pt idx="79">
                  <c:v>419</c:v>
                </c:pt>
                <c:pt idx="80">
                  <c:v>641.5</c:v>
                </c:pt>
                <c:pt idx="81">
                  <c:v>3773</c:v>
                </c:pt>
                <c:pt idx="82">
                  <c:v>33690</c:v>
                </c:pt>
                <c:pt idx="83">
                  <c:v>128300</c:v>
                </c:pt>
                <c:pt idx="84">
                  <c:v>196900</c:v>
                </c:pt>
                <c:pt idx="85">
                  <c:v>130100</c:v>
                </c:pt>
                <c:pt idx="86">
                  <c:v>34170</c:v>
                </c:pt>
                <c:pt idx="87">
                  <c:v>3423</c:v>
                </c:pt>
                <c:pt idx="88">
                  <c:v>705.5</c:v>
                </c:pt>
                <c:pt idx="89">
                  <c:v>997.5</c:v>
                </c:pt>
                <c:pt idx="90">
                  <c:v>1783</c:v>
                </c:pt>
                <c:pt idx="91">
                  <c:v>1861</c:v>
                </c:pt>
                <c:pt idx="92">
                  <c:v>1034</c:v>
                </c:pt>
                <c:pt idx="93">
                  <c:v>316</c:v>
                </c:pt>
                <c:pt idx="94">
                  <c:v>185</c:v>
                </c:pt>
                <c:pt idx="95">
                  <c:v>846</c:v>
                </c:pt>
                <c:pt idx="96">
                  <c:v>1869</c:v>
                </c:pt>
                <c:pt idx="97">
                  <c:v>1748</c:v>
                </c:pt>
                <c:pt idx="98">
                  <c:v>708.5</c:v>
                </c:pt>
                <c:pt idx="99">
                  <c:v>157.30000305175781</c:v>
                </c:pt>
                <c:pt idx="100">
                  <c:v>120.19999694824219</c:v>
                </c:pt>
                <c:pt idx="101">
                  <c:v>190.30000305175781</c:v>
                </c:pt>
                <c:pt idx="102">
                  <c:v>443.5</c:v>
                </c:pt>
                <c:pt idx="103">
                  <c:v>715.70001220703125</c:v>
                </c:pt>
                <c:pt idx="104">
                  <c:v>598.5</c:v>
                </c:pt>
                <c:pt idx="105">
                  <c:v>271</c:v>
                </c:pt>
                <c:pt idx="106">
                  <c:v>153.5</c:v>
                </c:pt>
                <c:pt idx="107">
                  <c:v>252.69999694824219</c:v>
                </c:pt>
                <c:pt idx="108">
                  <c:v>307</c:v>
                </c:pt>
                <c:pt idx="109">
                  <c:v>238.5</c:v>
                </c:pt>
                <c:pt idx="110">
                  <c:v>212.5</c:v>
                </c:pt>
                <c:pt idx="111">
                  <c:v>197.19999694824219</c:v>
                </c:pt>
                <c:pt idx="112">
                  <c:v>183</c:v>
                </c:pt>
                <c:pt idx="113">
                  <c:v>229.5</c:v>
                </c:pt>
                <c:pt idx="114">
                  <c:v>274.79998779296875</c:v>
                </c:pt>
                <c:pt idx="115">
                  <c:v>296.5</c:v>
                </c:pt>
                <c:pt idx="116">
                  <c:v>244.69999694824219</c:v>
                </c:pt>
                <c:pt idx="117">
                  <c:v>146.19999694824219</c:v>
                </c:pt>
                <c:pt idx="118">
                  <c:v>126.80000305175781</c:v>
                </c:pt>
                <c:pt idx="119">
                  <c:v>145.80000305175781</c:v>
                </c:pt>
                <c:pt idx="120">
                  <c:v>121.5</c:v>
                </c:pt>
                <c:pt idx="121">
                  <c:v>84.5</c:v>
                </c:pt>
                <c:pt idx="122">
                  <c:v>116.5</c:v>
                </c:pt>
                <c:pt idx="123">
                  <c:v>233.69999694824219</c:v>
                </c:pt>
                <c:pt idx="124">
                  <c:v>300.20001220703125</c:v>
                </c:pt>
                <c:pt idx="125">
                  <c:v>327.5</c:v>
                </c:pt>
                <c:pt idx="126">
                  <c:v>382.79998779296875</c:v>
                </c:pt>
                <c:pt idx="127">
                  <c:v>369.5</c:v>
                </c:pt>
                <c:pt idx="128">
                  <c:v>317.79998779296875</c:v>
                </c:pt>
                <c:pt idx="129">
                  <c:v>301.29998779296875</c:v>
                </c:pt>
                <c:pt idx="130">
                  <c:v>511.5</c:v>
                </c:pt>
                <c:pt idx="131">
                  <c:v>2043</c:v>
                </c:pt>
                <c:pt idx="132">
                  <c:v>15940</c:v>
                </c:pt>
                <c:pt idx="133">
                  <c:v>67570</c:v>
                </c:pt>
                <c:pt idx="134">
                  <c:v>121700</c:v>
                </c:pt>
                <c:pt idx="135">
                  <c:v>101200</c:v>
                </c:pt>
                <c:pt idx="136">
                  <c:v>38210</c:v>
                </c:pt>
                <c:pt idx="137">
                  <c:v>6130</c:v>
                </c:pt>
                <c:pt idx="138">
                  <c:v>1046</c:v>
                </c:pt>
                <c:pt idx="139">
                  <c:v>786.5</c:v>
                </c:pt>
                <c:pt idx="140">
                  <c:v>1192</c:v>
                </c:pt>
                <c:pt idx="141">
                  <c:v>1353</c:v>
                </c:pt>
                <c:pt idx="142">
                  <c:v>944.70001220703125</c:v>
                </c:pt>
                <c:pt idx="143">
                  <c:v>528.70001220703125</c:v>
                </c:pt>
                <c:pt idx="144">
                  <c:v>359</c:v>
                </c:pt>
                <c:pt idx="145">
                  <c:v>441.20001220703125</c:v>
                </c:pt>
                <c:pt idx="146">
                  <c:v>885.20001220703125</c:v>
                </c:pt>
                <c:pt idx="147">
                  <c:v>1141</c:v>
                </c:pt>
                <c:pt idx="148">
                  <c:v>800.5</c:v>
                </c:pt>
                <c:pt idx="149">
                  <c:v>320.29998779296875</c:v>
                </c:pt>
                <c:pt idx="150">
                  <c:v>103.5</c:v>
                </c:pt>
                <c:pt idx="151">
                  <c:v>111.5</c:v>
                </c:pt>
                <c:pt idx="152">
                  <c:v>240</c:v>
                </c:pt>
                <c:pt idx="153">
                  <c:v>359.79998779296875</c:v>
                </c:pt>
                <c:pt idx="154">
                  <c:v>387.5</c:v>
                </c:pt>
                <c:pt idx="155">
                  <c:v>327</c:v>
                </c:pt>
                <c:pt idx="156">
                  <c:v>215.80000305175781</c:v>
                </c:pt>
                <c:pt idx="157">
                  <c:v>161.5</c:v>
                </c:pt>
                <c:pt idx="158">
                  <c:v>181</c:v>
                </c:pt>
                <c:pt idx="159">
                  <c:v>185</c:v>
                </c:pt>
                <c:pt idx="160">
                  <c:v>168.5</c:v>
                </c:pt>
                <c:pt idx="161">
                  <c:v>151</c:v>
                </c:pt>
                <c:pt idx="162">
                  <c:v>126</c:v>
                </c:pt>
                <c:pt idx="163">
                  <c:v>125</c:v>
                </c:pt>
                <c:pt idx="164">
                  <c:v>186.30000305175781</c:v>
                </c:pt>
                <c:pt idx="165">
                  <c:v>252</c:v>
                </c:pt>
                <c:pt idx="166">
                  <c:v>227.30000305175781</c:v>
                </c:pt>
                <c:pt idx="167">
                  <c:v>143.5</c:v>
                </c:pt>
                <c:pt idx="168">
                  <c:v>87.25</c:v>
                </c:pt>
                <c:pt idx="169">
                  <c:v>109.30000305175781</c:v>
                </c:pt>
                <c:pt idx="170">
                  <c:v>187.30000305175781</c:v>
                </c:pt>
                <c:pt idx="171">
                  <c:v>230</c:v>
                </c:pt>
                <c:pt idx="172">
                  <c:v>206</c:v>
                </c:pt>
                <c:pt idx="173">
                  <c:v>141.30000305175781</c:v>
                </c:pt>
                <c:pt idx="174">
                  <c:v>102.5</c:v>
                </c:pt>
                <c:pt idx="175">
                  <c:v>132.5</c:v>
                </c:pt>
                <c:pt idx="176">
                  <c:v>176</c:v>
                </c:pt>
                <c:pt idx="177">
                  <c:v>197.19999694824219</c:v>
                </c:pt>
                <c:pt idx="178">
                  <c:v>208.30000305175781</c:v>
                </c:pt>
                <c:pt idx="179">
                  <c:v>253.5</c:v>
                </c:pt>
                <c:pt idx="180">
                  <c:v>363.5</c:v>
                </c:pt>
                <c:pt idx="181">
                  <c:v>981.5</c:v>
                </c:pt>
                <c:pt idx="182">
                  <c:v>6927</c:v>
                </c:pt>
                <c:pt idx="183">
                  <c:v>42670</c:v>
                </c:pt>
                <c:pt idx="184">
                  <c:v>107300</c:v>
                </c:pt>
                <c:pt idx="185">
                  <c:v>121600</c:v>
                </c:pt>
                <c:pt idx="186">
                  <c:v>63030</c:v>
                </c:pt>
                <c:pt idx="187">
                  <c:v>13600</c:v>
                </c:pt>
                <c:pt idx="188">
                  <c:v>1632</c:v>
                </c:pt>
                <c:pt idx="189">
                  <c:v>492.5</c:v>
                </c:pt>
                <c:pt idx="190">
                  <c:v>610</c:v>
                </c:pt>
                <c:pt idx="191">
                  <c:v>787.79998779296875</c:v>
                </c:pt>
                <c:pt idx="192">
                  <c:v>699.5</c:v>
                </c:pt>
                <c:pt idx="193">
                  <c:v>466</c:v>
                </c:pt>
                <c:pt idx="194">
                  <c:v>354.29998779296875</c:v>
                </c:pt>
                <c:pt idx="195">
                  <c:v>289.79998779296875</c:v>
                </c:pt>
                <c:pt idx="196">
                  <c:v>326.79998779296875</c:v>
                </c:pt>
                <c:pt idx="197">
                  <c:v>428.70001220703125</c:v>
                </c:pt>
                <c:pt idx="198">
                  <c:v>320.79998779296875</c:v>
                </c:pt>
                <c:pt idx="199">
                  <c:v>132.30000305175781</c:v>
                </c:pt>
                <c:pt idx="200">
                  <c:v>117.5</c:v>
                </c:pt>
                <c:pt idx="201">
                  <c:v>152.5</c:v>
                </c:pt>
                <c:pt idx="202">
                  <c:v>165.30000305175781</c:v>
                </c:pt>
                <c:pt idx="203">
                  <c:v>282.20001220703125</c:v>
                </c:pt>
                <c:pt idx="204">
                  <c:v>380</c:v>
                </c:pt>
                <c:pt idx="205">
                  <c:v>302</c:v>
                </c:pt>
                <c:pt idx="206">
                  <c:v>201.5</c:v>
                </c:pt>
                <c:pt idx="207">
                  <c:v>218.80000305175781</c:v>
                </c:pt>
                <c:pt idx="208">
                  <c:v>274.29998779296875</c:v>
                </c:pt>
                <c:pt idx="209">
                  <c:v>238.80000305175781</c:v>
                </c:pt>
                <c:pt idx="210">
                  <c:v>155.80000305175781</c:v>
                </c:pt>
                <c:pt idx="211">
                  <c:v>132.69999694824219</c:v>
                </c:pt>
                <c:pt idx="212">
                  <c:v>122.5</c:v>
                </c:pt>
                <c:pt idx="213">
                  <c:v>116</c:v>
                </c:pt>
                <c:pt idx="214">
                  <c:v>142.5</c:v>
                </c:pt>
                <c:pt idx="215">
                  <c:v>167.80000305175781</c:v>
                </c:pt>
                <c:pt idx="216">
                  <c:v>172.5</c:v>
                </c:pt>
                <c:pt idx="217">
                  <c:v>148.5</c:v>
                </c:pt>
                <c:pt idx="218">
                  <c:v>144.5</c:v>
                </c:pt>
                <c:pt idx="219">
                  <c:v>204.30000305175781</c:v>
                </c:pt>
                <c:pt idx="220">
                  <c:v>260.70001220703125</c:v>
                </c:pt>
                <c:pt idx="221">
                  <c:v>227.5</c:v>
                </c:pt>
                <c:pt idx="222">
                  <c:v>167.30000305175781</c:v>
                </c:pt>
                <c:pt idx="223">
                  <c:v>163.30000305175781</c:v>
                </c:pt>
                <c:pt idx="224">
                  <c:v>189.80000305175781</c:v>
                </c:pt>
                <c:pt idx="225">
                  <c:v>222</c:v>
                </c:pt>
                <c:pt idx="226">
                  <c:v>238</c:v>
                </c:pt>
                <c:pt idx="227">
                  <c:v>295</c:v>
                </c:pt>
                <c:pt idx="228">
                  <c:v>418.29998779296875</c:v>
                </c:pt>
                <c:pt idx="229">
                  <c:v>439.29998779296875</c:v>
                </c:pt>
                <c:pt idx="230">
                  <c:v>398.70001220703125</c:v>
                </c:pt>
                <c:pt idx="231">
                  <c:v>858</c:v>
                </c:pt>
                <c:pt idx="232">
                  <c:v>4301</c:v>
                </c:pt>
                <c:pt idx="233">
                  <c:v>28230</c:v>
                </c:pt>
                <c:pt idx="234">
                  <c:v>88560</c:v>
                </c:pt>
                <c:pt idx="235">
                  <c:v>122000</c:v>
                </c:pt>
                <c:pt idx="236">
                  <c:v>75440</c:v>
                </c:pt>
                <c:pt idx="237">
                  <c:v>19710</c:v>
                </c:pt>
                <c:pt idx="238">
                  <c:v>2815</c:v>
                </c:pt>
                <c:pt idx="239">
                  <c:v>922</c:v>
                </c:pt>
                <c:pt idx="240">
                  <c:v>778.70001220703125</c:v>
                </c:pt>
                <c:pt idx="241">
                  <c:v>886.70001220703125</c:v>
                </c:pt>
                <c:pt idx="242">
                  <c:v>868.79998779296875</c:v>
                </c:pt>
                <c:pt idx="243">
                  <c:v>561</c:v>
                </c:pt>
                <c:pt idx="244">
                  <c:v>283.29998779296875</c:v>
                </c:pt>
                <c:pt idx="245">
                  <c:v>258.70001220703125</c:v>
                </c:pt>
                <c:pt idx="246">
                  <c:v>424</c:v>
                </c:pt>
                <c:pt idx="247">
                  <c:v>602.70001220703125</c:v>
                </c:pt>
                <c:pt idx="248">
                  <c:v>559.5</c:v>
                </c:pt>
                <c:pt idx="249">
                  <c:v>357.5</c:v>
                </c:pt>
                <c:pt idx="250">
                  <c:v>203.5</c:v>
                </c:pt>
                <c:pt idx="251">
                  <c:v>148.5</c:v>
                </c:pt>
                <c:pt idx="252">
                  <c:v>175</c:v>
                </c:pt>
                <c:pt idx="253">
                  <c:v>244.5</c:v>
                </c:pt>
                <c:pt idx="254">
                  <c:v>312.29998779296875</c:v>
                </c:pt>
                <c:pt idx="255">
                  <c:v>305.29998779296875</c:v>
                </c:pt>
                <c:pt idx="256">
                  <c:v>234.19999694824219</c:v>
                </c:pt>
                <c:pt idx="257">
                  <c:v>165</c:v>
                </c:pt>
                <c:pt idx="258">
                  <c:v>132.5</c:v>
                </c:pt>
                <c:pt idx="259">
                  <c:v>136.5</c:v>
                </c:pt>
                <c:pt idx="260">
                  <c:v>118.80000305175781</c:v>
                </c:pt>
                <c:pt idx="261">
                  <c:v>82.5</c:v>
                </c:pt>
                <c:pt idx="262">
                  <c:v>74.75</c:v>
                </c:pt>
                <c:pt idx="263">
                  <c:v>88</c:v>
                </c:pt>
                <c:pt idx="264">
                  <c:v>103.5</c:v>
                </c:pt>
                <c:pt idx="265">
                  <c:v>147.5</c:v>
                </c:pt>
                <c:pt idx="266">
                  <c:v>194.80000305175781</c:v>
                </c:pt>
                <c:pt idx="267">
                  <c:v>164.80000305175781</c:v>
                </c:pt>
                <c:pt idx="268">
                  <c:v>92.75</c:v>
                </c:pt>
                <c:pt idx="269">
                  <c:v>75.5</c:v>
                </c:pt>
                <c:pt idx="270">
                  <c:v>108.30000305175781</c:v>
                </c:pt>
                <c:pt idx="271">
                  <c:v>120.19999694824219</c:v>
                </c:pt>
                <c:pt idx="272">
                  <c:v>110.30000305175781</c:v>
                </c:pt>
                <c:pt idx="273">
                  <c:v>112.30000305175781</c:v>
                </c:pt>
                <c:pt idx="274">
                  <c:v>127.5</c:v>
                </c:pt>
                <c:pt idx="275">
                  <c:v>132</c:v>
                </c:pt>
                <c:pt idx="276">
                  <c:v>151</c:v>
                </c:pt>
                <c:pt idx="277">
                  <c:v>188.30000305175781</c:v>
                </c:pt>
                <c:pt idx="278">
                  <c:v>159.5</c:v>
                </c:pt>
                <c:pt idx="279">
                  <c:v>147.5</c:v>
                </c:pt>
                <c:pt idx="280">
                  <c:v>219.69999694824219</c:v>
                </c:pt>
                <c:pt idx="281">
                  <c:v>497</c:v>
                </c:pt>
                <c:pt idx="282">
                  <c:v>2471</c:v>
                </c:pt>
                <c:pt idx="283">
                  <c:v>15280</c:v>
                </c:pt>
                <c:pt idx="284">
                  <c:v>53240</c:v>
                </c:pt>
                <c:pt idx="285">
                  <c:v>84710</c:v>
                </c:pt>
                <c:pt idx="286">
                  <c:v>63050</c:v>
                </c:pt>
                <c:pt idx="287">
                  <c:v>21200</c:v>
                </c:pt>
                <c:pt idx="288">
                  <c:v>3225</c:v>
                </c:pt>
                <c:pt idx="289">
                  <c:v>630.5</c:v>
                </c:pt>
                <c:pt idx="290">
                  <c:v>423.5</c:v>
                </c:pt>
                <c:pt idx="291">
                  <c:v>474</c:v>
                </c:pt>
                <c:pt idx="292">
                  <c:v>466.20001220703125</c:v>
                </c:pt>
                <c:pt idx="293">
                  <c:v>339</c:v>
                </c:pt>
                <c:pt idx="294">
                  <c:v>182.5</c:v>
                </c:pt>
                <c:pt idx="295">
                  <c:v>143</c:v>
                </c:pt>
                <c:pt idx="296">
                  <c:v>236</c:v>
                </c:pt>
                <c:pt idx="297">
                  <c:v>331.29998779296875</c:v>
                </c:pt>
                <c:pt idx="298">
                  <c:v>300.70001220703125</c:v>
                </c:pt>
                <c:pt idx="299">
                  <c:v>185.69999694824219</c:v>
                </c:pt>
                <c:pt idx="300">
                  <c:v>108.69999694824219</c:v>
                </c:pt>
                <c:pt idx="301">
                  <c:v>92.5</c:v>
                </c:pt>
                <c:pt idx="302">
                  <c:v>120.5</c:v>
                </c:pt>
                <c:pt idx="303">
                  <c:v>151.80000305175781</c:v>
                </c:pt>
                <c:pt idx="304">
                  <c:v>156</c:v>
                </c:pt>
                <c:pt idx="305">
                  <c:v>145</c:v>
                </c:pt>
                <c:pt idx="306">
                  <c:v>110.69999694824219</c:v>
                </c:pt>
                <c:pt idx="307">
                  <c:v>79.25</c:v>
                </c:pt>
                <c:pt idx="308">
                  <c:v>62.25</c:v>
                </c:pt>
                <c:pt idx="309">
                  <c:v>53</c:v>
                </c:pt>
                <c:pt idx="310">
                  <c:v>78</c:v>
                </c:pt>
                <c:pt idx="311">
                  <c:v>105.30000305175781</c:v>
                </c:pt>
                <c:pt idx="312">
                  <c:v>78</c:v>
                </c:pt>
                <c:pt idx="313">
                  <c:v>32.25</c:v>
                </c:pt>
                <c:pt idx="314">
                  <c:v>36</c:v>
                </c:pt>
                <c:pt idx="315">
                  <c:v>85</c:v>
                </c:pt>
                <c:pt idx="316">
                  <c:v>147.5</c:v>
                </c:pt>
                <c:pt idx="317">
                  <c:v>177.80000305175781</c:v>
                </c:pt>
                <c:pt idx="318">
                  <c:v>143.30000305175781</c:v>
                </c:pt>
                <c:pt idx="319">
                  <c:v>99.5</c:v>
                </c:pt>
                <c:pt idx="320">
                  <c:v>104.80000305175781</c:v>
                </c:pt>
                <c:pt idx="321">
                  <c:v>122.5</c:v>
                </c:pt>
                <c:pt idx="322">
                  <c:v>121.19999694824219</c:v>
                </c:pt>
                <c:pt idx="323">
                  <c:v>127.30000305175781</c:v>
                </c:pt>
                <c:pt idx="324">
                  <c:v>108.30000305175781</c:v>
                </c:pt>
                <c:pt idx="325">
                  <c:v>53.25</c:v>
                </c:pt>
                <c:pt idx="326">
                  <c:v>54.5</c:v>
                </c:pt>
                <c:pt idx="327">
                  <c:v>123</c:v>
                </c:pt>
                <c:pt idx="328">
                  <c:v>175.19999694824219</c:v>
                </c:pt>
                <c:pt idx="329">
                  <c:v>182.30000305175781</c:v>
                </c:pt>
                <c:pt idx="330">
                  <c:v>210</c:v>
                </c:pt>
                <c:pt idx="331">
                  <c:v>415.70001220703125</c:v>
                </c:pt>
                <c:pt idx="332">
                  <c:v>1568</c:v>
                </c:pt>
                <c:pt idx="333">
                  <c:v>7590</c:v>
                </c:pt>
                <c:pt idx="334">
                  <c:v>23280</c:v>
                </c:pt>
                <c:pt idx="335">
                  <c:v>37270</c:v>
                </c:pt>
                <c:pt idx="336">
                  <c:v>31800</c:v>
                </c:pt>
                <c:pt idx="337">
                  <c:v>14990</c:v>
                </c:pt>
                <c:pt idx="338">
                  <c:v>4225</c:v>
                </c:pt>
                <c:pt idx="339">
                  <c:v>989</c:v>
                </c:pt>
                <c:pt idx="340">
                  <c:v>563.79998779296875</c:v>
                </c:pt>
                <c:pt idx="341">
                  <c:v>678</c:v>
                </c:pt>
                <c:pt idx="342">
                  <c:v>698.5</c:v>
                </c:pt>
                <c:pt idx="343">
                  <c:v>526.29998779296875</c:v>
                </c:pt>
                <c:pt idx="344">
                  <c:v>310.29998779296875</c:v>
                </c:pt>
                <c:pt idx="345">
                  <c:v>201.30000305175781</c:v>
                </c:pt>
                <c:pt idx="346">
                  <c:v>214.30000305175781</c:v>
                </c:pt>
                <c:pt idx="347">
                  <c:v>214</c:v>
                </c:pt>
                <c:pt idx="348">
                  <c:v>163.80000305175781</c:v>
                </c:pt>
                <c:pt idx="349">
                  <c:v>135.69999694824219</c:v>
                </c:pt>
                <c:pt idx="350">
                  <c:v>113.5</c:v>
                </c:pt>
                <c:pt idx="351">
                  <c:v>97</c:v>
                </c:pt>
                <c:pt idx="352">
                  <c:v>103.80000305175781</c:v>
                </c:pt>
                <c:pt idx="353">
                  <c:v>99.25</c:v>
                </c:pt>
                <c:pt idx="354">
                  <c:v>84.75</c:v>
                </c:pt>
                <c:pt idx="355">
                  <c:v>101</c:v>
                </c:pt>
                <c:pt idx="356">
                  <c:v>139.30000305175781</c:v>
                </c:pt>
                <c:pt idx="357">
                  <c:v>164.80000305175781</c:v>
                </c:pt>
                <c:pt idx="358">
                  <c:v>163.5</c:v>
                </c:pt>
                <c:pt idx="359">
                  <c:v>126.5</c:v>
                </c:pt>
                <c:pt idx="360">
                  <c:v>88.75</c:v>
                </c:pt>
                <c:pt idx="361">
                  <c:v>99</c:v>
                </c:pt>
                <c:pt idx="362">
                  <c:v>126.5</c:v>
                </c:pt>
                <c:pt idx="363">
                  <c:v>112.30000305175781</c:v>
                </c:pt>
                <c:pt idx="364">
                  <c:v>83.75</c:v>
                </c:pt>
                <c:pt idx="365">
                  <c:v>74.5</c:v>
                </c:pt>
                <c:pt idx="366">
                  <c:v>59.25</c:v>
                </c:pt>
                <c:pt idx="367">
                  <c:v>66</c:v>
                </c:pt>
                <c:pt idx="368">
                  <c:v>81.25</c:v>
                </c:pt>
                <c:pt idx="369">
                  <c:v>77.25</c:v>
                </c:pt>
                <c:pt idx="370">
                  <c:v>93</c:v>
                </c:pt>
                <c:pt idx="371">
                  <c:v>106.69999694824219</c:v>
                </c:pt>
                <c:pt idx="372">
                  <c:v>91.25</c:v>
                </c:pt>
                <c:pt idx="373">
                  <c:v>64</c:v>
                </c:pt>
                <c:pt idx="374">
                  <c:v>46.5</c:v>
                </c:pt>
                <c:pt idx="375">
                  <c:v>63.25</c:v>
                </c:pt>
                <c:pt idx="376">
                  <c:v>75.75</c:v>
                </c:pt>
                <c:pt idx="377">
                  <c:v>62</c:v>
                </c:pt>
                <c:pt idx="378">
                  <c:v>85</c:v>
                </c:pt>
                <c:pt idx="379">
                  <c:v>109.5</c:v>
                </c:pt>
                <c:pt idx="380">
                  <c:v>142</c:v>
                </c:pt>
                <c:pt idx="381">
                  <c:v>262</c:v>
                </c:pt>
                <c:pt idx="382">
                  <c:v>701.5</c:v>
                </c:pt>
                <c:pt idx="383">
                  <c:v>2798</c:v>
                </c:pt>
                <c:pt idx="384">
                  <c:v>8061</c:v>
                </c:pt>
                <c:pt idx="385">
                  <c:v>13340</c:v>
                </c:pt>
                <c:pt idx="386">
                  <c:v>12590</c:v>
                </c:pt>
                <c:pt idx="387">
                  <c:v>6917</c:v>
                </c:pt>
                <c:pt idx="388">
                  <c:v>2349</c:v>
                </c:pt>
                <c:pt idx="389">
                  <c:v>604.5</c:v>
                </c:pt>
                <c:pt idx="390">
                  <c:v>219</c:v>
                </c:pt>
                <c:pt idx="391">
                  <c:v>185.69999694824219</c:v>
                </c:pt>
                <c:pt idx="392">
                  <c:v>160</c:v>
                </c:pt>
                <c:pt idx="393">
                  <c:v>118.5</c:v>
                </c:pt>
                <c:pt idx="394">
                  <c:v>79.5</c:v>
                </c:pt>
                <c:pt idx="395">
                  <c:v>45</c:v>
                </c:pt>
                <c:pt idx="396">
                  <c:v>43.25</c:v>
                </c:pt>
                <c:pt idx="397">
                  <c:v>72</c:v>
                </c:pt>
                <c:pt idx="398">
                  <c:v>72.25</c:v>
                </c:pt>
                <c:pt idx="399">
                  <c:v>47.25</c:v>
                </c:pt>
                <c:pt idx="400">
                  <c:v>27.75</c:v>
                </c:pt>
                <c:pt idx="401">
                  <c:v>26.75</c:v>
                </c:pt>
                <c:pt idx="402">
                  <c:v>48.25</c:v>
                </c:pt>
                <c:pt idx="403">
                  <c:v>58.75</c:v>
                </c:pt>
                <c:pt idx="404">
                  <c:v>38.75</c:v>
                </c:pt>
                <c:pt idx="405">
                  <c:v>24.25</c:v>
                </c:pt>
                <c:pt idx="406">
                  <c:v>18.5</c:v>
                </c:pt>
                <c:pt idx="407">
                  <c:v>6.25</c:v>
                </c:pt>
                <c:pt idx="408">
                  <c:v>11.75</c:v>
                </c:pt>
                <c:pt idx="409">
                  <c:v>35</c:v>
                </c:pt>
                <c:pt idx="410">
                  <c:v>45</c:v>
                </c:pt>
                <c:pt idx="411">
                  <c:v>48</c:v>
                </c:pt>
                <c:pt idx="412">
                  <c:v>70.5</c:v>
                </c:pt>
                <c:pt idx="413">
                  <c:v>97</c:v>
                </c:pt>
                <c:pt idx="414">
                  <c:v>83.25</c:v>
                </c:pt>
                <c:pt idx="415">
                  <c:v>48</c:v>
                </c:pt>
                <c:pt idx="416">
                  <c:v>37.25</c:v>
                </c:pt>
                <c:pt idx="417">
                  <c:v>30.75</c:v>
                </c:pt>
                <c:pt idx="418">
                  <c:v>38.25</c:v>
                </c:pt>
                <c:pt idx="419">
                  <c:v>76.25</c:v>
                </c:pt>
                <c:pt idx="420">
                  <c:v>100.19999694824219</c:v>
                </c:pt>
                <c:pt idx="421">
                  <c:v>83.75</c:v>
                </c:pt>
                <c:pt idx="422">
                  <c:v>53.75</c:v>
                </c:pt>
                <c:pt idx="423">
                  <c:v>75</c:v>
                </c:pt>
                <c:pt idx="424">
                  <c:v>106.30000305175781</c:v>
                </c:pt>
                <c:pt idx="425">
                  <c:v>80.25</c:v>
                </c:pt>
                <c:pt idx="426">
                  <c:v>58.25</c:v>
                </c:pt>
                <c:pt idx="427">
                  <c:v>64.75</c:v>
                </c:pt>
                <c:pt idx="428">
                  <c:v>73.75</c:v>
                </c:pt>
                <c:pt idx="429">
                  <c:v>122.19999694824219</c:v>
                </c:pt>
                <c:pt idx="430">
                  <c:v>183.5</c:v>
                </c:pt>
                <c:pt idx="431">
                  <c:v>226.30000305175781</c:v>
                </c:pt>
                <c:pt idx="432">
                  <c:v>369.20001220703125</c:v>
                </c:pt>
                <c:pt idx="433">
                  <c:v>942</c:v>
                </c:pt>
                <c:pt idx="434">
                  <c:v>2387</c:v>
                </c:pt>
                <c:pt idx="435">
                  <c:v>3947</c:v>
                </c:pt>
                <c:pt idx="436">
                  <c:v>3922</c:v>
                </c:pt>
                <c:pt idx="437">
                  <c:v>2446</c:v>
                </c:pt>
                <c:pt idx="438">
                  <c:v>1153</c:v>
                </c:pt>
                <c:pt idx="439">
                  <c:v>551.79998779296875</c:v>
                </c:pt>
                <c:pt idx="440">
                  <c:v>232.80000305175781</c:v>
                </c:pt>
                <c:pt idx="441">
                  <c:v>102.30000305175781</c:v>
                </c:pt>
                <c:pt idx="442">
                  <c:v>103.5</c:v>
                </c:pt>
                <c:pt idx="443">
                  <c:v>83.75</c:v>
                </c:pt>
                <c:pt idx="444">
                  <c:v>67.75</c:v>
                </c:pt>
                <c:pt idx="445">
                  <c:v>79</c:v>
                </c:pt>
                <c:pt idx="446">
                  <c:v>61.75</c:v>
                </c:pt>
                <c:pt idx="447">
                  <c:v>21.75</c:v>
                </c:pt>
                <c:pt idx="448">
                  <c:v>1.75</c:v>
                </c:pt>
                <c:pt idx="449">
                  <c:v>6.25</c:v>
                </c:pt>
                <c:pt idx="450">
                  <c:v>21</c:v>
                </c:pt>
                <c:pt idx="451">
                  <c:v>37.75</c:v>
                </c:pt>
                <c:pt idx="452">
                  <c:v>76.75</c:v>
                </c:pt>
                <c:pt idx="453">
                  <c:v>126.30000305175781</c:v>
                </c:pt>
                <c:pt idx="454">
                  <c:v>116</c:v>
                </c:pt>
                <c:pt idx="455">
                  <c:v>58.75</c:v>
                </c:pt>
                <c:pt idx="456">
                  <c:v>23</c:v>
                </c:pt>
                <c:pt idx="457">
                  <c:v>54.25</c:v>
                </c:pt>
                <c:pt idx="458">
                  <c:v>116.80000305175781</c:v>
                </c:pt>
                <c:pt idx="459">
                  <c:v>106.30000305175781</c:v>
                </c:pt>
                <c:pt idx="460">
                  <c:v>50.25</c:v>
                </c:pt>
                <c:pt idx="461">
                  <c:v>21.75</c:v>
                </c:pt>
                <c:pt idx="462">
                  <c:v>13.75</c:v>
                </c:pt>
                <c:pt idx="463">
                  <c:v>14.25</c:v>
                </c:pt>
                <c:pt idx="464">
                  <c:v>31.5</c:v>
                </c:pt>
                <c:pt idx="465">
                  <c:v>61</c:v>
                </c:pt>
                <c:pt idx="466">
                  <c:v>62.75</c:v>
                </c:pt>
                <c:pt idx="467">
                  <c:v>44.5</c:v>
                </c:pt>
                <c:pt idx="468">
                  <c:v>39.5</c:v>
                </c:pt>
                <c:pt idx="469">
                  <c:v>28.25</c:v>
                </c:pt>
                <c:pt idx="470">
                  <c:v>12.5</c:v>
                </c:pt>
                <c:pt idx="471">
                  <c:v>24.5</c:v>
                </c:pt>
                <c:pt idx="472">
                  <c:v>39.25</c:v>
                </c:pt>
                <c:pt idx="473">
                  <c:v>26</c:v>
                </c:pt>
                <c:pt idx="474">
                  <c:v>12.75</c:v>
                </c:pt>
                <c:pt idx="475">
                  <c:v>17</c:v>
                </c:pt>
                <c:pt idx="476">
                  <c:v>32.5</c:v>
                </c:pt>
                <c:pt idx="477">
                  <c:v>47.5</c:v>
                </c:pt>
                <c:pt idx="478">
                  <c:v>63.5</c:v>
                </c:pt>
                <c:pt idx="479">
                  <c:v>64.5</c:v>
                </c:pt>
                <c:pt idx="480">
                  <c:v>39.75</c:v>
                </c:pt>
                <c:pt idx="481">
                  <c:v>40.25</c:v>
                </c:pt>
                <c:pt idx="482">
                  <c:v>90.75</c:v>
                </c:pt>
                <c:pt idx="483">
                  <c:v>328.5</c:v>
                </c:pt>
                <c:pt idx="484">
                  <c:v>779.29998779296875</c:v>
                </c:pt>
                <c:pt idx="485">
                  <c:v>1065</c:v>
                </c:pt>
                <c:pt idx="486">
                  <c:v>964.29998779296875</c:v>
                </c:pt>
                <c:pt idx="487">
                  <c:v>620</c:v>
                </c:pt>
                <c:pt idx="488">
                  <c:v>284</c:v>
                </c:pt>
                <c:pt idx="489">
                  <c:v>184</c:v>
                </c:pt>
                <c:pt idx="490">
                  <c:v>218.80000305175781</c:v>
                </c:pt>
                <c:pt idx="491">
                  <c:v>174</c:v>
                </c:pt>
                <c:pt idx="492">
                  <c:v>98</c:v>
                </c:pt>
                <c:pt idx="493">
                  <c:v>59.75</c:v>
                </c:pt>
                <c:pt idx="494">
                  <c:v>61.75</c:v>
                </c:pt>
                <c:pt idx="495">
                  <c:v>71</c:v>
                </c:pt>
                <c:pt idx="496">
                  <c:v>38.75</c:v>
                </c:pt>
                <c:pt idx="497">
                  <c:v>10.25</c:v>
                </c:pt>
                <c:pt idx="498">
                  <c:v>20.5</c:v>
                </c:pt>
                <c:pt idx="499">
                  <c:v>33.25</c:v>
                </c:pt>
                <c:pt idx="500">
                  <c:v>28.25</c:v>
                </c:pt>
                <c:pt idx="501">
                  <c:v>25.25</c:v>
                </c:pt>
                <c:pt idx="502">
                  <c:v>20.75</c:v>
                </c:pt>
                <c:pt idx="503">
                  <c:v>15.5</c:v>
                </c:pt>
                <c:pt idx="504">
                  <c:v>18.75</c:v>
                </c:pt>
                <c:pt idx="505">
                  <c:v>15.5</c:v>
                </c:pt>
                <c:pt idx="506">
                  <c:v>17.75</c:v>
                </c:pt>
                <c:pt idx="507">
                  <c:v>41.75</c:v>
                </c:pt>
                <c:pt idx="508">
                  <c:v>54.75</c:v>
                </c:pt>
                <c:pt idx="509">
                  <c:v>32.25</c:v>
                </c:pt>
                <c:pt idx="510">
                  <c:v>7.75</c:v>
                </c:pt>
                <c:pt idx="511">
                  <c:v>8</c:v>
                </c:pt>
                <c:pt idx="512">
                  <c:v>19.75</c:v>
                </c:pt>
                <c:pt idx="513">
                  <c:v>29.75</c:v>
                </c:pt>
                <c:pt idx="514">
                  <c:v>39.75</c:v>
                </c:pt>
                <c:pt idx="515">
                  <c:v>55.5</c:v>
                </c:pt>
                <c:pt idx="516">
                  <c:v>56</c:v>
                </c:pt>
                <c:pt idx="517">
                  <c:v>27</c:v>
                </c:pt>
                <c:pt idx="518">
                  <c:v>7.25</c:v>
                </c:pt>
                <c:pt idx="519">
                  <c:v>16.75</c:v>
                </c:pt>
                <c:pt idx="520">
                  <c:v>30.75</c:v>
                </c:pt>
                <c:pt idx="521">
                  <c:v>45.75</c:v>
                </c:pt>
                <c:pt idx="522">
                  <c:v>82.75</c:v>
                </c:pt>
                <c:pt idx="523">
                  <c:v>91.75</c:v>
                </c:pt>
                <c:pt idx="524">
                  <c:v>48</c:v>
                </c:pt>
                <c:pt idx="525">
                  <c:v>26.25</c:v>
                </c:pt>
                <c:pt idx="526">
                  <c:v>33.5</c:v>
                </c:pt>
                <c:pt idx="527">
                  <c:v>74</c:v>
                </c:pt>
                <c:pt idx="528">
                  <c:v>153.5</c:v>
                </c:pt>
                <c:pt idx="529">
                  <c:v>203.80000305175781</c:v>
                </c:pt>
                <c:pt idx="530">
                  <c:v>228.80000305175781</c:v>
                </c:pt>
                <c:pt idx="531">
                  <c:v>280.5</c:v>
                </c:pt>
                <c:pt idx="532">
                  <c:v>383.5</c:v>
                </c:pt>
                <c:pt idx="533">
                  <c:v>499.70001220703125</c:v>
                </c:pt>
                <c:pt idx="534">
                  <c:v>562.5</c:v>
                </c:pt>
                <c:pt idx="535">
                  <c:v>588.29998779296875</c:v>
                </c:pt>
                <c:pt idx="536">
                  <c:v>660.70001220703125</c:v>
                </c:pt>
                <c:pt idx="537">
                  <c:v>675</c:v>
                </c:pt>
                <c:pt idx="538">
                  <c:v>497.79998779296875</c:v>
                </c:pt>
                <c:pt idx="539">
                  <c:v>320.29998779296875</c:v>
                </c:pt>
                <c:pt idx="540">
                  <c:v>261.5</c:v>
                </c:pt>
                <c:pt idx="541">
                  <c:v>247</c:v>
                </c:pt>
                <c:pt idx="542">
                  <c:v>242.19999694824219</c:v>
                </c:pt>
                <c:pt idx="543">
                  <c:v>230.30000305175781</c:v>
                </c:pt>
                <c:pt idx="544">
                  <c:v>175.5</c:v>
                </c:pt>
                <c:pt idx="545">
                  <c:v>92.75</c:v>
                </c:pt>
                <c:pt idx="546">
                  <c:v>49.25</c:v>
                </c:pt>
                <c:pt idx="547">
                  <c:v>49.75</c:v>
                </c:pt>
                <c:pt idx="548">
                  <c:v>58</c:v>
                </c:pt>
                <c:pt idx="549">
                  <c:v>49.5</c:v>
                </c:pt>
                <c:pt idx="550">
                  <c:v>29.25</c:v>
                </c:pt>
                <c:pt idx="551">
                  <c:v>17.5</c:v>
                </c:pt>
                <c:pt idx="552">
                  <c:v>14.5</c:v>
                </c:pt>
                <c:pt idx="553">
                  <c:v>14.25</c:v>
                </c:pt>
                <c:pt idx="554">
                  <c:v>14.75</c:v>
                </c:pt>
                <c:pt idx="555">
                  <c:v>36.75</c:v>
                </c:pt>
                <c:pt idx="556">
                  <c:v>61.25</c:v>
                </c:pt>
                <c:pt idx="557">
                  <c:v>55</c:v>
                </c:pt>
                <c:pt idx="558">
                  <c:v>77</c:v>
                </c:pt>
                <c:pt idx="559">
                  <c:v>103.5</c:v>
                </c:pt>
                <c:pt idx="560">
                  <c:v>81.75</c:v>
                </c:pt>
                <c:pt idx="561">
                  <c:v>58.5</c:v>
                </c:pt>
                <c:pt idx="562">
                  <c:v>52.5</c:v>
                </c:pt>
                <c:pt idx="563">
                  <c:v>48.5</c:v>
                </c:pt>
                <c:pt idx="564">
                  <c:v>41.5</c:v>
                </c:pt>
                <c:pt idx="565">
                  <c:v>47</c:v>
                </c:pt>
                <c:pt idx="566">
                  <c:v>48.75</c:v>
                </c:pt>
                <c:pt idx="567">
                  <c:v>35</c:v>
                </c:pt>
                <c:pt idx="568">
                  <c:v>22.75</c:v>
                </c:pt>
                <c:pt idx="569">
                  <c:v>11.75</c:v>
                </c:pt>
                <c:pt idx="570">
                  <c:v>9.25</c:v>
                </c:pt>
                <c:pt idx="571">
                  <c:v>11.25</c:v>
                </c:pt>
                <c:pt idx="572">
                  <c:v>6.25</c:v>
                </c:pt>
                <c:pt idx="573">
                  <c:v>5.75</c:v>
                </c:pt>
                <c:pt idx="574">
                  <c:v>16.75</c:v>
                </c:pt>
                <c:pt idx="575">
                  <c:v>22.5</c:v>
                </c:pt>
                <c:pt idx="576">
                  <c:v>28.5</c:v>
                </c:pt>
                <c:pt idx="577">
                  <c:v>34</c:v>
                </c:pt>
                <c:pt idx="578">
                  <c:v>29</c:v>
                </c:pt>
                <c:pt idx="579">
                  <c:v>48.75</c:v>
                </c:pt>
                <c:pt idx="580">
                  <c:v>73</c:v>
                </c:pt>
                <c:pt idx="581">
                  <c:v>51.25</c:v>
                </c:pt>
                <c:pt idx="582">
                  <c:v>54</c:v>
                </c:pt>
                <c:pt idx="583">
                  <c:v>132</c:v>
                </c:pt>
                <c:pt idx="584">
                  <c:v>169.5</c:v>
                </c:pt>
                <c:pt idx="585">
                  <c:v>133.69999694824219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1DE-4C18-90F6-98C686D0FD0A}"/>
            </c:ext>
          </c:extLst>
        </c:ser>
        <c:ser>
          <c:idx val="1"/>
          <c:order val="1"/>
          <c:tx>
            <c:v>distriubtion width</c:v>
          </c:tx>
          <c:spPr>
            <a:ln w="38100">
              <a:solidFill>
                <a:srgbClr val="FF66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{6 min}'!$G$10:$G$11</c:f>
              <c:numCache>
                <c:formatCode>General</c:formatCode>
                <c:ptCount val="2"/>
                <c:pt idx="0">
                  <c:v>523.752685546875</c:v>
                </c:pt>
                <c:pt idx="1">
                  <c:v>527.01361083984375</c:v>
                </c:pt>
              </c:numCache>
            </c:numRef>
          </c:xVal>
          <c:yVal>
            <c:numRef>
              <c:f>'Sheet1 {6 min}'!$F$13:$F$14</c:f>
              <c:numCache>
                <c:formatCode>General</c:formatCode>
                <c:ptCount val="2"/>
                <c:pt idx="0">
                  <c:v>26420</c:v>
                </c:pt>
                <c:pt idx="1">
                  <c:v>26420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1DE-4C18-90F6-98C686D0FD0A}"/>
            </c:ext>
          </c:extLst>
        </c:ser>
        <c:ser>
          <c:idx val="2"/>
          <c:order val="2"/>
          <c:tx>
            <c:v>centroid</c:v>
          </c:tx>
          <c:spPr>
            <a:ln w="38100">
              <a:solidFill>
                <a:srgbClr val="00FF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('Sheet1 {6 min}'!$G$4,'Sheet1 {6 min}'!$G$4)</c:f>
              <c:numCache>
                <c:formatCode>General</c:formatCode>
                <c:ptCount val="2"/>
                <c:pt idx="0">
                  <c:v>524.8472900390625</c:v>
                </c:pt>
                <c:pt idx="1">
                  <c:v>524.8472900390625</c:v>
                </c:pt>
              </c:numCache>
            </c:numRef>
          </c:xVal>
          <c:yVal>
            <c:numRef>
              <c:f>'Sheet1 {6 min}'!$F$12:$F$13</c:f>
              <c:numCache>
                <c:formatCode>General</c:formatCode>
                <c:ptCount val="2"/>
                <c:pt idx="0">
                  <c:v>0</c:v>
                </c:pt>
                <c:pt idx="1">
                  <c:v>26420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1DE-4C18-90F6-98C686D0FD0A}"/>
            </c:ext>
          </c:extLst>
        </c:ser>
        <c:ser>
          <c:idx val="3"/>
          <c:order val="3"/>
          <c:tx>
            <c:v>peak envelope</c:v>
          </c:tx>
          <c:spPr>
            <a:ln w="12700">
              <a:solidFill>
                <a:srgbClr val="FF0000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'Sheet1 {6 min}'!$D$1:$D$11</c:f>
              <c:numCache>
                <c:formatCode>General</c:formatCode>
                <c:ptCount val="11"/>
                <c:pt idx="0">
                  <c:v>523.7750244140625</c:v>
                </c:pt>
                <c:pt idx="1">
                  <c:v>524.27398681640625</c:v>
                </c:pt>
                <c:pt idx="2">
                  <c:v>524.77398681640625</c:v>
                </c:pt>
                <c:pt idx="3">
                  <c:v>525.28497314453125</c:v>
                </c:pt>
                <c:pt idx="4">
                  <c:v>525.78497314453125</c:v>
                </c:pt>
                <c:pt idx="5">
                  <c:v>526.2860107421875</c:v>
                </c:pt>
                <c:pt idx="6">
                  <c:v>526.7860107421875</c:v>
                </c:pt>
                <c:pt idx="7">
                  <c:v>527.28802490234375</c:v>
                </c:pt>
                <c:pt idx="8">
                  <c:v>527.78802490234375</c:v>
                </c:pt>
                <c:pt idx="9">
                  <c:v>528.28802490234375</c:v>
                </c:pt>
                <c:pt idx="10">
                  <c:v>528.78802490234375</c:v>
                </c:pt>
              </c:numCache>
            </c:numRef>
          </c:xVal>
          <c:yVal>
            <c:numRef>
              <c:f>'Sheet1 {6 min}'!$E$1:$E$28</c:f>
              <c:numCache>
                <c:formatCode>General</c:formatCode>
                <c:ptCount val="28"/>
                <c:pt idx="0">
                  <c:v>264200</c:v>
                </c:pt>
                <c:pt idx="1">
                  <c:v>196900</c:v>
                </c:pt>
                <c:pt idx="2">
                  <c:v>121700</c:v>
                </c:pt>
                <c:pt idx="3">
                  <c:v>121600</c:v>
                </c:pt>
                <c:pt idx="4">
                  <c:v>122000</c:v>
                </c:pt>
                <c:pt idx="5">
                  <c:v>84710</c:v>
                </c:pt>
                <c:pt idx="6">
                  <c:v>37270</c:v>
                </c:pt>
                <c:pt idx="7">
                  <c:v>13340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1DE-4C18-90F6-98C686D0FD0A}"/>
            </c:ext>
          </c:extLst>
        </c:ser>
        <c:ser>
          <c:idx val="4"/>
          <c:order val="4"/>
          <c:tx>
            <c:v>Binomial p = 1</c:v>
          </c:tx>
          <c:spPr>
            <a:ln w="25400">
              <a:solidFill>
                <a:srgbClr val="4472C4"/>
              </a:solidFill>
              <a:prstDash val="solid"/>
            </a:ln>
          </c:spPr>
          <c:marker>
            <c:symbol val="none"/>
          </c:marker>
          <c:xVal>
            <c:numRef>
              <c:f>'Sheet1 {6 min}'!$D$1:$D$31</c:f>
              <c:numCache>
                <c:formatCode>General</c:formatCode>
                <c:ptCount val="31"/>
                <c:pt idx="0">
                  <c:v>523.7750244140625</c:v>
                </c:pt>
                <c:pt idx="1">
                  <c:v>524.27398681640625</c:v>
                </c:pt>
                <c:pt idx="2">
                  <c:v>524.77398681640625</c:v>
                </c:pt>
                <c:pt idx="3">
                  <c:v>525.28497314453125</c:v>
                </c:pt>
                <c:pt idx="4">
                  <c:v>525.78497314453125</c:v>
                </c:pt>
                <c:pt idx="5">
                  <c:v>526.2860107421875</c:v>
                </c:pt>
                <c:pt idx="6">
                  <c:v>526.7860107421875</c:v>
                </c:pt>
                <c:pt idx="7">
                  <c:v>527.28802490234375</c:v>
                </c:pt>
                <c:pt idx="8">
                  <c:v>527.78802490234375</c:v>
                </c:pt>
                <c:pt idx="9">
                  <c:v>528.28802490234375</c:v>
                </c:pt>
                <c:pt idx="10">
                  <c:v>528.78802490234375</c:v>
                </c:pt>
              </c:numCache>
            </c:numRef>
          </c:xVal>
          <c:yVal>
            <c:numRef>
              <c:f>'Sheet1 {6 min}'!$P$1:$P$31</c:f>
              <c:numCache>
                <c:formatCode>General</c:formatCode>
                <c:ptCount val="31"/>
                <c:pt idx="0">
                  <c:v>264200.0027234247</c:v>
                </c:pt>
                <c:pt idx="1">
                  <c:v>196899.99714418699</c:v>
                </c:pt>
                <c:pt idx="2">
                  <c:v>121699.96955612462</c:v>
                </c:pt>
                <c:pt idx="3">
                  <c:v>121600.34196323529</c:v>
                </c:pt>
                <c:pt idx="4">
                  <c:v>122000.01509010792</c:v>
                </c:pt>
                <c:pt idx="5">
                  <c:v>84676.182443224738</c:v>
                </c:pt>
                <c:pt idx="6">
                  <c:v>37615.555096797878</c:v>
                </c:pt>
                <c:pt idx="7">
                  <c:v>11762.41278161883</c:v>
                </c:pt>
                <c:pt idx="8">
                  <c:v>2838.7155299407214</c:v>
                </c:pt>
                <c:pt idx="9">
                  <c:v>560.84247644302104</c:v>
                </c:pt>
                <c:pt idx="10">
                  <c:v>94.272132924427922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1DE-4C18-90F6-98C686D0FD0A}"/>
            </c:ext>
          </c:extLst>
        </c:ser>
        <c:ser>
          <c:idx val="5"/>
          <c:order val="5"/>
          <c:tx>
            <c:v>Bimodal(1) 4</c:v>
          </c:tx>
          <c:marker>
            <c:symbol val="none"/>
          </c:marker>
          <c:xVal>
            <c:numRef>
              <c:f>'Sheet1 {6 min}'!$D$1:$D$31</c:f>
              <c:numCache>
                <c:formatCode>General</c:formatCode>
                <c:ptCount val="31"/>
                <c:pt idx="0">
                  <c:v>523.7750244140625</c:v>
                </c:pt>
                <c:pt idx="1">
                  <c:v>524.27398681640625</c:v>
                </c:pt>
                <c:pt idx="2">
                  <c:v>524.77398681640625</c:v>
                </c:pt>
                <c:pt idx="3">
                  <c:v>525.28497314453125</c:v>
                </c:pt>
                <c:pt idx="4">
                  <c:v>525.78497314453125</c:v>
                </c:pt>
                <c:pt idx="5">
                  <c:v>526.2860107421875</c:v>
                </c:pt>
                <c:pt idx="6">
                  <c:v>526.7860107421875</c:v>
                </c:pt>
                <c:pt idx="7">
                  <c:v>527.28802490234375</c:v>
                </c:pt>
                <c:pt idx="8">
                  <c:v>527.78802490234375</c:v>
                </c:pt>
                <c:pt idx="9">
                  <c:v>528.28802490234375</c:v>
                </c:pt>
                <c:pt idx="10">
                  <c:v>528.78802490234375</c:v>
                </c:pt>
              </c:numCache>
            </c:numRef>
          </c:xVal>
          <c:yVal>
            <c:numRef>
              <c:f>'Sheet1 {6 min}'!$M$1:$M$31</c:f>
              <c:numCache>
                <c:formatCode>General</c:formatCode>
                <c:ptCount val="31"/>
                <c:pt idx="0">
                  <c:v>262576.93629137403</c:v>
                </c:pt>
                <c:pt idx="1">
                  <c:v>182417.95131953515</c:v>
                </c:pt>
                <c:pt idx="2">
                  <c:v>68753.937495366001</c:v>
                </c:pt>
                <c:pt idx="3">
                  <c:v>18427.769862401903</c:v>
                </c:pt>
                <c:pt idx="4">
                  <c:v>3904.6346827566294</c:v>
                </c:pt>
                <c:pt idx="5">
                  <c:v>691.65085757347731</c:v>
                </c:pt>
                <c:pt idx="6">
                  <c:v>105.9826407228602</c:v>
                </c:pt>
                <c:pt idx="7">
                  <c:v>14.373291374587108</c:v>
                </c:pt>
                <c:pt idx="8">
                  <c:v>1.7535365770459597</c:v>
                </c:pt>
                <c:pt idx="9">
                  <c:v>0.19478622270707685</c:v>
                </c:pt>
                <c:pt idx="10">
                  <c:v>1.1430134089794092E-2</c:v>
                </c:pt>
                <c:pt idx="11">
                  <c:v>3.3431101559285665E-4</c:v>
                </c:pt>
                <c:pt idx="12">
                  <c:v>4.7089310759106562E-6</c:v>
                </c:pt>
                <c:pt idx="13">
                  <c:v>2.5227760684216276E-8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1DE-4C18-90F6-98C686D0FD0A}"/>
            </c:ext>
          </c:extLst>
        </c:ser>
        <c:ser>
          <c:idx val="6"/>
          <c:order val="6"/>
          <c:tx>
            <c:v>Bimodal(2) 4</c:v>
          </c:tx>
          <c:marker>
            <c:symbol val="none"/>
          </c:marker>
          <c:xVal>
            <c:numRef>
              <c:f>'Sheet1 {6 min}'!$D$1:$D$31</c:f>
              <c:numCache>
                <c:formatCode>General</c:formatCode>
                <c:ptCount val="31"/>
                <c:pt idx="0">
                  <c:v>523.7750244140625</c:v>
                </c:pt>
                <c:pt idx="1">
                  <c:v>524.27398681640625</c:v>
                </c:pt>
                <c:pt idx="2">
                  <c:v>524.77398681640625</c:v>
                </c:pt>
                <c:pt idx="3">
                  <c:v>525.28497314453125</c:v>
                </c:pt>
                <c:pt idx="4">
                  <c:v>525.78497314453125</c:v>
                </c:pt>
                <c:pt idx="5">
                  <c:v>526.2860107421875</c:v>
                </c:pt>
                <c:pt idx="6">
                  <c:v>526.7860107421875</c:v>
                </c:pt>
                <c:pt idx="7">
                  <c:v>527.28802490234375</c:v>
                </c:pt>
                <c:pt idx="8">
                  <c:v>527.78802490234375</c:v>
                </c:pt>
                <c:pt idx="9">
                  <c:v>528.28802490234375</c:v>
                </c:pt>
                <c:pt idx="10">
                  <c:v>528.78802490234375</c:v>
                </c:pt>
              </c:numCache>
            </c:numRef>
          </c:xVal>
          <c:yVal>
            <c:numRef>
              <c:f>'Sheet1 {6 min}'!$O$1:$O$31</c:f>
              <c:numCache>
                <c:formatCode>General</c:formatCode>
                <c:ptCount val="31"/>
                <c:pt idx="0">
                  <c:v>1428.9862673129633</c:v>
                </c:pt>
                <c:pt idx="1">
                  <c:v>11916.564333655866</c:v>
                </c:pt>
                <c:pt idx="2">
                  <c:v>38892.750928577945</c:v>
                </c:pt>
                <c:pt idx="3">
                  <c:v>62230.542457947719</c:v>
                </c:pt>
                <c:pt idx="4">
                  <c:v>50468.665734347611</c:v>
                </c:pt>
                <c:pt idx="5">
                  <c:v>21319.212832540285</c:v>
                </c:pt>
                <c:pt idx="6">
                  <c:v>6164.0917305942748</c:v>
                </c:pt>
                <c:pt idx="7">
                  <c:v>1375.5867904653742</c:v>
                </c:pt>
                <c:pt idx="8">
                  <c:v>252.6705568963051</c:v>
                </c:pt>
                <c:pt idx="9">
                  <c:v>39.723023732319717</c:v>
                </c:pt>
                <c:pt idx="10">
                  <c:v>5.4849549593602642</c:v>
                </c:pt>
                <c:pt idx="11">
                  <c:v>0.67704639015515544</c:v>
                </c:pt>
                <c:pt idx="12">
                  <c:v>7.477250117899352E-2</c:v>
                </c:pt>
                <c:pt idx="13">
                  <c:v>6.368378824279812E-3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1DE-4C18-90F6-98C686D0FD0A}"/>
            </c:ext>
          </c:extLst>
        </c:ser>
        <c:ser>
          <c:idx val="7"/>
          <c:order val="7"/>
          <c:tx>
            <c:v>Bimodal(3) 5.3</c:v>
          </c:tx>
          <c:marker>
            <c:symbol val="none"/>
          </c:marker>
          <c:xVal>
            <c:numRef>
              <c:f>'Sheet1 {6 min}'!$D$1:$D$31</c:f>
              <c:numCache>
                <c:formatCode>General</c:formatCode>
                <c:ptCount val="31"/>
                <c:pt idx="0">
                  <c:v>523.7750244140625</c:v>
                </c:pt>
                <c:pt idx="1">
                  <c:v>524.27398681640625</c:v>
                </c:pt>
                <c:pt idx="2">
                  <c:v>524.77398681640625</c:v>
                </c:pt>
                <c:pt idx="3">
                  <c:v>525.28497314453125</c:v>
                </c:pt>
                <c:pt idx="4">
                  <c:v>525.78497314453125</c:v>
                </c:pt>
                <c:pt idx="5">
                  <c:v>526.2860107421875</c:v>
                </c:pt>
                <c:pt idx="6">
                  <c:v>526.7860107421875</c:v>
                </c:pt>
                <c:pt idx="7">
                  <c:v>527.28802490234375</c:v>
                </c:pt>
                <c:pt idx="8">
                  <c:v>527.78802490234375</c:v>
                </c:pt>
                <c:pt idx="9">
                  <c:v>528.28802490234375</c:v>
                </c:pt>
                <c:pt idx="10">
                  <c:v>528.78802490234375</c:v>
                </c:pt>
              </c:numCache>
            </c:numRef>
          </c:xVal>
          <c:yVal>
            <c:numRef>
              <c:f>'Sheet1 {6 min}'!$V$1:$V$31</c:f>
              <c:numCache>
                <c:formatCode>General</c:formatCode>
                <c:ptCount val="31"/>
                <c:pt idx="0">
                  <c:v>194.08016473770039</c:v>
                </c:pt>
                <c:pt idx="1">
                  <c:v>2565.4814909959746</c:v>
                </c:pt>
                <c:pt idx="2">
                  <c:v>14053.281132180678</c:v>
                </c:pt>
                <c:pt idx="3">
                  <c:v>40942.029642885675</c:v>
                </c:pt>
                <c:pt idx="4">
                  <c:v>67626.714673003677</c:v>
                </c:pt>
                <c:pt idx="5">
                  <c:v>62665.31875311098</c:v>
                </c:pt>
                <c:pt idx="6">
                  <c:v>31345.480725480746</c:v>
                </c:pt>
                <c:pt idx="7">
                  <c:v>10372.452699778869</c:v>
                </c:pt>
                <c:pt idx="8">
                  <c:v>2584.2914364673702</c:v>
                </c:pt>
                <c:pt idx="9">
                  <c:v>520.92466648799427</c:v>
                </c:pt>
                <c:pt idx="10">
                  <c:v>88.775747830977863</c:v>
                </c:pt>
                <c:pt idx="11">
                  <c:v>13.168064037448318</c:v>
                </c:pt>
                <c:pt idx="12">
                  <c:v>1.7345822115438818</c:v>
                </c:pt>
                <c:pt idx="13">
                  <c:v>0.2050020534666524</c:v>
                </c:pt>
                <c:pt idx="14">
                  <c:v>2.0769866878358814E-2</c:v>
                </c:pt>
                <c:pt idx="15">
                  <c:v>1.177988472995438E-3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91DE-4C18-90F6-98C686D0FD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435711"/>
        <c:axId val="788457343"/>
      </c:scatterChart>
      <c:valAx>
        <c:axId val="788435711"/>
        <c:scaling>
          <c:orientation val="minMax"/>
          <c:max val="530"/>
          <c:min val="523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m/z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88457343"/>
        <c:crosses val="autoZero"/>
        <c:crossBetween val="midCat"/>
      </c:valAx>
      <c:valAx>
        <c:axId val="788457343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88435711"/>
        <c:crosses val="autoZero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Regression Metric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Lit>
              <c:ptCount val="1"/>
              <c:pt idx="0">
                <c:v>Error</c:v>
              </c:pt>
            </c:strLit>
          </c:cat>
          <c:val>
            <c:numRef>
              <c:f>'Sheet1 {6 min}'!$I$78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C31C-4742-B9B3-B5B8A7EDCE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axId val="788458175"/>
        <c:axId val="788470239"/>
      </c:barChart>
      <c:scatterChart>
        <c:scatterStyle val="lineMarker"/>
        <c:varyColors val="0"/>
        <c:ser>
          <c:idx val="1"/>
          <c:order val="1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008000"/>
                </a:solidFill>
                <a:prstDash val="solid"/>
              </a:ln>
            </c:spPr>
          </c:errBars>
          <c:yVal>
            <c:numRef>
              <c:f>'Sheet1 {6 min}'!$I$79</c:f>
              <c:numCache>
                <c:formatCode>General</c:formatCode>
                <c:ptCount val="1"/>
                <c:pt idx="0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C31C-4742-B9B3-B5B8A7EDCE7B}"/>
            </c:ext>
          </c:extLst>
        </c:ser>
        <c:ser>
          <c:idx val="2"/>
          <c:order val="2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6600"/>
                </a:solidFill>
                <a:prstDash val="solid"/>
              </a:ln>
            </c:spPr>
          </c:errBars>
          <c:yVal>
            <c:numRef>
              <c:f>'Sheet1 {6 min}'!$I$80</c:f>
              <c:numCache>
                <c:formatCode>General</c:formatCode>
                <c:ptCount val="1"/>
                <c:pt idx="0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C31C-4742-B9B3-B5B8A7EDCE7B}"/>
            </c:ext>
          </c:extLst>
        </c:ser>
        <c:ser>
          <c:idx val="3"/>
          <c:order val="3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'Sheet1 {6 min}'!$I$81</c:f>
              <c:numCache>
                <c:formatCode>General</c:formatCode>
                <c:ptCount val="1"/>
                <c:pt idx="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C31C-4742-B9B3-B5B8A7EDCE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458175"/>
        <c:axId val="788470239"/>
      </c:scatterChart>
      <c:catAx>
        <c:axId val="78845817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88470239"/>
        <c:crosses val="autoZero"/>
        <c:auto val="1"/>
        <c:lblAlgn val="ctr"/>
        <c:lblOffset val="100"/>
        <c:noMultiLvlLbl val="0"/>
      </c:catAx>
      <c:valAx>
        <c:axId val="788470239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788458175"/>
        <c:crosses val="autoZero"/>
        <c:crossBetween val="between"/>
      </c:valAx>
      <c:spPr>
        <a:noFill/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Delta Chi Metric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Lit>
              <c:ptCount val="1"/>
              <c:pt idx="0">
                <c:v>DeltaChi</c:v>
              </c:pt>
            </c:strLit>
          </c:cat>
          <c:val>
            <c:numRef>
              <c:f>'Sheet1 {6 min}'!$J$78</c:f>
              <c:numCache>
                <c:formatCode>General</c:formatCode>
                <c:ptCount val="1"/>
                <c:pt idx="0">
                  <c:v>1.1301829687233419E-2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21-4563-92D4-F5A4D83489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axId val="788463167"/>
        <c:axId val="788477727"/>
      </c:barChart>
      <c:scatterChart>
        <c:scatterStyle val="lineMarker"/>
        <c:varyColors val="0"/>
        <c:ser>
          <c:idx val="1"/>
          <c:order val="1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008000"/>
                </a:solidFill>
                <a:prstDash val="solid"/>
              </a:ln>
            </c:spPr>
          </c:errBars>
          <c:yVal>
            <c:numRef>
              <c:f>'Sheet1 {6 min}'!$J$79</c:f>
              <c:numCache>
                <c:formatCode>General</c:formatCode>
                <c:ptCount val="1"/>
                <c:pt idx="0">
                  <c:v>0.1728173296331183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421-4563-92D4-F5A4D834897A}"/>
            </c:ext>
          </c:extLst>
        </c:ser>
        <c:ser>
          <c:idx val="2"/>
          <c:order val="2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6600"/>
                </a:solidFill>
                <a:prstDash val="solid"/>
              </a:ln>
            </c:spPr>
          </c:errBars>
          <c:yVal>
            <c:numRef>
              <c:f>'Sheet1 {6 min}'!$J$80</c:f>
              <c:numCache>
                <c:formatCode>General</c:formatCode>
                <c:ptCount val="1"/>
                <c:pt idx="0">
                  <c:v>8.640866481655915E-2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421-4563-92D4-F5A4D834897A}"/>
            </c:ext>
          </c:extLst>
        </c:ser>
        <c:ser>
          <c:idx val="3"/>
          <c:order val="3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'Sheet1 {6 min}'!$J$81</c:f>
              <c:numCache>
                <c:formatCode>General</c:formatCode>
                <c:ptCount val="1"/>
                <c:pt idx="0">
                  <c:v>4.3204332408279575E-2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421-4563-92D4-F5A4D83489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463167"/>
        <c:axId val="788477727"/>
      </c:scatterChart>
      <c:catAx>
        <c:axId val="78846316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88477727"/>
        <c:crosses val="autoZero"/>
        <c:auto val="1"/>
        <c:lblAlgn val="ctr"/>
        <c:lblOffset val="100"/>
        <c:noMultiLvlLbl val="0"/>
      </c:catAx>
      <c:valAx>
        <c:axId val="788477727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788463167"/>
        <c:crosses val="autoZero"/>
        <c:crossBetween val="between"/>
      </c:valAx>
      <c:spPr>
        <a:noFill/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Separation Metric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Lit>
              <c:ptCount val="1"/>
              <c:pt idx="0">
                <c:v>SepRatio</c:v>
              </c:pt>
            </c:strLit>
          </c:cat>
          <c:val>
            <c:numRef>
              <c:f>'Sheet1 {6 min}'!$K$78</c:f>
              <c:numCache>
                <c:formatCode>General</c:formatCode>
                <c:ptCount val="1"/>
                <c:pt idx="0">
                  <c:v>1.1275131978237132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BD-4BC9-86F4-1E1D11AFBC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axId val="788463583"/>
        <c:axId val="788476895"/>
      </c:barChart>
      <c:scatterChart>
        <c:scatterStyle val="lineMarker"/>
        <c:varyColors val="0"/>
        <c:ser>
          <c:idx val="1"/>
          <c:order val="1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008000"/>
                </a:solidFill>
                <a:prstDash val="solid"/>
              </a:ln>
            </c:spPr>
          </c:errBars>
          <c:yVal>
            <c:numRef>
              <c:f>'Sheet1 {6 min}'!$K$79</c:f>
              <c:numCache>
                <c:formatCode>General</c:formatCode>
                <c:ptCount val="1"/>
                <c:pt idx="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BD-4BC9-86F4-1E1D11AFBCE2}"/>
            </c:ext>
          </c:extLst>
        </c:ser>
        <c:ser>
          <c:idx val="2"/>
          <c:order val="2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6600"/>
                </a:solidFill>
                <a:prstDash val="solid"/>
              </a:ln>
            </c:spPr>
          </c:errBars>
          <c:yVal>
            <c:numRef>
              <c:f>'Sheet1 {6 min}'!$K$80</c:f>
              <c:numCache>
                <c:formatCode>General</c:formatCode>
                <c:ptCount val="1"/>
                <c:pt idx="0">
                  <c:v>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BBD-4BC9-86F4-1E1D11AFBCE2}"/>
            </c:ext>
          </c:extLst>
        </c:ser>
        <c:ser>
          <c:idx val="3"/>
          <c:order val="3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'Sheet1 {6 min}'!$K$81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BBD-4BC9-86F4-1E1D11AFBC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463583"/>
        <c:axId val="788476895"/>
      </c:scatterChart>
      <c:catAx>
        <c:axId val="78846358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88476895"/>
        <c:crosses val="autoZero"/>
        <c:auto val="1"/>
        <c:lblAlgn val="ctr"/>
        <c:lblOffset val="100"/>
        <c:noMultiLvlLbl val="0"/>
      </c:catAx>
      <c:valAx>
        <c:axId val="788476895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788463583"/>
        <c:crosses val="autoZero"/>
        <c:crossBetween val="between"/>
      </c:valAx>
      <c:spPr>
        <a:noFill/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Deuterium Level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Binomial(1)</c:v>
          </c:tx>
          <c:spPr>
            <a:ln w="25400">
              <a:solidFill>
                <a:srgbClr val="0000FF"/>
              </a:solidFill>
              <a:prstDash val="solid"/>
            </a:ln>
            <a:effectLst/>
          </c:spPr>
          <c:marker>
            <c:symbol val="circle"/>
            <c:size val="8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Summary!$A$4:$A$24</c:f>
              <c:numCache>
                <c:formatCode>0.00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Summary!$F$4:$F$24</c:f>
              <c:numCache>
                <c:formatCode>0.00</c:formatCode>
                <c:ptCount val="21"/>
                <c:pt idx="0">
                  <c:v>1.5922607641297646</c:v>
                </c:pt>
                <c:pt idx="1">
                  <c:v>3.1283607517594025</c:v>
                </c:pt>
                <c:pt idx="2">
                  <c:v>4.654539225129434</c:v>
                </c:pt>
                <c:pt idx="3">
                  <c:v>4.4930301738876195E-2</c:v>
                </c:pt>
                <c:pt idx="4">
                  <c:v>0.4758380924623356</c:v>
                </c:pt>
                <c:pt idx="5">
                  <c:v>0.46266641896983723</c:v>
                </c:pt>
                <c:pt idx="6">
                  <c:v>0.11958470288601462</c:v>
                </c:pt>
                <c:pt idx="7">
                  <c:v>4.1589896201014946</c:v>
                </c:pt>
                <c:pt idx="8">
                  <c:v>2.506776801510056</c:v>
                </c:pt>
                <c:pt idx="9">
                  <c:v>3.2121369786819471</c:v>
                </c:pt>
                <c:pt idx="10">
                  <c:v>4.6864904924201376</c:v>
                </c:pt>
                <c:pt idx="11">
                  <c:v>2.1333780608196764</c:v>
                </c:pt>
                <c:pt idx="12">
                  <c:v>5.3092567075018016</c:v>
                </c:pt>
                <c:pt idx="13">
                  <c:v>5.8194138285693464</c:v>
                </c:pt>
                <c:pt idx="14">
                  <c:v>2.9625953937621246</c:v>
                </c:pt>
                <c:pt idx="15">
                  <c:v>4.3913416909565024</c:v>
                </c:pt>
                <c:pt idx="16">
                  <c:v>2.1059348442575656</c:v>
                </c:pt>
                <c:pt idx="17">
                  <c:v>5.06903882369493</c:v>
                </c:pt>
                <c:pt idx="18">
                  <c:v>0.75910856748037459</c:v>
                </c:pt>
                <c:pt idx="19">
                  <c:v>0.58571903079949417</c:v>
                </c:pt>
                <c:pt idx="20">
                  <c:v>4.6844851561197371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80-45F7-848B-B40BC32C06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104159"/>
        <c:axId val="134095007"/>
      </c:scatterChart>
      <c:valAx>
        <c:axId val="134104159"/>
        <c:scaling>
          <c:logBase val="10"/>
          <c:orientation val="minMax"/>
          <c:max val="100"/>
          <c:min val="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(min)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34095007"/>
        <c:crosses val="autoZero"/>
        <c:crossBetween val="midCat"/>
      </c:valAx>
      <c:valAx>
        <c:axId val="134095007"/>
        <c:scaling>
          <c:orientation val="minMax"/>
          <c:max val="6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Relative Deuterium Level (Da)</a:t>
                </a:r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crossAx val="134104159"/>
        <c:crossesAt val="1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Iterative Fitting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1st</c:v>
          </c:tx>
          <c:spPr>
            <a:ln w="25400">
              <a:noFill/>
            </a:ln>
            <a:effectLst/>
          </c:spPr>
          <c:marker>
            <c:symbol val="circle"/>
            <c:size val="6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xVal>
            <c:numRef>
              <c:f>'Sheet1 {6 min}'!$K$101:$K$120</c:f>
              <c:numCache>
                <c:formatCode>General</c:formatCode>
                <c:ptCount val="20"/>
                <c:pt idx="0">
                  <c:v>0.21390319141337463</c:v>
                </c:pt>
                <c:pt idx="1">
                  <c:v>0.2007527949417052</c:v>
                </c:pt>
                <c:pt idx="2">
                  <c:v>0.11929973089050064</c:v>
                </c:pt>
                <c:pt idx="3">
                  <c:v>0.21067809508132154</c:v>
                </c:pt>
                <c:pt idx="4">
                  <c:v>0.18587805589172682</c:v>
                </c:pt>
                <c:pt idx="5">
                  <c:v>0.1971229501070248</c:v>
                </c:pt>
                <c:pt idx="6">
                  <c:v>0.10910965648105567</c:v>
                </c:pt>
                <c:pt idx="7">
                  <c:v>0.20948584611377882</c:v>
                </c:pt>
                <c:pt idx="8">
                  <c:v>3.1416956846504092E-2</c:v>
                </c:pt>
                <c:pt idx="9">
                  <c:v>8.6667726821812799E-2</c:v>
                </c:pt>
              </c:numCache>
            </c:numRef>
          </c:xVal>
          <c:yVal>
            <c:numRef>
              <c:f>'Sheet1 {6 min}'!$Q$101:$Q$120</c:f>
              <c:numCache>
                <c:formatCode>General</c:formatCode>
                <c:ptCount val="20"/>
                <c:pt idx="0">
                  <c:v>0.62196480405171362</c:v>
                </c:pt>
                <c:pt idx="1">
                  <c:v>0.56164999238115287</c:v>
                </c:pt>
                <c:pt idx="2">
                  <c:v>0.57531627897064186</c:v>
                </c:pt>
                <c:pt idx="3">
                  <c:v>0.63107442990412121</c:v>
                </c:pt>
                <c:pt idx="4">
                  <c:v>0.61704112093320773</c:v>
                </c:pt>
                <c:pt idx="5">
                  <c:v>0.58854309617837675</c:v>
                </c:pt>
                <c:pt idx="6">
                  <c:v>0.62960916854491911</c:v>
                </c:pt>
                <c:pt idx="7">
                  <c:v>0.65923693369590475</c:v>
                </c:pt>
                <c:pt idx="8">
                  <c:v>0.58155101287637923</c:v>
                </c:pt>
                <c:pt idx="9">
                  <c:v>0.65141417366584975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7A-4618-9314-D296D9C487BA}"/>
            </c:ext>
          </c:extLst>
        </c:ser>
        <c:ser>
          <c:idx val="1"/>
          <c:order val="1"/>
          <c:tx>
            <c:v>2nd</c:v>
          </c:tx>
          <c:spPr>
            <a:ln w="25400">
              <a:noFill/>
            </a:ln>
            <a:effectLst/>
          </c:spPr>
          <c:marker>
            <c:symbol val="circle"/>
            <c:size val="6"/>
            <c:spPr>
              <a:solidFill>
                <a:srgbClr val="99CCFF"/>
              </a:solidFill>
              <a:ln>
                <a:solidFill>
                  <a:srgbClr val="99CCFF"/>
                </a:solidFill>
                <a:prstDash val="solid"/>
              </a:ln>
            </c:spPr>
          </c:marker>
          <c:xVal>
            <c:numRef>
              <c:f>'Sheet1 {6 min}'!$M$101:$M$120</c:f>
              <c:numCache>
                <c:formatCode>General</c:formatCode>
                <c:ptCount val="20"/>
                <c:pt idx="0">
                  <c:v>3.0626443936633567</c:v>
                </c:pt>
                <c:pt idx="1">
                  <c:v>3.0804176042962221</c:v>
                </c:pt>
                <c:pt idx="2">
                  <c:v>3.2933017230002681</c:v>
                </c:pt>
                <c:pt idx="3">
                  <c:v>2.9280029105008922</c:v>
                </c:pt>
                <c:pt idx="4">
                  <c:v>2.6980190609392762</c:v>
                </c:pt>
                <c:pt idx="5">
                  <c:v>2.7941802779689966</c:v>
                </c:pt>
                <c:pt idx="6">
                  <c:v>3.2164986946250513</c:v>
                </c:pt>
                <c:pt idx="7">
                  <c:v>3.0172502360620843</c:v>
                </c:pt>
                <c:pt idx="8">
                  <c:v>2.2761882935656272</c:v>
                </c:pt>
                <c:pt idx="9">
                  <c:v>1.9630700335393871</c:v>
                </c:pt>
              </c:numCache>
            </c:numRef>
          </c:xVal>
          <c:yVal>
            <c:numRef>
              <c:f>'Sheet1 {6 min}'!$R$101:$R$120</c:f>
              <c:numCache>
                <c:formatCode>General</c:formatCode>
                <c:ptCount val="20"/>
                <c:pt idx="0">
                  <c:v>0.20916976586369856</c:v>
                </c:pt>
                <c:pt idx="1">
                  <c:v>4.5802458453851683E-2</c:v>
                </c:pt>
                <c:pt idx="2">
                  <c:v>0.29569224573106323</c:v>
                </c:pt>
                <c:pt idx="3">
                  <c:v>0.21854138217816957</c:v>
                </c:pt>
                <c:pt idx="4">
                  <c:v>0.18498373346849653</c:v>
                </c:pt>
                <c:pt idx="5">
                  <c:v>0.21227197224861208</c:v>
                </c:pt>
                <c:pt idx="6">
                  <c:v>0.12169082561125348</c:v>
                </c:pt>
                <c:pt idx="7">
                  <c:v>0.2208246852030071</c:v>
                </c:pt>
                <c:pt idx="8">
                  <c:v>0.21653900341207347</c:v>
                </c:pt>
                <c:pt idx="9">
                  <c:v>0.1738743934854298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47A-4618-9314-D296D9C487BA}"/>
            </c:ext>
          </c:extLst>
        </c:ser>
        <c:ser>
          <c:idx val="2"/>
          <c:order val="2"/>
          <c:tx>
            <c:v>3rd</c:v>
          </c:tx>
          <c:spPr>
            <a:ln w="25400">
              <a:noFill/>
            </a:ln>
            <a:effectLst/>
          </c:spPr>
          <c:marker>
            <c:symbol val="circle"/>
            <c:size val="6"/>
            <c:spPr>
              <a:solidFill>
                <a:srgbClr val="FFCC99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xVal>
            <c:numRef>
              <c:f>'Sheet1 {6 min}'!$O$101:$O$120</c:f>
              <c:numCache>
                <c:formatCode>General</c:formatCode>
                <c:ptCount val="20"/>
                <c:pt idx="0">
                  <c:v>3.9297416262037488</c:v>
                </c:pt>
                <c:pt idx="1">
                  <c:v>3.1432126812298771</c:v>
                </c:pt>
                <c:pt idx="2">
                  <c:v>3.4463294538044837</c:v>
                </c:pt>
                <c:pt idx="3">
                  <c:v>4.2744506689367441</c:v>
                </c:pt>
                <c:pt idx="4">
                  <c:v>4.1708005795654159</c:v>
                </c:pt>
                <c:pt idx="5">
                  <c:v>4.1597331945112206</c:v>
                </c:pt>
                <c:pt idx="6">
                  <c:v>3.4585908745616978</c:v>
                </c:pt>
                <c:pt idx="7">
                  <c:v>4.0135324037414071</c:v>
                </c:pt>
                <c:pt idx="8">
                  <c:v>4.1035954852558278</c:v>
                </c:pt>
                <c:pt idx="9">
                  <c:v>3.158338093976957</c:v>
                </c:pt>
              </c:numCache>
            </c:numRef>
          </c:xVal>
          <c:yVal>
            <c:numRef>
              <c:f>'Sheet1 {6 min}'!$S$101:$S$120</c:f>
              <c:numCache>
                <c:formatCode>General</c:formatCode>
                <c:ptCount val="20"/>
                <c:pt idx="0">
                  <c:v>0.1688654300845879</c:v>
                </c:pt>
                <c:pt idx="1">
                  <c:v>0.3925475491649954</c:v>
                </c:pt>
                <c:pt idx="2">
                  <c:v>0.12899147529829505</c:v>
                </c:pt>
                <c:pt idx="3">
                  <c:v>0.15038418791770916</c:v>
                </c:pt>
                <c:pt idx="4">
                  <c:v>0.19797514559829577</c:v>
                </c:pt>
                <c:pt idx="5">
                  <c:v>0.19918493157301112</c:v>
                </c:pt>
                <c:pt idx="6">
                  <c:v>0.24870000584382737</c:v>
                </c:pt>
                <c:pt idx="7">
                  <c:v>0.11993838110108812</c:v>
                </c:pt>
                <c:pt idx="8">
                  <c:v>0.20190998371154728</c:v>
                </c:pt>
                <c:pt idx="9">
                  <c:v>0.17471143284872051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47A-4618-9314-D296D9C487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466495"/>
        <c:axId val="788458591"/>
      </c:scatterChart>
      <c:valAx>
        <c:axId val="7884664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88458591"/>
        <c:crosses val="autoZero"/>
        <c:crossBetween val="midCat"/>
      </c:valAx>
      <c:valAx>
        <c:axId val="788458591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88466495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 i="0">
                <a:solidFill>
                  <a:srgbClr val="000000"/>
                </a:solidFill>
              </a:defRPr>
            </a:pPr>
            <a:r>
              <a:rPr lang="en-US" b="1" i="0">
                <a:solidFill>
                  <a:srgbClr val="000000"/>
                </a:solidFill>
              </a:rPr>
              <a:t>Sheet1 {7 min} spectrum 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spectrum</c:v>
          </c:tx>
          <c:spPr>
            <a:ln w="127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{7 min}'!$A$1:$A$586</c:f>
              <c:numCache>
                <c:formatCode>General</c:formatCode>
                <c:ptCount val="586"/>
                <c:pt idx="0">
                  <c:v>523.43499755859375</c:v>
                </c:pt>
                <c:pt idx="1">
                  <c:v>523.44500732421875</c:v>
                </c:pt>
                <c:pt idx="2">
                  <c:v>523.45501708984375</c:v>
                </c:pt>
                <c:pt idx="3">
                  <c:v>523.46502685546875</c:v>
                </c:pt>
                <c:pt idx="4">
                  <c:v>523.4749755859375</c:v>
                </c:pt>
                <c:pt idx="5">
                  <c:v>523.4849853515625</c:v>
                </c:pt>
                <c:pt idx="6">
                  <c:v>523.4949951171875</c:v>
                </c:pt>
                <c:pt idx="7">
                  <c:v>523.5050048828125</c:v>
                </c:pt>
                <c:pt idx="8">
                  <c:v>523.5150146484375</c:v>
                </c:pt>
                <c:pt idx="9">
                  <c:v>523.5250244140625</c:v>
                </c:pt>
                <c:pt idx="10">
                  <c:v>523.53497314453125</c:v>
                </c:pt>
                <c:pt idx="11">
                  <c:v>523.54498291015625</c:v>
                </c:pt>
                <c:pt idx="12">
                  <c:v>523.55499267578125</c:v>
                </c:pt>
                <c:pt idx="13">
                  <c:v>523.56500244140625</c:v>
                </c:pt>
                <c:pt idx="14">
                  <c:v>523.57501220703125</c:v>
                </c:pt>
                <c:pt idx="15">
                  <c:v>523.58502197265625</c:v>
                </c:pt>
                <c:pt idx="16">
                  <c:v>523.594970703125</c:v>
                </c:pt>
                <c:pt idx="17">
                  <c:v>523.60498046875</c:v>
                </c:pt>
                <c:pt idx="18">
                  <c:v>523.614990234375</c:v>
                </c:pt>
                <c:pt idx="19">
                  <c:v>523.625</c:v>
                </c:pt>
                <c:pt idx="20">
                  <c:v>523.635009765625</c:v>
                </c:pt>
                <c:pt idx="21">
                  <c:v>523.64501953125</c:v>
                </c:pt>
                <c:pt idx="22">
                  <c:v>523.655029296875</c:v>
                </c:pt>
                <c:pt idx="23">
                  <c:v>523.66497802734375</c:v>
                </c:pt>
                <c:pt idx="24">
                  <c:v>523.67498779296875</c:v>
                </c:pt>
                <c:pt idx="25">
                  <c:v>523.68499755859375</c:v>
                </c:pt>
                <c:pt idx="26">
                  <c:v>523.69500732421875</c:v>
                </c:pt>
                <c:pt idx="27">
                  <c:v>523.70501708984375</c:v>
                </c:pt>
                <c:pt idx="28">
                  <c:v>523.71502685546875</c:v>
                </c:pt>
                <c:pt idx="29">
                  <c:v>523.7249755859375</c:v>
                </c:pt>
                <c:pt idx="30">
                  <c:v>523.7349853515625</c:v>
                </c:pt>
                <c:pt idx="31">
                  <c:v>523.7449951171875</c:v>
                </c:pt>
                <c:pt idx="32">
                  <c:v>523.7550048828125</c:v>
                </c:pt>
                <c:pt idx="33">
                  <c:v>523.7650146484375</c:v>
                </c:pt>
                <c:pt idx="34">
                  <c:v>523.7750244140625</c:v>
                </c:pt>
                <c:pt idx="35">
                  <c:v>523.78497314453125</c:v>
                </c:pt>
                <c:pt idx="36">
                  <c:v>523.79498291015625</c:v>
                </c:pt>
                <c:pt idx="37">
                  <c:v>523.80499267578125</c:v>
                </c:pt>
                <c:pt idx="38">
                  <c:v>523.81500244140625</c:v>
                </c:pt>
                <c:pt idx="39">
                  <c:v>523.82501220703125</c:v>
                </c:pt>
                <c:pt idx="40">
                  <c:v>523.83502197265625</c:v>
                </c:pt>
                <c:pt idx="41">
                  <c:v>523.844970703125</c:v>
                </c:pt>
                <c:pt idx="42">
                  <c:v>523.85498046875</c:v>
                </c:pt>
                <c:pt idx="43">
                  <c:v>523.864990234375</c:v>
                </c:pt>
                <c:pt idx="44">
                  <c:v>523.875</c:v>
                </c:pt>
                <c:pt idx="45">
                  <c:v>523.885009765625</c:v>
                </c:pt>
                <c:pt idx="46">
                  <c:v>523.89501953125</c:v>
                </c:pt>
                <c:pt idx="47">
                  <c:v>523.905029296875</c:v>
                </c:pt>
                <c:pt idx="48">
                  <c:v>523.91497802734375</c:v>
                </c:pt>
                <c:pt idx="49">
                  <c:v>523.92498779296875</c:v>
                </c:pt>
                <c:pt idx="50">
                  <c:v>523.93499755859375</c:v>
                </c:pt>
                <c:pt idx="51">
                  <c:v>523.94500732421875</c:v>
                </c:pt>
                <c:pt idx="52">
                  <c:v>523.95501708984375</c:v>
                </c:pt>
                <c:pt idx="53">
                  <c:v>523.96502685546875</c:v>
                </c:pt>
                <c:pt idx="54">
                  <c:v>523.9749755859375</c:v>
                </c:pt>
                <c:pt idx="55">
                  <c:v>523.9849853515625</c:v>
                </c:pt>
                <c:pt idx="56">
                  <c:v>523.9949951171875</c:v>
                </c:pt>
                <c:pt idx="57">
                  <c:v>524.0050048828125</c:v>
                </c:pt>
                <c:pt idx="58">
                  <c:v>524.0150146484375</c:v>
                </c:pt>
                <c:pt idx="59">
                  <c:v>524.0250244140625</c:v>
                </c:pt>
                <c:pt idx="60">
                  <c:v>524.03497314453125</c:v>
                </c:pt>
                <c:pt idx="61">
                  <c:v>524.04498291015625</c:v>
                </c:pt>
                <c:pt idx="62">
                  <c:v>524.05499267578125</c:v>
                </c:pt>
                <c:pt idx="63">
                  <c:v>524.06500244140625</c:v>
                </c:pt>
                <c:pt idx="64">
                  <c:v>524.07501220703125</c:v>
                </c:pt>
                <c:pt idx="65">
                  <c:v>524.08502197265625</c:v>
                </c:pt>
                <c:pt idx="66">
                  <c:v>524.094970703125</c:v>
                </c:pt>
                <c:pt idx="67">
                  <c:v>524.10400390625</c:v>
                </c:pt>
                <c:pt idx="68">
                  <c:v>524.114990234375</c:v>
                </c:pt>
                <c:pt idx="69">
                  <c:v>524.125</c:v>
                </c:pt>
                <c:pt idx="70">
                  <c:v>524.135009765625</c:v>
                </c:pt>
                <c:pt idx="71">
                  <c:v>524.14398193359375</c:v>
                </c:pt>
                <c:pt idx="72">
                  <c:v>524.15399169921875</c:v>
                </c:pt>
                <c:pt idx="73">
                  <c:v>524.16400146484375</c:v>
                </c:pt>
                <c:pt idx="74">
                  <c:v>524.17401123046875</c:v>
                </c:pt>
                <c:pt idx="75">
                  <c:v>524.18402099609375</c:v>
                </c:pt>
                <c:pt idx="76">
                  <c:v>524.1939697265625</c:v>
                </c:pt>
                <c:pt idx="77">
                  <c:v>524.2039794921875</c:v>
                </c:pt>
                <c:pt idx="78">
                  <c:v>524.2139892578125</c:v>
                </c:pt>
                <c:pt idx="79">
                  <c:v>524.2239990234375</c:v>
                </c:pt>
                <c:pt idx="80">
                  <c:v>524.2340087890625</c:v>
                </c:pt>
                <c:pt idx="81">
                  <c:v>524.2440185546875</c:v>
                </c:pt>
                <c:pt idx="82">
                  <c:v>524.2540283203125</c:v>
                </c:pt>
                <c:pt idx="83">
                  <c:v>524.26397705078125</c:v>
                </c:pt>
                <c:pt idx="84">
                  <c:v>524.27398681640625</c:v>
                </c:pt>
                <c:pt idx="85">
                  <c:v>524.28399658203125</c:v>
                </c:pt>
                <c:pt idx="86">
                  <c:v>524.29400634765625</c:v>
                </c:pt>
                <c:pt idx="87">
                  <c:v>524.30401611328125</c:v>
                </c:pt>
                <c:pt idx="88">
                  <c:v>524.31402587890625</c:v>
                </c:pt>
                <c:pt idx="89">
                  <c:v>524.323974609375</c:v>
                </c:pt>
                <c:pt idx="90">
                  <c:v>524.333984375</c:v>
                </c:pt>
                <c:pt idx="91">
                  <c:v>524.343994140625</c:v>
                </c:pt>
                <c:pt idx="92">
                  <c:v>524.35400390625</c:v>
                </c:pt>
                <c:pt idx="93">
                  <c:v>524.364013671875</c:v>
                </c:pt>
                <c:pt idx="94">
                  <c:v>524.3740234375</c:v>
                </c:pt>
                <c:pt idx="95">
                  <c:v>524.38397216796875</c:v>
                </c:pt>
                <c:pt idx="96">
                  <c:v>524.39398193359375</c:v>
                </c:pt>
                <c:pt idx="97">
                  <c:v>524.40399169921875</c:v>
                </c:pt>
                <c:pt idx="98">
                  <c:v>524.41400146484375</c:v>
                </c:pt>
                <c:pt idx="99">
                  <c:v>524.42401123046875</c:v>
                </c:pt>
                <c:pt idx="100">
                  <c:v>524.43402099609375</c:v>
                </c:pt>
                <c:pt idx="101">
                  <c:v>524.4439697265625</c:v>
                </c:pt>
                <c:pt idx="102">
                  <c:v>524.4539794921875</c:v>
                </c:pt>
                <c:pt idx="103">
                  <c:v>524.4639892578125</c:v>
                </c:pt>
                <c:pt idx="104">
                  <c:v>524.4739990234375</c:v>
                </c:pt>
                <c:pt idx="105">
                  <c:v>524.4840087890625</c:v>
                </c:pt>
                <c:pt idx="106">
                  <c:v>524.4940185546875</c:v>
                </c:pt>
                <c:pt idx="107">
                  <c:v>524.5040283203125</c:v>
                </c:pt>
                <c:pt idx="108">
                  <c:v>524.51397705078125</c:v>
                </c:pt>
                <c:pt idx="109">
                  <c:v>524.52398681640625</c:v>
                </c:pt>
                <c:pt idx="110">
                  <c:v>524.53399658203125</c:v>
                </c:pt>
                <c:pt idx="111">
                  <c:v>524.54400634765625</c:v>
                </c:pt>
                <c:pt idx="112">
                  <c:v>524.55401611328125</c:v>
                </c:pt>
                <c:pt idx="113">
                  <c:v>524.56402587890625</c:v>
                </c:pt>
                <c:pt idx="114">
                  <c:v>524.573974609375</c:v>
                </c:pt>
                <c:pt idx="115">
                  <c:v>524.583984375</c:v>
                </c:pt>
                <c:pt idx="116">
                  <c:v>524.593994140625</c:v>
                </c:pt>
                <c:pt idx="117">
                  <c:v>524.60400390625</c:v>
                </c:pt>
                <c:pt idx="118">
                  <c:v>524.614013671875</c:v>
                </c:pt>
                <c:pt idx="119">
                  <c:v>524.6240234375</c:v>
                </c:pt>
                <c:pt idx="120">
                  <c:v>524.63397216796875</c:v>
                </c:pt>
                <c:pt idx="121">
                  <c:v>524.64398193359375</c:v>
                </c:pt>
                <c:pt idx="122">
                  <c:v>524.65399169921875</c:v>
                </c:pt>
                <c:pt idx="123">
                  <c:v>524.66400146484375</c:v>
                </c:pt>
                <c:pt idx="124">
                  <c:v>524.67401123046875</c:v>
                </c:pt>
                <c:pt idx="125">
                  <c:v>524.68402099609375</c:v>
                </c:pt>
                <c:pt idx="126">
                  <c:v>524.6939697265625</c:v>
                </c:pt>
                <c:pt idx="127">
                  <c:v>524.7039794921875</c:v>
                </c:pt>
                <c:pt idx="128">
                  <c:v>524.7139892578125</c:v>
                </c:pt>
                <c:pt idx="129">
                  <c:v>524.7239990234375</c:v>
                </c:pt>
                <c:pt idx="130">
                  <c:v>524.7340087890625</c:v>
                </c:pt>
                <c:pt idx="131">
                  <c:v>524.7440185546875</c:v>
                </c:pt>
                <c:pt idx="132">
                  <c:v>524.7540283203125</c:v>
                </c:pt>
                <c:pt idx="133">
                  <c:v>524.76397705078125</c:v>
                </c:pt>
                <c:pt idx="134">
                  <c:v>524.77398681640625</c:v>
                </c:pt>
                <c:pt idx="135">
                  <c:v>524.78399658203125</c:v>
                </c:pt>
                <c:pt idx="136">
                  <c:v>524.79400634765625</c:v>
                </c:pt>
                <c:pt idx="137">
                  <c:v>524.80401611328125</c:v>
                </c:pt>
                <c:pt idx="138">
                  <c:v>524.81402587890625</c:v>
                </c:pt>
                <c:pt idx="139">
                  <c:v>524.823974609375</c:v>
                </c:pt>
                <c:pt idx="140">
                  <c:v>524.833984375</c:v>
                </c:pt>
                <c:pt idx="141">
                  <c:v>524.843994140625</c:v>
                </c:pt>
                <c:pt idx="142">
                  <c:v>524.85400390625</c:v>
                </c:pt>
                <c:pt idx="143">
                  <c:v>524.864013671875</c:v>
                </c:pt>
                <c:pt idx="144">
                  <c:v>524.8740234375</c:v>
                </c:pt>
                <c:pt idx="145">
                  <c:v>524.88397216796875</c:v>
                </c:pt>
                <c:pt idx="146">
                  <c:v>524.89398193359375</c:v>
                </c:pt>
                <c:pt idx="147">
                  <c:v>524.90399169921875</c:v>
                </c:pt>
                <c:pt idx="148">
                  <c:v>524.91400146484375</c:v>
                </c:pt>
                <c:pt idx="149">
                  <c:v>524.92401123046875</c:v>
                </c:pt>
                <c:pt idx="150">
                  <c:v>524.93402099609375</c:v>
                </c:pt>
                <c:pt idx="151">
                  <c:v>524.9439697265625</c:v>
                </c:pt>
                <c:pt idx="152">
                  <c:v>524.9539794921875</c:v>
                </c:pt>
                <c:pt idx="153">
                  <c:v>524.9639892578125</c:v>
                </c:pt>
                <c:pt idx="154">
                  <c:v>524.9739990234375</c:v>
                </c:pt>
                <c:pt idx="155">
                  <c:v>524.9840087890625</c:v>
                </c:pt>
                <c:pt idx="156">
                  <c:v>524.9940185546875</c:v>
                </c:pt>
                <c:pt idx="157">
                  <c:v>525.0040283203125</c:v>
                </c:pt>
                <c:pt idx="158">
                  <c:v>525.01397705078125</c:v>
                </c:pt>
                <c:pt idx="159">
                  <c:v>525.02398681640625</c:v>
                </c:pt>
                <c:pt idx="160">
                  <c:v>525.03399658203125</c:v>
                </c:pt>
                <c:pt idx="161">
                  <c:v>525.04400634765625</c:v>
                </c:pt>
                <c:pt idx="162">
                  <c:v>525.05401611328125</c:v>
                </c:pt>
                <c:pt idx="163">
                  <c:v>525.06402587890625</c:v>
                </c:pt>
                <c:pt idx="164">
                  <c:v>525.073974609375</c:v>
                </c:pt>
                <c:pt idx="165">
                  <c:v>525.083984375</c:v>
                </c:pt>
                <c:pt idx="166">
                  <c:v>525.093994140625</c:v>
                </c:pt>
                <c:pt idx="167">
                  <c:v>525.10400390625</c:v>
                </c:pt>
                <c:pt idx="168">
                  <c:v>525.114013671875</c:v>
                </c:pt>
                <c:pt idx="169">
                  <c:v>525.1240234375</c:v>
                </c:pt>
                <c:pt idx="170">
                  <c:v>525.13397216796875</c:v>
                </c:pt>
                <c:pt idx="171">
                  <c:v>525.14398193359375</c:v>
                </c:pt>
                <c:pt idx="172">
                  <c:v>525.15399169921875</c:v>
                </c:pt>
                <c:pt idx="173">
                  <c:v>525.16400146484375</c:v>
                </c:pt>
                <c:pt idx="174">
                  <c:v>525.17401123046875</c:v>
                </c:pt>
                <c:pt idx="175">
                  <c:v>525.18499755859375</c:v>
                </c:pt>
                <c:pt idx="176">
                  <c:v>525.19500732421875</c:v>
                </c:pt>
                <c:pt idx="177">
                  <c:v>525.2039794921875</c:v>
                </c:pt>
                <c:pt idx="178">
                  <c:v>525.2139892578125</c:v>
                </c:pt>
                <c:pt idx="179">
                  <c:v>525.2239990234375</c:v>
                </c:pt>
                <c:pt idx="180">
                  <c:v>525.2340087890625</c:v>
                </c:pt>
                <c:pt idx="181">
                  <c:v>525.2449951171875</c:v>
                </c:pt>
                <c:pt idx="182">
                  <c:v>525.2550048828125</c:v>
                </c:pt>
                <c:pt idx="183">
                  <c:v>525.2650146484375</c:v>
                </c:pt>
                <c:pt idx="184">
                  <c:v>525.2750244140625</c:v>
                </c:pt>
                <c:pt idx="185">
                  <c:v>525.28497314453125</c:v>
                </c:pt>
                <c:pt idx="186">
                  <c:v>525.29400634765625</c:v>
                </c:pt>
                <c:pt idx="187">
                  <c:v>525.30499267578125</c:v>
                </c:pt>
                <c:pt idx="188">
                  <c:v>525.31500244140625</c:v>
                </c:pt>
                <c:pt idx="189">
                  <c:v>525.32501220703125</c:v>
                </c:pt>
                <c:pt idx="190">
                  <c:v>525.33502197265625</c:v>
                </c:pt>
                <c:pt idx="191">
                  <c:v>525.344970703125</c:v>
                </c:pt>
                <c:pt idx="192">
                  <c:v>525.35498046875</c:v>
                </c:pt>
                <c:pt idx="193">
                  <c:v>525.364990234375</c:v>
                </c:pt>
                <c:pt idx="194">
                  <c:v>525.375</c:v>
                </c:pt>
                <c:pt idx="195">
                  <c:v>525.385009765625</c:v>
                </c:pt>
                <c:pt idx="196">
                  <c:v>525.39501953125</c:v>
                </c:pt>
                <c:pt idx="197">
                  <c:v>525.405029296875</c:v>
                </c:pt>
                <c:pt idx="198">
                  <c:v>525.41497802734375</c:v>
                </c:pt>
                <c:pt idx="199">
                  <c:v>525.42498779296875</c:v>
                </c:pt>
                <c:pt idx="200">
                  <c:v>525.43499755859375</c:v>
                </c:pt>
                <c:pt idx="201">
                  <c:v>525.44500732421875</c:v>
                </c:pt>
                <c:pt idx="202">
                  <c:v>525.45501708984375</c:v>
                </c:pt>
                <c:pt idx="203">
                  <c:v>525.46502685546875</c:v>
                </c:pt>
                <c:pt idx="204">
                  <c:v>525.4749755859375</c:v>
                </c:pt>
                <c:pt idx="205">
                  <c:v>525.4849853515625</c:v>
                </c:pt>
                <c:pt idx="206">
                  <c:v>525.4949951171875</c:v>
                </c:pt>
                <c:pt idx="207">
                  <c:v>525.5050048828125</c:v>
                </c:pt>
                <c:pt idx="208">
                  <c:v>525.5150146484375</c:v>
                </c:pt>
                <c:pt idx="209">
                  <c:v>525.5250244140625</c:v>
                </c:pt>
                <c:pt idx="210">
                  <c:v>525.53497314453125</c:v>
                </c:pt>
                <c:pt idx="211">
                  <c:v>525.54498291015625</c:v>
                </c:pt>
                <c:pt idx="212">
                  <c:v>525.55499267578125</c:v>
                </c:pt>
                <c:pt idx="213">
                  <c:v>525.56500244140625</c:v>
                </c:pt>
                <c:pt idx="214">
                  <c:v>525.57501220703125</c:v>
                </c:pt>
                <c:pt idx="215">
                  <c:v>525.58502197265625</c:v>
                </c:pt>
                <c:pt idx="216">
                  <c:v>525.594970703125</c:v>
                </c:pt>
                <c:pt idx="217">
                  <c:v>525.60498046875</c:v>
                </c:pt>
                <c:pt idx="218">
                  <c:v>525.614990234375</c:v>
                </c:pt>
                <c:pt idx="219">
                  <c:v>525.625</c:v>
                </c:pt>
                <c:pt idx="220">
                  <c:v>525.635009765625</c:v>
                </c:pt>
                <c:pt idx="221">
                  <c:v>525.64501953125</c:v>
                </c:pt>
                <c:pt idx="222">
                  <c:v>525.655029296875</c:v>
                </c:pt>
                <c:pt idx="223">
                  <c:v>525.66497802734375</c:v>
                </c:pt>
                <c:pt idx="224">
                  <c:v>525.67498779296875</c:v>
                </c:pt>
                <c:pt idx="225">
                  <c:v>525.68499755859375</c:v>
                </c:pt>
                <c:pt idx="226">
                  <c:v>525.69500732421875</c:v>
                </c:pt>
                <c:pt idx="227">
                  <c:v>525.70501708984375</c:v>
                </c:pt>
                <c:pt idx="228">
                  <c:v>525.71502685546875</c:v>
                </c:pt>
                <c:pt idx="229">
                  <c:v>525.7249755859375</c:v>
                </c:pt>
                <c:pt idx="230">
                  <c:v>525.7349853515625</c:v>
                </c:pt>
                <c:pt idx="231">
                  <c:v>525.7449951171875</c:v>
                </c:pt>
                <c:pt idx="232">
                  <c:v>525.7550048828125</c:v>
                </c:pt>
                <c:pt idx="233">
                  <c:v>525.7650146484375</c:v>
                </c:pt>
                <c:pt idx="234">
                  <c:v>525.7750244140625</c:v>
                </c:pt>
                <c:pt idx="235">
                  <c:v>525.78497314453125</c:v>
                </c:pt>
                <c:pt idx="236">
                  <c:v>525.79498291015625</c:v>
                </c:pt>
                <c:pt idx="237">
                  <c:v>525.80499267578125</c:v>
                </c:pt>
                <c:pt idx="238">
                  <c:v>525.81500244140625</c:v>
                </c:pt>
                <c:pt idx="239">
                  <c:v>525.82501220703125</c:v>
                </c:pt>
                <c:pt idx="240">
                  <c:v>525.83502197265625</c:v>
                </c:pt>
                <c:pt idx="241">
                  <c:v>525.844970703125</c:v>
                </c:pt>
                <c:pt idx="242">
                  <c:v>525.85498046875</c:v>
                </c:pt>
                <c:pt idx="243">
                  <c:v>525.864990234375</c:v>
                </c:pt>
                <c:pt idx="244">
                  <c:v>525.875</c:v>
                </c:pt>
                <c:pt idx="245">
                  <c:v>525.885009765625</c:v>
                </c:pt>
                <c:pt idx="246">
                  <c:v>525.89501953125</c:v>
                </c:pt>
                <c:pt idx="247">
                  <c:v>525.905029296875</c:v>
                </c:pt>
                <c:pt idx="248">
                  <c:v>525.91497802734375</c:v>
                </c:pt>
                <c:pt idx="249">
                  <c:v>525.92498779296875</c:v>
                </c:pt>
                <c:pt idx="250">
                  <c:v>525.93499755859375</c:v>
                </c:pt>
                <c:pt idx="251">
                  <c:v>525.94500732421875</c:v>
                </c:pt>
                <c:pt idx="252">
                  <c:v>525.95501708984375</c:v>
                </c:pt>
                <c:pt idx="253">
                  <c:v>525.96502685546875</c:v>
                </c:pt>
                <c:pt idx="254">
                  <c:v>525.9749755859375</c:v>
                </c:pt>
                <c:pt idx="255">
                  <c:v>525.9849853515625</c:v>
                </c:pt>
                <c:pt idx="256">
                  <c:v>525.9949951171875</c:v>
                </c:pt>
                <c:pt idx="257">
                  <c:v>526.0050048828125</c:v>
                </c:pt>
                <c:pt idx="258">
                  <c:v>526.0150146484375</c:v>
                </c:pt>
                <c:pt idx="259">
                  <c:v>526.0250244140625</c:v>
                </c:pt>
                <c:pt idx="260">
                  <c:v>526.03497314453125</c:v>
                </c:pt>
                <c:pt idx="261">
                  <c:v>526.04498291015625</c:v>
                </c:pt>
                <c:pt idx="262">
                  <c:v>526.05499267578125</c:v>
                </c:pt>
                <c:pt idx="263">
                  <c:v>526.06500244140625</c:v>
                </c:pt>
                <c:pt idx="264">
                  <c:v>526.07501220703125</c:v>
                </c:pt>
                <c:pt idx="265">
                  <c:v>526.08502197265625</c:v>
                </c:pt>
                <c:pt idx="266">
                  <c:v>526.094970703125</c:v>
                </c:pt>
                <c:pt idx="267">
                  <c:v>526.10498046875</c:v>
                </c:pt>
                <c:pt idx="268">
                  <c:v>526.114990234375</c:v>
                </c:pt>
                <c:pt idx="269">
                  <c:v>526.125</c:v>
                </c:pt>
                <c:pt idx="270">
                  <c:v>526.135009765625</c:v>
                </c:pt>
                <c:pt idx="271">
                  <c:v>526.14501953125</c:v>
                </c:pt>
                <c:pt idx="272">
                  <c:v>526.155029296875</c:v>
                </c:pt>
                <c:pt idx="273">
                  <c:v>526.16497802734375</c:v>
                </c:pt>
                <c:pt idx="274">
                  <c:v>526.17498779296875</c:v>
                </c:pt>
                <c:pt idx="275">
                  <c:v>526.18499755859375</c:v>
                </c:pt>
                <c:pt idx="276">
                  <c:v>526.19500732421875</c:v>
                </c:pt>
                <c:pt idx="277">
                  <c:v>526.20501708984375</c:v>
                </c:pt>
                <c:pt idx="278">
                  <c:v>526.21502685546875</c:v>
                </c:pt>
                <c:pt idx="279">
                  <c:v>526.2249755859375</c:v>
                </c:pt>
                <c:pt idx="280">
                  <c:v>526.2349853515625</c:v>
                </c:pt>
                <c:pt idx="281">
                  <c:v>526.2449951171875</c:v>
                </c:pt>
                <c:pt idx="282">
                  <c:v>526.2550048828125</c:v>
                </c:pt>
                <c:pt idx="283">
                  <c:v>526.2659912109375</c:v>
                </c:pt>
                <c:pt idx="284">
                  <c:v>526.2760009765625</c:v>
                </c:pt>
                <c:pt idx="285">
                  <c:v>526.2860107421875</c:v>
                </c:pt>
                <c:pt idx="286">
                  <c:v>526.2960205078125</c:v>
                </c:pt>
                <c:pt idx="287">
                  <c:v>526.3060302734375</c:v>
                </c:pt>
                <c:pt idx="288">
                  <c:v>526.31597900390625</c:v>
                </c:pt>
                <c:pt idx="289">
                  <c:v>526.32598876953125</c:v>
                </c:pt>
                <c:pt idx="290">
                  <c:v>526.33599853515625</c:v>
                </c:pt>
                <c:pt idx="291">
                  <c:v>526.34600830078125</c:v>
                </c:pt>
                <c:pt idx="292">
                  <c:v>526.35601806640625</c:v>
                </c:pt>
                <c:pt idx="293">
                  <c:v>526.36602783203125</c:v>
                </c:pt>
                <c:pt idx="294">
                  <c:v>526.3759765625</c:v>
                </c:pt>
                <c:pt idx="295">
                  <c:v>526.385986328125</c:v>
                </c:pt>
                <c:pt idx="296">
                  <c:v>526.39599609375</c:v>
                </c:pt>
                <c:pt idx="297">
                  <c:v>526.406005859375</c:v>
                </c:pt>
                <c:pt idx="298">
                  <c:v>526.416015625</c:v>
                </c:pt>
                <c:pt idx="299">
                  <c:v>526.426025390625</c:v>
                </c:pt>
                <c:pt idx="300">
                  <c:v>526.43597412109375</c:v>
                </c:pt>
                <c:pt idx="301">
                  <c:v>526.44598388671875</c:v>
                </c:pt>
                <c:pt idx="302">
                  <c:v>526.45599365234375</c:v>
                </c:pt>
                <c:pt idx="303">
                  <c:v>526.46600341796875</c:v>
                </c:pt>
                <c:pt idx="304">
                  <c:v>526.47601318359375</c:v>
                </c:pt>
                <c:pt idx="305">
                  <c:v>526.48602294921875</c:v>
                </c:pt>
                <c:pt idx="306">
                  <c:v>526.4959716796875</c:v>
                </c:pt>
                <c:pt idx="307">
                  <c:v>526.5059814453125</c:v>
                </c:pt>
                <c:pt idx="308">
                  <c:v>526.5159912109375</c:v>
                </c:pt>
                <c:pt idx="309">
                  <c:v>526.5260009765625</c:v>
                </c:pt>
                <c:pt idx="310">
                  <c:v>526.5360107421875</c:v>
                </c:pt>
                <c:pt idx="311">
                  <c:v>526.5460205078125</c:v>
                </c:pt>
                <c:pt idx="312">
                  <c:v>526.5560302734375</c:v>
                </c:pt>
                <c:pt idx="313">
                  <c:v>526.56597900390625</c:v>
                </c:pt>
                <c:pt idx="314">
                  <c:v>526.57598876953125</c:v>
                </c:pt>
                <c:pt idx="315">
                  <c:v>526.58599853515625</c:v>
                </c:pt>
                <c:pt idx="316">
                  <c:v>526.59600830078125</c:v>
                </c:pt>
                <c:pt idx="317">
                  <c:v>526.60601806640625</c:v>
                </c:pt>
                <c:pt idx="318">
                  <c:v>526.61602783203125</c:v>
                </c:pt>
                <c:pt idx="319">
                  <c:v>526.6259765625</c:v>
                </c:pt>
                <c:pt idx="320">
                  <c:v>526.635986328125</c:v>
                </c:pt>
                <c:pt idx="321">
                  <c:v>526.64599609375</c:v>
                </c:pt>
                <c:pt idx="322">
                  <c:v>526.656005859375</c:v>
                </c:pt>
                <c:pt idx="323">
                  <c:v>526.666015625</c:v>
                </c:pt>
                <c:pt idx="324">
                  <c:v>526.676025390625</c:v>
                </c:pt>
                <c:pt idx="325">
                  <c:v>526.68597412109375</c:v>
                </c:pt>
                <c:pt idx="326">
                  <c:v>526.69598388671875</c:v>
                </c:pt>
                <c:pt idx="327">
                  <c:v>526.70599365234375</c:v>
                </c:pt>
                <c:pt idx="328">
                  <c:v>526.71600341796875</c:v>
                </c:pt>
                <c:pt idx="329">
                  <c:v>526.72601318359375</c:v>
                </c:pt>
                <c:pt idx="330">
                  <c:v>526.73602294921875</c:v>
                </c:pt>
                <c:pt idx="331">
                  <c:v>526.7459716796875</c:v>
                </c:pt>
                <c:pt idx="332">
                  <c:v>526.7559814453125</c:v>
                </c:pt>
                <c:pt idx="333">
                  <c:v>526.7659912109375</c:v>
                </c:pt>
                <c:pt idx="334">
                  <c:v>526.7760009765625</c:v>
                </c:pt>
                <c:pt idx="335">
                  <c:v>526.7860107421875</c:v>
                </c:pt>
                <c:pt idx="336">
                  <c:v>526.7960205078125</c:v>
                </c:pt>
                <c:pt idx="337">
                  <c:v>526.8060302734375</c:v>
                </c:pt>
                <c:pt idx="338">
                  <c:v>526.81597900390625</c:v>
                </c:pt>
                <c:pt idx="339">
                  <c:v>526.8270263671875</c:v>
                </c:pt>
                <c:pt idx="340">
                  <c:v>526.83697509765625</c:v>
                </c:pt>
                <c:pt idx="341">
                  <c:v>526.84698486328125</c:v>
                </c:pt>
                <c:pt idx="342">
                  <c:v>526.85699462890625</c:v>
                </c:pt>
                <c:pt idx="343">
                  <c:v>526.86700439453125</c:v>
                </c:pt>
                <c:pt idx="344">
                  <c:v>526.87701416015625</c:v>
                </c:pt>
                <c:pt idx="345">
                  <c:v>526.88702392578125</c:v>
                </c:pt>
                <c:pt idx="346">
                  <c:v>526.89697265625</c:v>
                </c:pt>
                <c:pt idx="347">
                  <c:v>526.906982421875</c:v>
                </c:pt>
                <c:pt idx="348">
                  <c:v>526.9169921875</c:v>
                </c:pt>
                <c:pt idx="349">
                  <c:v>526.927001953125</c:v>
                </c:pt>
                <c:pt idx="350">
                  <c:v>526.93701171875</c:v>
                </c:pt>
                <c:pt idx="351">
                  <c:v>526.947021484375</c:v>
                </c:pt>
                <c:pt idx="352">
                  <c:v>526.95697021484375</c:v>
                </c:pt>
                <c:pt idx="353">
                  <c:v>526.96697998046875</c:v>
                </c:pt>
                <c:pt idx="354">
                  <c:v>526.97698974609375</c:v>
                </c:pt>
                <c:pt idx="355">
                  <c:v>526.98699951171875</c:v>
                </c:pt>
                <c:pt idx="356">
                  <c:v>526.99700927734375</c:v>
                </c:pt>
                <c:pt idx="357">
                  <c:v>527.00701904296875</c:v>
                </c:pt>
                <c:pt idx="358">
                  <c:v>527.01702880859375</c:v>
                </c:pt>
                <c:pt idx="359">
                  <c:v>527.0269775390625</c:v>
                </c:pt>
                <c:pt idx="360">
                  <c:v>527.0369873046875</c:v>
                </c:pt>
                <c:pt idx="361">
                  <c:v>527.0469970703125</c:v>
                </c:pt>
                <c:pt idx="362">
                  <c:v>527.0570068359375</c:v>
                </c:pt>
                <c:pt idx="363">
                  <c:v>527.0670166015625</c:v>
                </c:pt>
                <c:pt idx="364">
                  <c:v>527.0770263671875</c:v>
                </c:pt>
                <c:pt idx="365">
                  <c:v>527.08697509765625</c:v>
                </c:pt>
                <c:pt idx="366">
                  <c:v>527.09698486328125</c:v>
                </c:pt>
                <c:pt idx="367">
                  <c:v>527.10699462890625</c:v>
                </c:pt>
                <c:pt idx="368">
                  <c:v>527.11700439453125</c:v>
                </c:pt>
                <c:pt idx="369">
                  <c:v>527.12701416015625</c:v>
                </c:pt>
                <c:pt idx="370">
                  <c:v>527.13702392578125</c:v>
                </c:pt>
                <c:pt idx="371">
                  <c:v>527.14697265625</c:v>
                </c:pt>
                <c:pt idx="372">
                  <c:v>527.156982421875</c:v>
                </c:pt>
                <c:pt idx="373">
                  <c:v>527.1669921875</c:v>
                </c:pt>
                <c:pt idx="374">
                  <c:v>527.177001953125</c:v>
                </c:pt>
                <c:pt idx="375">
                  <c:v>527.18701171875</c:v>
                </c:pt>
                <c:pt idx="376">
                  <c:v>527.197021484375</c:v>
                </c:pt>
                <c:pt idx="377">
                  <c:v>527.20697021484375</c:v>
                </c:pt>
                <c:pt idx="378">
                  <c:v>527.21697998046875</c:v>
                </c:pt>
                <c:pt idx="379">
                  <c:v>527.22698974609375</c:v>
                </c:pt>
                <c:pt idx="380">
                  <c:v>527.23699951171875</c:v>
                </c:pt>
                <c:pt idx="381">
                  <c:v>527.24700927734375</c:v>
                </c:pt>
                <c:pt idx="382">
                  <c:v>527.25799560546875</c:v>
                </c:pt>
                <c:pt idx="383">
                  <c:v>527.26800537109375</c:v>
                </c:pt>
                <c:pt idx="384">
                  <c:v>527.27801513671875</c:v>
                </c:pt>
                <c:pt idx="385">
                  <c:v>527.28802490234375</c:v>
                </c:pt>
                <c:pt idx="386">
                  <c:v>527.2979736328125</c:v>
                </c:pt>
                <c:pt idx="387">
                  <c:v>527.3079833984375</c:v>
                </c:pt>
                <c:pt idx="388">
                  <c:v>527.3179931640625</c:v>
                </c:pt>
                <c:pt idx="389">
                  <c:v>527.3280029296875</c:v>
                </c:pt>
                <c:pt idx="390">
                  <c:v>527.3380126953125</c:v>
                </c:pt>
                <c:pt idx="391">
                  <c:v>527.3480224609375</c:v>
                </c:pt>
                <c:pt idx="392">
                  <c:v>527.35797119140625</c:v>
                </c:pt>
                <c:pt idx="393">
                  <c:v>527.36798095703125</c:v>
                </c:pt>
                <c:pt idx="394">
                  <c:v>527.37799072265625</c:v>
                </c:pt>
                <c:pt idx="395">
                  <c:v>527.38800048828125</c:v>
                </c:pt>
                <c:pt idx="396">
                  <c:v>527.39801025390625</c:v>
                </c:pt>
                <c:pt idx="397">
                  <c:v>527.40802001953125</c:v>
                </c:pt>
                <c:pt idx="398">
                  <c:v>527.41802978515625</c:v>
                </c:pt>
                <c:pt idx="399">
                  <c:v>527.427978515625</c:v>
                </c:pt>
                <c:pt idx="400">
                  <c:v>527.43798828125</c:v>
                </c:pt>
                <c:pt idx="401">
                  <c:v>527.447998046875</c:v>
                </c:pt>
                <c:pt idx="402">
                  <c:v>527.4580078125</c:v>
                </c:pt>
                <c:pt idx="403">
                  <c:v>527.468017578125</c:v>
                </c:pt>
                <c:pt idx="404">
                  <c:v>527.47802734375</c:v>
                </c:pt>
                <c:pt idx="405">
                  <c:v>527.48797607421875</c:v>
                </c:pt>
                <c:pt idx="406">
                  <c:v>527.49798583984375</c:v>
                </c:pt>
                <c:pt idx="407">
                  <c:v>527.50799560546875</c:v>
                </c:pt>
                <c:pt idx="408">
                  <c:v>527.51800537109375</c:v>
                </c:pt>
                <c:pt idx="409">
                  <c:v>527.52801513671875</c:v>
                </c:pt>
                <c:pt idx="410">
                  <c:v>527.53802490234375</c:v>
                </c:pt>
                <c:pt idx="411">
                  <c:v>527.5479736328125</c:v>
                </c:pt>
                <c:pt idx="412">
                  <c:v>527.5579833984375</c:v>
                </c:pt>
                <c:pt idx="413">
                  <c:v>527.5679931640625</c:v>
                </c:pt>
                <c:pt idx="414">
                  <c:v>527.5780029296875</c:v>
                </c:pt>
                <c:pt idx="415">
                  <c:v>527.5880126953125</c:v>
                </c:pt>
                <c:pt idx="416">
                  <c:v>527.5980224609375</c:v>
                </c:pt>
                <c:pt idx="417">
                  <c:v>527.60797119140625</c:v>
                </c:pt>
                <c:pt idx="418">
                  <c:v>527.61798095703125</c:v>
                </c:pt>
                <c:pt idx="419">
                  <c:v>527.62799072265625</c:v>
                </c:pt>
                <c:pt idx="420">
                  <c:v>527.63800048828125</c:v>
                </c:pt>
                <c:pt idx="421">
                  <c:v>527.64801025390625</c:v>
                </c:pt>
                <c:pt idx="422">
                  <c:v>527.65899658203125</c:v>
                </c:pt>
                <c:pt idx="423">
                  <c:v>527.66900634765625</c:v>
                </c:pt>
                <c:pt idx="424">
                  <c:v>527.67901611328125</c:v>
                </c:pt>
                <c:pt idx="425">
                  <c:v>527.68902587890625</c:v>
                </c:pt>
                <c:pt idx="426">
                  <c:v>527.698974609375</c:v>
                </c:pt>
                <c:pt idx="427">
                  <c:v>527.708984375</c:v>
                </c:pt>
                <c:pt idx="428">
                  <c:v>527.718994140625</c:v>
                </c:pt>
                <c:pt idx="429">
                  <c:v>527.72900390625</c:v>
                </c:pt>
                <c:pt idx="430">
                  <c:v>527.739013671875</c:v>
                </c:pt>
                <c:pt idx="431">
                  <c:v>527.7490234375</c:v>
                </c:pt>
                <c:pt idx="432">
                  <c:v>527.75897216796875</c:v>
                </c:pt>
                <c:pt idx="433">
                  <c:v>527.76898193359375</c:v>
                </c:pt>
                <c:pt idx="434">
                  <c:v>527.77899169921875</c:v>
                </c:pt>
                <c:pt idx="435">
                  <c:v>527.78900146484375</c:v>
                </c:pt>
                <c:pt idx="436">
                  <c:v>527.79901123046875</c:v>
                </c:pt>
                <c:pt idx="437">
                  <c:v>527.80902099609375</c:v>
                </c:pt>
                <c:pt idx="438">
                  <c:v>527.8189697265625</c:v>
                </c:pt>
                <c:pt idx="439">
                  <c:v>527.8289794921875</c:v>
                </c:pt>
                <c:pt idx="440">
                  <c:v>527.8389892578125</c:v>
                </c:pt>
                <c:pt idx="441">
                  <c:v>527.8489990234375</c:v>
                </c:pt>
                <c:pt idx="442">
                  <c:v>527.8590087890625</c:v>
                </c:pt>
                <c:pt idx="443">
                  <c:v>527.8690185546875</c:v>
                </c:pt>
                <c:pt idx="444">
                  <c:v>527.8790283203125</c:v>
                </c:pt>
                <c:pt idx="445">
                  <c:v>527.88897705078125</c:v>
                </c:pt>
                <c:pt idx="446">
                  <c:v>527.89898681640625</c:v>
                </c:pt>
                <c:pt idx="447">
                  <c:v>527.90899658203125</c:v>
                </c:pt>
                <c:pt idx="448">
                  <c:v>527.91900634765625</c:v>
                </c:pt>
                <c:pt idx="449">
                  <c:v>527.92901611328125</c:v>
                </c:pt>
                <c:pt idx="450">
                  <c:v>527.93902587890625</c:v>
                </c:pt>
                <c:pt idx="451">
                  <c:v>527.948974609375</c:v>
                </c:pt>
                <c:pt idx="452">
                  <c:v>527.958984375</c:v>
                </c:pt>
                <c:pt idx="453">
                  <c:v>527.969970703125</c:v>
                </c:pt>
                <c:pt idx="454">
                  <c:v>527.97998046875</c:v>
                </c:pt>
                <c:pt idx="455">
                  <c:v>527.989990234375</c:v>
                </c:pt>
                <c:pt idx="456">
                  <c:v>528</c:v>
                </c:pt>
                <c:pt idx="457">
                  <c:v>528.010009765625</c:v>
                </c:pt>
                <c:pt idx="458">
                  <c:v>528.02001953125</c:v>
                </c:pt>
                <c:pt idx="459">
                  <c:v>528.030029296875</c:v>
                </c:pt>
                <c:pt idx="460">
                  <c:v>528.03997802734375</c:v>
                </c:pt>
                <c:pt idx="461">
                  <c:v>528.04998779296875</c:v>
                </c:pt>
                <c:pt idx="462">
                  <c:v>528.05999755859375</c:v>
                </c:pt>
                <c:pt idx="463">
                  <c:v>528.07000732421875</c:v>
                </c:pt>
                <c:pt idx="464">
                  <c:v>528.08001708984375</c:v>
                </c:pt>
                <c:pt idx="465">
                  <c:v>528.09002685546875</c:v>
                </c:pt>
                <c:pt idx="466">
                  <c:v>528.0999755859375</c:v>
                </c:pt>
                <c:pt idx="467">
                  <c:v>528.1099853515625</c:v>
                </c:pt>
                <c:pt idx="468">
                  <c:v>528.1199951171875</c:v>
                </c:pt>
                <c:pt idx="469">
                  <c:v>528.1300048828125</c:v>
                </c:pt>
                <c:pt idx="470">
                  <c:v>528.1400146484375</c:v>
                </c:pt>
                <c:pt idx="471">
                  <c:v>528.1500244140625</c:v>
                </c:pt>
                <c:pt idx="472">
                  <c:v>528.15997314453125</c:v>
                </c:pt>
                <c:pt idx="473">
                  <c:v>528.16998291015625</c:v>
                </c:pt>
                <c:pt idx="474">
                  <c:v>528.17999267578125</c:v>
                </c:pt>
                <c:pt idx="475">
                  <c:v>528.19000244140625</c:v>
                </c:pt>
                <c:pt idx="476">
                  <c:v>528.20001220703125</c:v>
                </c:pt>
                <c:pt idx="477">
                  <c:v>528.21002197265625</c:v>
                </c:pt>
                <c:pt idx="478">
                  <c:v>528.219970703125</c:v>
                </c:pt>
                <c:pt idx="479">
                  <c:v>528.22998046875</c:v>
                </c:pt>
                <c:pt idx="480">
                  <c:v>528.239990234375</c:v>
                </c:pt>
                <c:pt idx="481">
                  <c:v>528.25</c:v>
                </c:pt>
                <c:pt idx="482">
                  <c:v>528.260009765625</c:v>
                </c:pt>
                <c:pt idx="483">
                  <c:v>528.27099609375</c:v>
                </c:pt>
                <c:pt idx="484">
                  <c:v>528.281005859375</c:v>
                </c:pt>
                <c:pt idx="485">
                  <c:v>528.291015625</c:v>
                </c:pt>
                <c:pt idx="486">
                  <c:v>528.301025390625</c:v>
                </c:pt>
                <c:pt idx="487">
                  <c:v>528.31097412109375</c:v>
                </c:pt>
                <c:pt idx="488">
                  <c:v>528.32098388671875</c:v>
                </c:pt>
                <c:pt idx="489">
                  <c:v>528.33099365234375</c:v>
                </c:pt>
                <c:pt idx="490">
                  <c:v>528.34100341796875</c:v>
                </c:pt>
                <c:pt idx="491">
                  <c:v>528.35101318359375</c:v>
                </c:pt>
                <c:pt idx="492">
                  <c:v>528.36102294921875</c:v>
                </c:pt>
                <c:pt idx="493">
                  <c:v>528.3709716796875</c:v>
                </c:pt>
                <c:pt idx="494">
                  <c:v>528.3809814453125</c:v>
                </c:pt>
                <c:pt idx="495">
                  <c:v>528.3909912109375</c:v>
                </c:pt>
                <c:pt idx="496">
                  <c:v>528.4010009765625</c:v>
                </c:pt>
                <c:pt idx="497">
                  <c:v>528.4110107421875</c:v>
                </c:pt>
                <c:pt idx="498">
                  <c:v>528.4210205078125</c:v>
                </c:pt>
                <c:pt idx="499">
                  <c:v>528.4310302734375</c:v>
                </c:pt>
                <c:pt idx="500">
                  <c:v>528.44097900390625</c:v>
                </c:pt>
                <c:pt idx="501">
                  <c:v>528.45098876953125</c:v>
                </c:pt>
                <c:pt idx="502">
                  <c:v>528.46099853515625</c:v>
                </c:pt>
                <c:pt idx="503">
                  <c:v>528.47100830078125</c:v>
                </c:pt>
                <c:pt idx="504">
                  <c:v>528.48101806640625</c:v>
                </c:pt>
                <c:pt idx="505">
                  <c:v>528.49102783203125</c:v>
                </c:pt>
                <c:pt idx="506">
                  <c:v>528.5009765625</c:v>
                </c:pt>
                <c:pt idx="507">
                  <c:v>528.510986328125</c:v>
                </c:pt>
                <c:pt idx="508">
                  <c:v>528.52099609375</c:v>
                </c:pt>
                <c:pt idx="509">
                  <c:v>528.531005859375</c:v>
                </c:pt>
                <c:pt idx="510">
                  <c:v>528.541015625</c:v>
                </c:pt>
                <c:pt idx="511">
                  <c:v>528.552001953125</c:v>
                </c:pt>
                <c:pt idx="512">
                  <c:v>528.56201171875</c:v>
                </c:pt>
                <c:pt idx="513">
                  <c:v>528.572021484375</c:v>
                </c:pt>
                <c:pt idx="514">
                  <c:v>528.58197021484375</c:v>
                </c:pt>
                <c:pt idx="515">
                  <c:v>528.59197998046875</c:v>
                </c:pt>
                <c:pt idx="516">
                  <c:v>528.60198974609375</c:v>
                </c:pt>
                <c:pt idx="517">
                  <c:v>528.61199951171875</c:v>
                </c:pt>
                <c:pt idx="518">
                  <c:v>528.62200927734375</c:v>
                </c:pt>
                <c:pt idx="519">
                  <c:v>528.63201904296875</c:v>
                </c:pt>
                <c:pt idx="520">
                  <c:v>528.64202880859375</c:v>
                </c:pt>
                <c:pt idx="521">
                  <c:v>528.6519775390625</c:v>
                </c:pt>
                <c:pt idx="522">
                  <c:v>528.6619873046875</c:v>
                </c:pt>
                <c:pt idx="523">
                  <c:v>528.6719970703125</c:v>
                </c:pt>
                <c:pt idx="524">
                  <c:v>528.6820068359375</c:v>
                </c:pt>
                <c:pt idx="525">
                  <c:v>528.6920166015625</c:v>
                </c:pt>
                <c:pt idx="526">
                  <c:v>528.7020263671875</c:v>
                </c:pt>
                <c:pt idx="527">
                  <c:v>528.71197509765625</c:v>
                </c:pt>
                <c:pt idx="528">
                  <c:v>528.72198486328125</c:v>
                </c:pt>
                <c:pt idx="529">
                  <c:v>528.73199462890625</c:v>
                </c:pt>
                <c:pt idx="530">
                  <c:v>528.74200439453125</c:v>
                </c:pt>
                <c:pt idx="531">
                  <c:v>528.75201416015625</c:v>
                </c:pt>
                <c:pt idx="532">
                  <c:v>528.76202392578125</c:v>
                </c:pt>
                <c:pt idx="533">
                  <c:v>528.77197265625</c:v>
                </c:pt>
                <c:pt idx="534">
                  <c:v>528.781982421875</c:v>
                </c:pt>
                <c:pt idx="535">
                  <c:v>528.7919921875</c:v>
                </c:pt>
                <c:pt idx="536">
                  <c:v>528.802001953125</c:v>
                </c:pt>
                <c:pt idx="537">
                  <c:v>528.81201171875</c:v>
                </c:pt>
                <c:pt idx="538">
                  <c:v>528.822998046875</c:v>
                </c:pt>
                <c:pt idx="539">
                  <c:v>528.8330078125</c:v>
                </c:pt>
                <c:pt idx="540">
                  <c:v>528.843017578125</c:v>
                </c:pt>
                <c:pt idx="541">
                  <c:v>528.85302734375</c:v>
                </c:pt>
                <c:pt idx="542">
                  <c:v>528.86297607421875</c:v>
                </c:pt>
                <c:pt idx="543">
                  <c:v>528.87298583984375</c:v>
                </c:pt>
                <c:pt idx="544">
                  <c:v>528.88299560546875</c:v>
                </c:pt>
                <c:pt idx="545">
                  <c:v>528.89300537109375</c:v>
                </c:pt>
                <c:pt idx="546">
                  <c:v>528.90301513671875</c:v>
                </c:pt>
                <c:pt idx="547">
                  <c:v>528.91302490234375</c:v>
                </c:pt>
                <c:pt idx="548">
                  <c:v>528.9229736328125</c:v>
                </c:pt>
                <c:pt idx="549">
                  <c:v>528.9329833984375</c:v>
                </c:pt>
                <c:pt idx="550">
                  <c:v>528.9429931640625</c:v>
                </c:pt>
                <c:pt idx="551">
                  <c:v>528.9530029296875</c:v>
                </c:pt>
                <c:pt idx="552">
                  <c:v>528.9630126953125</c:v>
                </c:pt>
                <c:pt idx="553">
                  <c:v>528.9730224609375</c:v>
                </c:pt>
                <c:pt idx="554">
                  <c:v>528.98297119140625</c:v>
                </c:pt>
                <c:pt idx="555">
                  <c:v>528.99298095703125</c:v>
                </c:pt>
                <c:pt idx="556">
                  <c:v>529.00299072265625</c:v>
                </c:pt>
                <c:pt idx="557">
                  <c:v>529.01300048828125</c:v>
                </c:pt>
                <c:pt idx="558">
                  <c:v>529.02301025390625</c:v>
                </c:pt>
                <c:pt idx="559">
                  <c:v>529.03302001953125</c:v>
                </c:pt>
                <c:pt idx="560">
                  <c:v>529.04302978515625</c:v>
                </c:pt>
                <c:pt idx="561">
                  <c:v>529.052978515625</c:v>
                </c:pt>
                <c:pt idx="562">
                  <c:v>529.06298828125</c:v>
                </c:pt>
                <c:pt idx="563">
                  <c:v>529.072998046875</c:v>
                </c:pt>
                <c:pt idx="564">
                  <c:v>529.0830078125</c:v>
                </c:pt>
                <c:pt idx="565">
                  <c:v>529.093994140625</c:v>
                </c:pt>
                <c:pt idx="566">
                  <c:v>529.10400390625</c:v>
                </c:pt>
                <c:pt idx="567">
                  <c:v>529.114013671875</c:v>
                </c:pt>
                <c:pt idx="568">
                  <c:v>529.1240234375</c:v>
                </c:pt>
                <c:pt idx="569">
                  <c:v>529.13397216796875</c:v>
                </c:pt>
                <c:pt idx="570">
                  <c:v>529.14398193359375</c:v>
                </c:pt>
                <c:pt idx="571">
                  <c:v>529.15399169921875</c:v>
                </c:pt>
                <c:pt idx="572">
                  <c:v>529.16400146484375</c:v>
                </c:pt>
                <c:pt idx="573">
                  <c:v>529.17401123046875</c:v>
                </c:pt>
                <c:pt idx="574">
                  <c:v>529.18402099609375</c:v>
                </c:pt>
                <c:pt idx="575">
                  <c:v>529.1939697265625</c:v>
                </c:pt>
                <c:pt idx="576">
                  <c:v>529.2039794921875</c:v>
                </c:pt>
                <c:pt idx="577">
                  <c:v>529.2139892578125</c:v>
                </c:pt>
                <c:pt idx="578">
                  <c:v>529.2239990234375</c:v>
                </c:pt>
                <c:pt idx="579">
                  <c:v>529.2340087890625</c:v>
                </c:pt>
                <c:pt idx="580">
                  <c:v>529.2440185546875</c:v>
                </c:pt>
                <c:pt idx="581">
                  <c:v>529.2540283203125</c:v>
                </c:pt>
                <c:pt idx="582">
                  <c:v>529.26397705078125</c:v>
                </c:pt>
                <c:pt idx="583">
                  <c:v>529.27398681640625</c:v>
                </c:pt>
                <c:pt idx="584">
                  <c:v>529.28399658203125</c:v>
                </c:pt>
                <c:pt idx="585">
                  <c:v>529.29400634765625</c:v>
                </c:pt>
              </c:numCache>
            </c:numRef>
          </c:xVal>
          <c:yVal>
            <c:numRef>
              <c:f>'Sheet1 {7 min}'!$B$1:$B$586</c:f>
              <c:numCache>
                <c:formatCode>General</c:formatCode>
                <c:ptCount val="586"/>
                <c:pt idx="0">
                  <c:v>79.75</c:v>
                </c:pt>
                <c:pt idx="1">
                  <c:v>59.25</c:v>
                </c:pt>
                <c:pt idx="2">
                  <c:v>61.25</c:v>
                </c:pt>
                <c:pt idx="3">
                  <c:v>65.25</c:v>
                </c:pt>
                <c:pt idx="4">
                  <c:v>56.75</c:v>
                </c:pt>
                <c:pt idx="5">
                  <c:v>47</c:v>
                </c:pt>
                <c:pt idx="6">
                  <c:v>53.5</c:v>
                </c:pt>
                <c:pt idx="7">
                  <c:v>75</c:v>
                </c:pt>
                <c:pt idx="8">
                  <c:v>93.25</c:v>
                </c:pt>
                <c:pt idx="9">
                  <c:v>87.75</c:v>
                </c:pt>
                <c:pt idx="10">
                  <c:v>88.25</c:v>
                </c:pt>
                <c:pt idx="11">
                  <c:v>97.5</c:v>
                </c:pt>
                <c:pt idx="12">
                  <c:v>84.5</c:v>
                </c:pt>
                <c:pt idx="13">
                  <c:v>105</c:v>
                </c:pt>
                <c:pt idx="14">
                  <c:v>178.30000305175781</c:v>
                </c:pt>
                <c:pt idx="15">
                  <c:v>249</c:v>
                </c:pt>
                <c:pt idx="16">
                  <c:v>251</c:v>
                </c:pt>
                <c:pt idx="17">
                  <c:v>192.5</c:v>
                </c:pt>
                <c:pt idx="18">
                  <c:v>166</c:v>
                </c:pt>
                <c:pt idx="19">
                  <c:v>178.80000305175781</c:v>
                </c:pt>
                <c:pt idx="20">
                  <c:v>244</c:v>
                </c:pt>
                <c:pt idx="21">
                  <c:v>317.79998779296875</c:v>
                </c:pt>
                <c:pt idx="22">
                  <c:v>300.70001220703125</c:v>
                </c:pt>
                <c:pt idx="23">
                  <c:v>391</c:v>
                </c:pt>
                <c:pt idx="24">
                  <c:v>618</c:v>
                </c:pt>
                <c:pt idx="25">
                  <c:v>664.29998779296875</c:v>
                </c:pt>
                <c:pt idx="26">
                  <c:v>554.29998779296875</c:v>
                </c:pt>
                <c:pt idx="27">
                  <c:v>449</c:v>
                </c:pt>
                <c:pt idx="28">
                  <c:v>408</c:v>
                </c:pt>
                <c:pt idx="29">
                  <c:v>476.5</c:v>
                </c:pt>
                <c:pt idx="30">
                  <c:v>1069</c:v>
                </c:pt>
                <c:pt idx="31">
                  <c:v>5344</c:v>
                </c:pt>
                <c:pt idx="32">
                  <c:v>46250</c:v>
                </c:pt>
                <c:pt idx="33">
                  <c:v>152200</c:v>
                </c:pt>
                <c:pt idx="34">
                  <c:v>205400</c:v>
                </c:pt>
                <c:pt idx="35">
                  <c:v>119200</c:v>
                </c:pt>
                <c:pt idx="36">
                  <c:v>26750</c:v>
                </c:pt>
                <c:pt idx="37">
                  <c:v>2961</c:v>
                </c:pt>
                <c:pt idx="38">
                  <c:v>900.20001220703125</c:v>
                </c:pt>
                <c:pt idx="39">
                  <c:v>1215</c:v>
                </c:pt>
                <c:pt idx="40">
                  <c:v>1975</c:v>
                </c:pt>
                <c:pt idx="41">
                  <c:v>2095</c:v>
                </c:pt>
                <c:pt idx="42">
                  <c:v>1356</c:v>
                </c:pt>
                <c:pt idx="43">
                  <c:v>587.20001220703125</c:v>
                </c:pt>
                <c:pt idx="44">
                  <c:v>331.29998779296875</c:v>
                </c:pt>
                <c:pt idx="45">
                  <c:v>345</c:v>
                </c:pt>
                <c:pt idx="46">
                  <c:v>342.79998779296875</c:v>
                </c:pt>
                <c:pt idx="47">
                  <c:v>285.29998779296875</c:v>
                </c:pt>
                <c:pt idx="48">
                  <c:v>234.19999694824219</c:v>
                </c:pt>
                <c:pt idx="49">
                  <c:v>227.69999694824219</c:v>
                </c:pt>
                <c:pt idx="50">
                  <c:v>244.19999694824219</c:v>
                </c:pt>
                <c:pt idx="51">
                  <c:v>338.79998779296875</c:v>
                </c:pt>
                <c:pt idx="52">
                  <c:v>821.70001220703125</c:v>
                </c:pt>
                <c:pt idx="53">
                  <c:v>1391</c:v>
                </c:pt>
                <c:pt idx="54">
                  <c:v>1121</c:v>
                </c:pt>
                <c:pt idx="55">
                  <c:v>414.5</c:v>
                </c:pt>
                <c:pt idx="56">
                  <c:v>125.19999694824219</c:v>
                </c:pt>
                <c:pt idx="57">
                  <c:v>125.80000305175781</c:v>
                </c:pt>
                <c:pt idx="58">
                  <c:v>216</c:v>
                </c:pt>
                <c:pt idx="59">
                  <c:v>267.79998779296875</c:v>
                </c:pt>
                <c:pt idx="60">
                  <c:v>212.30000305175781</c:v>
                </c:pt>
                <c:pt idx="61">
                  <c:v>181</c:v>
                </c:pt>
                <c:pt idx="62">
                  <c:v>177</c:v>
                </c:pt>
                <c:pt idx="63">
                  <c:v>201.30000305175781</c:v>
                </c:pt>
                <c:pt idx="64">
                  <c:v>308</c:v>
                </c:pt>
                <c:pt idx="65">
                  <c:v>357.5</c:v>
                </c:pt>
                <c:pt idx="66">
                  <c:v>238.5</c:v>
                </c:pt>
                <c:pt idx="67">
                  <c:v>105.80000305175781</c:v>
                </c:pt>
                <c:pt idx="68">
                  <c:v>101.30000305175781</c:v>
                </c:pt>
                <c:pt idx="69">
                  <c:v>160.5</c:v>
                </c:pt>
                <c:pt idx="70">
                  <c:v>180</c:v>
                </c:pt>
                <c:pt idx="71">
                  <c:v>138.5</c:v>
                </c:pt>
                <c:pt idx="72">
                  <c:v>90</c:v>
                </c:pt>
                <c:pt idx="73">
                  <c:v>90.5</c:v>
                </c:pt>
                <c:pt idx="74">
                  <c:v>129.80000305175781</c:v>
                </c:pt>
                <c:pt idx="75">
                  <c:v>148</c:v>
                </c:pt>
                <c:pt idx="76">
                  <c:v>114.30000305175781</c:v>
                </c:pt>
                <c:pt idx="77">
                  <c:v>66.75</c:v>
                </c:pt>
                <c:pt idx="78">
                  <c:v>125.80000305175781</c:v>
                </c:pt>
                <c:pt idx="79">
                  <c:v>325.70001220703125</c:v>
                </c:pt>
                <c:pt idx="80">
                  <c:v>680.79998779296875</c:v>
                </c:pt>
                <c:pt idx="81">
                  <c:v>3172</c:v>
                </c:pt>
                <c:pt idx="82">
                  <c:v>24780</c:v>
                </c:pt>
                <c:pt idx="83">
                  <c:v>88010</c:v>
                </c:pt>
                <c:pt idx="84">
                  <c:v>133500</c:v>
                </c:pt>
                <c:pt idx="85">
                  <c:v>91570</c:v>
                </c:pt>
                <c:pt idx="86">
                  <c:v>27230</c:v>
                </c:pt>
                <c:pt idx="87">
                  <c:v>3663</c:v>
                </c:pt>
                <c:pt idx="88">
                  <c:v>837</c:v>
                </c:pt>
                <c:pt idx="89">
                  <c:v>1008</c:v>
                </c:pt>
                <c:pt idx="90">
                  <c:v>1437</c:v>
                </c:pt>
                <c:pt idx="91">
                  <c:v>1392</c:v>
                </c:pt>
                <c:pt idx="92">
                  <c:v>946.5</c:v>
                </c:pt>
                <c:pt idx="93">
                  <c:v>530.29998779296875</c:v>
                </c:pt>
                <c:pt idx="94">
                  <c:v>372</c:v>
                </c:pt>
                <c:pt idx="95">
                  <c:v>612</c:v>
                </c:pt>
                <c:pt idx="96">
                  <c:v>1061</c:v>
                </c:pt>
                <c:pt idx="97">
                  <c:v>999</c:v>
                </c:pt>
                <c:pt idx="98">
                  <c:v>454.5</c:v>
                </c:pt>
                <c:pt idx="99">
                  <c:v>117.5</c:v>
                </c:pt>
                <c:pt idx="100">
                  <c:v>65.75</c:v>
                </c:pt>
                <c:pt idx="101">
                  <c:v>120.80000305175781</c:v>
                </c:pt>
                <c:pt idx="102">
                  <c:v>275.70001220703125</c:v>
                </c:pt>
                <c:pt idx="103">
                  <c:v>397.5</c:v>
                </c:pt>
                <c:pt idx="104">
                  <c:v>313</c:v>
                </c:pt>
                <c:pt idx="105">
                  <c:v>179.80000305175781</c:v>
                </c:pt>
                <c:pt idx="106">
                  <c:v>197.80000305175781</c:v>
                </c:pt>
                <c:pt idx="107">
                  <c:v>258.29998779296875</c:v>
                </c:pt>
                <c:pt idx="108">
                  <c:v>254</c:v>
                </c:pt>
                <c:pt idx="109">
                  <c:v>227</c:v>
                </c:pt>
                <c:pt idx="110">
                  <c:v>187.30000305175781</c:v>
                </c:pt>
                <c:pt idx="111">
                  <c:v>113.80000305175781</c:v>
                </c:pt>
                <c:pt idx="112">
                  <c:v>87.25</c:v>
                </c:pt>
                <c:pt idx="113">
                  <c:v>127</c:v>
                </c:pt>
                <c:pt idx="114">
                  <c:v>151.5</c:v>
                </c:pt>
                <c:pt idx="115">
                  <c:v>123.19999694824219</c:v>
                </c:pt>
                <c:pt idx="116">
                  <c:v>88.25</c:v>
                </c:pt>
                <c:pt idx="117">
                  <c:v>93.75</c:v>
                </c:pt>
                <c:pt idx="118">
                  <c:v>95.25</c:v>
                </c:pt>
                <c:pt idx="119">
                  <c:v>94.5</c:v>
                </c:pt>
                <c:pt idx="120">
                  <c:v>154.30000305175781</c:v>
                </c:pt>
                <c:pt idx="121">
                  <c:v>217.5</c:v>
                </c:pt>
                <c:pt idx="122">
                  <c:v>220.5</c:v>
                </c:pt>
                <c:pt idx="123">
                  <c:v>185.5</c:v>
                </c:pt>
                <c:pt idx="124">
                  <c:v>132.30000305175781</c:v>
                </c:pt>
                <c:pt idx="125">
                  <c:v>140</c:v>
                </c:pt>
                <c:pt idx="126">
                  <c:v>189</c:v>
                </c:pt>
                <c:pt idx="127">
                  <c:v>218.80000305175781</c:v>
                </c:pt>
                <c:pt idx="128">
                  <c:v>285</c:v>
                </c:pt>
                <c:pt idx="129">
                  <c:v>347.29998779296875</c:v>
                </c:pt>
                <c:pt idx="130">
                  <c:v>521.29998779296875</c:v>
                </c:pt>
                <c:pt idx="131">
                  <c:v>1615</c:v>
                </c:pt>
                <c:pt idx="132">
                  <c:v>8999</c:v>
                </c:pt>
                <c:pt idx="133">
                  <c:v>31030</c:v>
                </c:pt>
                <c:pt idx="134">
                  <c:v>51590</c:v>
                </c:pt>
                <c:pt idx="135">
                  <c:v>42590</c:v>
                </c:pt>
                <c:pt idx="136">
                  <c:v>17400</c:v>
                </c:pt>
                <c:pt idx="137">
                  <c:v>3686</c:v>
                </c:pt>
                <c:pt idx="138">
                  <c:v>827.5</c:v>
                </c:pt>
                <c:pt idx="139">
                  <c:v>507.5</c:v>
                </c:pt>
                <c:pt idx="140">
                  <c:v>601.5</c:v>
                </c:pt>
                <c:pt idx="141">
                  <c:v>643.29998779296875</c:v>
                </c:pt>
                <c:pt idx="142">
                  <c:v>590.5</c:v>
                </c:pt>
                <c:pt idx="143">
                  <c:v>499.70001220703125</c:v>
                </c:pt>
                <c:pt idx="144">
                  <c:v>383.29998779296875</c:v>
                </c:pt>
                <c:pt idx="145">
                  <c:v>359</c:v>
                </c:pt>
                <c:pt idx="146">
                  <c:v>496.5</c:v>
                </c:pt>
                <c:pt idx="147">
                  <c:v>508.79998779296875</c:v>
                </c:pt>
                <c:pt idx="148">
                  <c:v>252.69999694824219</c:v>
                </c:pt>
                <c:pt idx="149">
                  <c:v>76.75</c:v>
                </c:pt>
                <c:pt idx="150">
                  <c:v>87.25</c:v>
                </c:pt>
                <c:pt idx="151">
                  <c:v>98.5</c:v>
                </c:pt>
                <c:pt idx="152">
                  <c:v>85.75</c:v>
                </c:pt>
                <c:pt idx="153">
                  <c:v>99.5</c:v>
                </c:pt>
                <c:pt idx="154">
                  <c:v>132.5</c:v>
                </c:pt>
                <c:pt idx="155">
                  <c:v>187.30000305175781</c:v>
                </c:pt>
                <c:pt idx="156">
                  <c:v>233.5</c:v>
                </c:pt>
                <c:pt idx="157">
                  <c:v>183.30000305175781</c:v>
                </c:pt>
                <c:pt idx="158">
                  <c:v>122.5</c:v>
                </c:pt>
                <c:pt idx="159">
                  <c:v>139</c:v>
                </c:pt>
                <c:pt idx="160">
                  <c:v>153</c:v>
                </c:pt>
                <c:pt idx="161">
                  <c:v>118.80000305175781</c:v>
                </c:pt>
                <c:pt idx="162">
                  <c:v>76</c:v>
                </c:pt>
                <c:pt idx="163">
                  <c:v>83.5</c:v>
                </c:pt>
                <c:pt idx="164">
                  <c:v>116.5</c:v>
                </c:pt>
                <c:pt idx="165">
                  <c:v>106.5</c:v>
                </c:pt>
                <c:pt idx="166">
                  <c:v>81.5</c:v>
                </c:pt>
                <c:pt idx="167">
                  <c:v>102.5</c:v>
                </c:pt>
                <c:pt idx="168">
                  <c:v>118.30000305175781</c:v>
                </c:pt>
                <c:pt idx="169">
                  <c:v>97</c:v>
                </c:pt>
                <c:pt idx="170">
                  <c:v>101.80000305175781</c:v>
                </c:pt>
                <c:pt idx="171">
                  <c:v>116</c:v>
                </c:pt>
                <c:pt idx="172">
                  <c:v>111.69999694824219</c:v>
                </c:pt>
                <c:pt idx="173">
                  <c:v>111</c:v>
                </c:pt>
                <c:pt idx="174">
                  <c:v>94.5</c:v>
                </c:pt>
                <c:pt idx="175">
                  <c:v>61.5</c:v>
                </c:pt>
                <c:pt idx="176">
                  <c:v>53.25</c:v>
                </c:pt>
                <c:pt idx="177">
                  <c:v>69.5</c:v>
                </c:pt>
                <c:pt idx="178">
                  <c:v>91</c:v>
                </c:pt>
                <c:pt idx="179">
                  <c:v>100.80000305175781</c:v>
                </c:pt>
                <c:pt idx="180">
                  <c:v>139.5</c:v>
                </c:pt>
                <c:pt idx="181">
                  <c:v>571.29998779296875</c:v>
                </c:pt>
                <c:pt idx="182">
                  <c:v>3543</c:v>
                </c:pt>
                <c:pt idx="183">
                  <c:v>17210</c:v>
                </c:pt>
                <c:pt idx="184">
                  <c:v>38380</c:v>
                </c:pt>
                <c:pt idx="185">
                  <c:v>41340</c:v>
                </c:pt>
                <c:pt idx="186">
                  <c:v>22420</c:v>
                </c:pt>
                <c:pt idx="187">
                  <c:v>6389</c:v>
                </c:pt>
                <c:pt idx="188">
                  <c:v>1350</c:v>
                </c:pt>
                <c:pt idx="189">
                  <c:v>486.20001220703125</c:v>
                </c:pt>
                <c:pt idx="190">
                  <c:v>378.29998779296875</c:v>
                </c:pt>
                <c:pt idx="191">
                  <c:v>301.29998779296875</c:v>
                </c:pt>
                <c:pt idx="192">
                  <c:v>231.5</c:v>
                </c:pt>
                <c:pt idx="193">
                  <c:v>156</c:v>
                </c:pt>
                <c:pt idx="194">
                  <c:v>117.30000305175781</c:v>
                </c:pt>
                <c:pt idx="195">
                  <c:v>113</c:v>
                </c:pt>
                <c:pt idx="196">
                  <c:v>146.80000305175781</c:v>
                </c:pt>
                <c:pt idx="197">
                  <c:v>156.5</c:v>
                </c:pt>
                <c:pt idx="198">
                  <c:v>114.5</c:v>
                </c:pt>
                <c:pt idx="199">
                  <c:v>70.5</c:v>
                </c:pt>
                <c:pt idx="200">
                  <c:v>44.25</c:v>
                </c:pt>
                <c:pt idx="201">
                  <c:v>61.75</c:v>
                </c:pt>
                <c:pt idx="202">
                  <c:v>87.5</c:v>
                </c:pt>
                <c:pt idx="203">
                  <c:v>114</c:v>
                </c:pt>
                <c:pt idx="204">
                  <c:v>161.69999694824219</c:v>
                </c:pt>
                <c:pt idx="205">
                  <c:v>180.5</c:v>
                </c:pt>
                <c:pt idx="206">
                  <c:v>147.19999694824219</c:v>
                </c:pt>
                <c:pt idx="207">
                  <c:v>123</c:v>
                </c:pt>
                <c:pt idx="208">
                  <c:v>142</c:v>
                </c:pt>
                <c:pt idx="209">
                  <c:v>156.69999694824219</c:v>
                </c:pt>
                <c:pt idx="210">
                  <c:v>146.80000305175781</c:v>
                </c:pt>
                <c:pt idx="211">
                  <c:v>148.19999694824219</c:v>
                </c:pt>
                <c:pt idx="212">
                  <c:v>154.5</c:v>
                </c:pt>
                <c:pt idx="213">
                  <c:v>122.5</c:v>
                </c:pt>
                <c:pt idx="214">
                  <c:v>76.5</c:v>
                </c:pt>
                <c:pt idx="215">
                  <c:v>68.75</c:v>
                </c:pt>
                <c:pt idx="216">
                  <c:v>106</c:v>
                </c:pt>
                <c:pt idx="217">
                  <c:v>114.30000305175781</c:v>
                </c:pt>
                <c:pt idx="218">
                  <c:v>66.5</c:v>
                </c:pt>
                <c:pt idx="219">
                  <c:v>38.75</c:v>
                </c:pt>
                <c:pt idx="220">
                  <c:v>44.25</c:v>
                </c:pt>
                <c:pt idx="221">
                  <c:v>63</c:v>
                </c:pt>
                <c:pt idx="222">
                  <c:v>107.30000305175781</c:v>
                </c:pt>
                <c:pt idx="223">
                  <c:v>156.30000305175781</c:v>
                </c:pt>
                <c:pt idx="224">
                  <c:v>191.5</c:v>
                </c:pt>
                <c:pt idx="225">
                  <c:v>210</c:v>
                </c:pt>
                <c:pt idx="226">
                  <c:v>204</c:v>
                </c:pt>
                <c:pt idx="227">
                  <c:v>210.30000305175781</c:v>
                </c:pt>
                <c:pt idx="228">
                  <c:v>261.20001220703125</c:v>
                </c:pt>
                <c:pt idx="229">
                  <c:v>340</c:v>
                </c:pt>
                <c:pt idx="230">
                  <c:v>488.5</c:v>
                </c:pt>
                <c:pt idx="231">
                  <c:v>806</c:v>
                </c:pt>
                <c:pt idx="232">
                  <c:v>2908</c:v>
                </c:pt>
                <c:pt idx="233">
                  <c:v>17010</c:v>
                </c:pt>
                <c:pt idx="234">
                  <c:v>51770</c:v>
                </c:pt>
                <c:pt idx="235">
                  <c:v>73530</c:v>
                </c:pt>
                <c:pt idx="236">
                  <c:v>50150</c:v>
                </c:pt>
                <c:pt idx="237">
                  <c:v>16150</c:v>
                </c:pt>
                <c:pt idx="238">
                  <c:v>2797</c:v>
                </c:pt>
                <c:pt idx="239">
                  <c:v>681</c:v>
                </c:pt>
                <c:pt idx="240">
                  <c:v>593</c:v>
                </c:pt>
                <c:pt idx="241">
                  <c:v>721.5</c:v>
                </c:pt>
                <c:pt idx="242">
                  <c:v>665</c:v>
                </c:pt>
                <c:pt idx="243">
                  <c:v>441.79998779296875</c:v>
                </c:pt>
                <c:pt idx="244">
                  <c:v>257.20001220703125</c:v>
                </c:pt>
                <c:pt idx="245">
                  <c:v>179.30000305175781</c:v>
                </c:pt>
                <c:pt idx="246">
                  <c:v>182.5</c:v>
                </c:pt>
                <c:pt idx="247">
                  <c:v>233</c:v>
                </c:pt>
                <c:pt idx="248">
                  <c:v>233.5</c:v>
                </c:pt>
                <c:pt idx="249">
                  <c:v>177</c:v>
                </c:pt>
                <c:pt idx="250">
                  <c:v>146.19999694824219</c:v>
                </c:pt>
                <c:pt idx="251">
                  <c:v>138.5</c:v>
                </c:pt>
                <c:pt idx="252">
                  <c:v>129.5</c:v>
                </c:pt>
                <c:pt idx="253">
                  <c:v>156.30000305175781</c:v>
                </c:pt>
                <c:pt idx="254">
                  <c:v>209</c:v>
                </c:pt>
                <c:pt idx="255">
                  <c:v>221.69999694824219</c:v>
                </c:pt>
                <c:pt idx="256">
                  <c:v>193</c:v>
                </c:pt>
                <c:pt idx="257">
                  <c:v>157.5</c:v>
                </c:pt>
                <c:pt idx="258">
                  <c:v>120</c:v>
                </c:pt>
                <c:pt idx="259">
                  <c:v>97.75</c:v>
                </c:pt>
                <c:pt idx="260">
                  <c:v>102.5</c:v>
                </c:pt>
                <c:pt idx="261">
                  <c:v>96.5</c:v>
                </c:pt>
                <c:pt idx="262">
                  <c:v>90.75</c:v>
                </c:pt>
                <c:pt idx="263">
                  <c:v>126.80000305175781</c:v>
                </c:pt>
                <c:pt idx="264">
                  <c:v>158.5</c:v>
                </c:pt>
                <c:pt idx="265">
                  <c:v>162</c:v>
                </c:pt>
                <c:pt idx="266">
                  <c:v>168</c:v>
                </c:pt>
                <c:pt idx="267">
                  <c:v>154.80000305175781</c:v>
                </c:pt>
                <c:pt idx="268">
                  <c:v>119.5</c:v>
                </c:pt>
                <c:pt idx="269">
                  <c:v>130.80000305175781</c:v>
                </c:pt>
                <c:pt idx="270">
                  <c:v>178.5</c:v>
                </c:pt>
                <c:pt idx="271">
                  <c:v>159</c:v>
                </c:pt>
                <c:pt idx="272">
                  <c:v>99.25</c:v>
                </c:pt>
                <c:pt idx="273">
                  <c:v>104.80000305175781</c:v>
                </c:pt>
                <c:pt idx="274">
                  <c:v>143.80000305175781</c:v>
                </c:pt>
                <c:pt idx="275">
                  <c:v>185.69999694824219</c:v>
                </c:pt>
                <c:pt idx="276">
                  <c:v>223.69999694824219</c:v>
                </c:pt>
                <c:pt idx="277">
                  <c:v>249.5</c:v>
                </c:pt>
                <c:pt idx="278">
                  <c:v>282</c:v>
                </c:pt>
                <c:pt idx="279">
                  <c:v>323.70001220703125</c:v>
                </c:pt>
                <c:pt idx="280">
                  <c:v>404.5</c:v>
                </c:pt>
                <c:pt idx="281">
                  <c:v>696</c:v>
                </c:pt>
                <c:pt idx="282">
                  <c:v>2134</c:v>
                </c:pt>
                <c:pt idx="283">
                  <c:v>13000</c:v>
                </c:pt>
                <c:pt idx="284">
                  <c:v>53500</c:v>
                </c:pt>
                <c:pt idx="285">
                  <c:v>95280</c:v>
                </c:pt>
                <c:pt idx="286">
                  <c:v>77710</c:v>
                </c:pt>
                <c:pt idx="287">
                  <c:v>28820</c:v>
                </c:pt>
                <c:pt idx="288">
                  <c:v>4904</c:v>
                </c:pt>
                <c:pt idx="289">
                  <c:v>951.5</c:v>
                </c:pt>
                <c:pt idx="290">
                  <c:v>597.29998779296875</c:v>
                </c:pt>
                <c:pt idx="291">
                  <c:v>740.5</c:v>
                </c:pt>
                <c:pt idx="292">
                  <c:v>739.29998779296875</c:v>
                </c:pt>
                <c:pt idx="293">
                  <c:v>496.29998779296875</c:v>
                </c:pt>
                <c:pt idx="294">
                  <c:v>238.5</c:v>
                </c:pt>
                <c:pt idx="295">
                  <c:v>146</c:v>
                </c:pt>
                <c:pt idx="296">
                  <c:v>152.5</c:v>
                </c:pt>
                <c:pt idx="297">
                  <c:v>178</c:v>
                </c:pt>
                <c:pt idx="298">
                  <c:v>186.30000305175781</c:v>
                </c:pt>
                <c:pt idx="299">
                  <c:v>152</c:v>
                </c:pt>
                <c:pt idx="300">
                  <c:v>110</c:v>
                </c:pt>
                <c:pt idx="301">
                  <c:v>91.5</c:v>
                </c:pt>
                <c:pt idx="302">
                  <c:v>103.5</c:v>
                </c:pt>
                <c:pt idx="303">
                  <c:v>131.30000305175781</c:v>
                </c:pt>
                <c:pt idx="304">
                  <c:v>151.80000305175781</c:v>
                </c:pt>
                <c:pt idx="305">
                  <c:v>127.80000305175781</c:v>
                </c:pt>
                <c:pt idx="306">
                  <c:v>94.25</c:v>
                </c:pt>
                <c:pt idx="307">
                  <c:v>95</c:v>
                </c:pt>
                <c:pt idx="308">
                  <c:v>86.5</c:v>
                </c:pt>
                <c:pt idx="309">
                  <c:v>75.25</c:v>
                </c:pt>
                <c:pt idx="310">
                  <c:v>80</c:v>
                </c:pt>
                <c:pt idx="311">
                  <c:v>92.75</c:v>
                </c:pt>
                <c:pt idx="312">
                  <c:v>120.80000305175781</c:v>
                </c:pt>
                <c:pt idx="313">
                  <c:v>144.80000305175781</c:v>
                </c:pt>
                <c:pt idx="314">
                  <c:v>159.69999694824219</c:v>
                </c:pt>
                <c:pt idx="315">
                  <c:v>171</c:v>
                </c:pt>
                <c:pt idx="316">
                  <c:v>174.5</c:v>
                </c:pt>
                <c:pt idx="317">
                  <c:v>167.5</c:v>
                </c:pt>
                <c:pt idx="318">
                  <c:v>141</c:v>
                </c:pt>
                <c:pt idx="319">
                  <c:v>130.80000305175781</c:v>
                </c:pt>
                <c:pt idx="320">
                  <c:v>141.30000305175781</c:v>
                </c:pt>
                <c:pt idx="321">
                  <c:v>160.30000305175781</c:v>
                </c:pt>
                <c:pt idx="322">
                  <c:v>187.30000305175781</c:v>
                </c:pt>
                <c:pt idx="323">
                  <c:v>178.80000305175781</c:v>
                </c:pt>
                <c:pt idx="324">
                  <c:v>142</c:v>
                </c:pt>
                <c:pt idx="325">
                  <c:v>150</c:v>
                </c:pt>
                <c:pt idx="326">
                  <c:v>178.80000305175781</c:v>
                </c:pt>
                <c:pt idx="327">
                  <c:v>166.30000305175781</c:v>
                </c:pt>
                <c:pt idx="328">
                  <c:v>155.80000305175781</c:v>
                </c:pt>
                <c:pt idx="329">
                  <c:v>176</c:v>
                </c:pt>
                <c:pt idx="330">
                  <c:v>294.20001220703125</c:v>
                </c:pt>
                <c:pt idx="331">
                  <c:v>511.5</c:v>
                </c:pt>
                <c:pt idx="332">
                  <c:v>1382</c:v>
                </c:pt>
                <c:pt idx="333">
                  <c:v>8512</c:v>
                </c:pt>
                <c:pt idx="334">
                  <c:v>37750</c:v>
                </c:pt>
                <c:pt idx="335">
                  <c:v>75950</c:v>
                </c:pt>
                <c:pt idx="336">
                  <c:v>72780</c:v>
                </c:pt>
                <c:pt idx="337">
                  <c:v>33070</c:v>
                </c:pt>
                <c:pt idx="338">
                  <c:v>6870</c:v>
                </c:pt>
                <c:pt idx="339">
                  <c:v>1381</c:v>
                </c:pt>
                <c:pt idx="340">
                  <c:v>784.29998779296875</c:v>
                </c:pt>
                <c:pt idx="341">
                  <c:v>700.5</c:v>
                </c:pt>
                <c:pt idx="342">
                  <c:v>714</c:v>
                </c:pt>
                <c:pt idx="343">
                  <c:v>564</c:v>
                </c:pt>
                <c:pt idx="344">
                  <c:v>338.5</c:v>
                </c:pt>
                <c:pt idx="345">
                  <c:v>249</c:v>
                </c:pt>
                <c:pt idx="346">
                  <c:v>252.5</c:v>
                </c:pt>
                <c:pt idx="347">
                  <c:v>302.29998779296875</c:v>
                </c:pt>
                <c:pt idx="348">
                  <c:v>305.5</c:v>
                </c:pt>
                <c:pt idx="349">
                  <c:v>199.5</c:v>
                </c:pt>
                <c:pt idx="350">
                  <c:v>146</c:v>
                </c:pt>
                <c:pt idx="351">
                  <c:v>151.5</c:v>
                </c:pt>
                <c:pt idx="352">
                  <c:v>145.19999694824219</c:v>
                </c:pt>
                <c:pt idx="353">
                  <c:v>162.5</c:v>
                </c:pt>
                <c:pt idx="354">
                  <c:v>193.80000305175781</c:v>
                </c:pt>
                <c:pt idx="355">
                  <c:v>232.19999694824219</c:v>
                </c:pt>
                <c:pt idx="356">
                  <c:v>235.69999694824219</c:v>
                </c:pt>
                <c:pt idx="357">
                  <c:v>195</c:v>
                </c:pt>
                <c:pt idx="358">
                  <c:v>162</c:v>
                </c:pt>
                <c:pt idx="359">
                  <c:v>129.5</c:v>
                </c:pt>
                <c:pt idx="360">
                  <c:v>150</c:v>
                </c:pt>
                <c:pt idx="361">
                  <c:v>201.5</c:v>
                </c:pt>
                <c:pt idx="362">
                  <c:v>161.30000305175781</c:v>
                </c:pt>
                <c:pt idx="363">
                  <c:v>117.5</c:v>
                </c:pt>
                <c:pt idx="364">
                  <c:v>132.30000305175781</c:v>
                </c:pt>
                <c:pt idx="365">
                  <c:v>135</c:v>
                </c:pt>
                <c:pt idx="366">
                  <c:v>132.5</c:v>
                </c:pt>
                <c:pt idx="367">
                  <c:v>142.5</c:v>
                </c:pt>
                <c:pt idx="368">
                  <c:v>131</c:v>
                </c:pt>
                <c:pt idx="369">
                  <c:v>108.69999694824219</c:v>
                </c:pt>
                <c:pt idx="370">
                  <c:v>95</c:v>
                </c:pt>
                <c:pt idx="371">
                  <c:v>65.75</c:v>
                </c:pt>
                <c:pt idx="372">
                  <c:v>57.75</c:v>
                </c:pt>
                <c:pt idx="373">
                  <c:v>63.75</c:v>
                </c:pt>
                <c:pt idx="374">
                  <c:v>57.75</c:v>
                </c:pt>
                <c:pt idx="375">
                  <c:v>73</c:v>
                </c:pt>
                <c:pt idx="376">
                  <c:v>105</c:v>
                </c:pt>
                <c:pt idx="377">
                  <c:v>101.5</c:v>
                </c:pt>
                <c:pt idx="378">
                  <c:v>104.80000305175781</c:v>
                </c:pt>
                <c:pt idx="379">
                  <c:v>163.30000305175781</c:v>
                </c:pt>
                <c:pt idx="380">
                  <c:v>168.80000305175781</c:v>
                </c:pt>
                <c:pt idx="381">
                  <c:v>234.19999694824219</c:v>
                </c:pt>
                <c:pt idx="382">
                  <c:v>907.79998779296875</c:v>
                </c:pt>
                <c:pt idx="383">
                  <c:v>4745</c:v>
                </c:pt>
                <c:pt idx="384">
                  <c:v>18980</c:v>
                </c:pt>
                <c:pt idx="385">
                  <c:v>39230</c:v>
                </c:pt>
                <c:pt idx="386">
                  <c:v>41190</c:v>
                </c:pt>
                <c:pt idx="387">
                  <c:v>21780</c:v>
                </c:pt>
                <c:pt idx="388">
                  <c:v>5500</c:v>
                </c:pt>
                <c:pt idx="389">
                  <c:v>781.29998779296875</c:v>
                </c:pt>
                <c:pt idx="390">
                  <c:v>191.5</c:v>
                </c:pt>
                <c:pt idx="391">
                  <c:v>215.19999694824219</c:v>
                </c:pt>
                <c:pt idx="392">
                  <c:v>314.29998779296875</c:v>
                </c:pt>
                <c:pt idx="393">
                  <c:v>274.5</c:v>
                </c:pt>
                <c:pt idx="394">
                  <c:v>165.30000305175781</c:v>
                </c:pt>
                <c:pt idx="395">
                  <c:v>125.80000305175781</c:v>
                </c:pt>
                <c:pt idx="396">
                  <c:v>98.5</c:v>
                </c:pt>
                <c:pt idx="397">
                  <c:v>75</c:v>
                </c:pt>
                <c:pt idx="398">
                  <c:v>105.80000305175781</c:v>
                </c:pt>
                <c:pt idx="399">
                  <c:v>140.5</c:v>
                </c:pt>
                <c:pt idx="400">
                  <c:v>147.80000305175781</c:v>
                </c:pt>
                <c:pt idx="401">
                  <c:v>118.5</c:v>
                </c:pt>
                <c:pt idx="402">
                  <c:v>66.5</c:v>
                </c:pt>
                <c:pt idx="403">
                  <c:v>44.5</c:v>
                </c:pt>
                <c:pt idx="404">
                  <c:v>46.5</c:v>
                </c:pt>
                <c:pt idx="405">
                  <c:v>61.75</c:v>
                </c:pt>
                <c:pt idx="406">
                  <c:v>94.75</c:v>
                </c:pt>
                <c:pt idx="407">
                  <c:v>115.30000305175781</c:v>
                </c:pt>
                <c:pt idx="408">
                  <c:v>104.30000305175781</c:v>
                </c:pt>
                <c:pt idx="409">
                  <c:v>80.75</c:v>
                </c:pt>
                <c:pt idx="410">
                  <c:v>70.25</c:v>
                </c:pt>
                <c:pt idx="411">
                  <c:v>72</c:v>
                </c:pt>
                <c:pt idx="412">
                  <c:v>63.5</c:v>
                </c:pt>
                <c:pt idx="413">
                  <c:v>61.75</c:v>
                </c:pt>
                <c:pt idx="414">
                  <c:v>71.25</c:v>
                </c:pt>
                <c:pt idx="415">
                  <c:v>73</c:v>
                </c:pt>
                <c:pt idx="416">
                  <c:v>95.75</c:v>
                </c:pt>
                <c:pt idx="417">
                  <c:v>120.19999694824219</c:v>
                </c:pt>
                <c:pt idx="418">
                  <c:v>107</c:v>
                </c:pt>
                <c:pt idx="419">
                  <c:v>73.75</c:v>
                </c:pt>
                <c:pt idx="420">
                  <c:v>41.25</c:v>
                </c:pt>
                <c:pt idx="421">
                  <c:v>30.25</c:v>
                </c:pt>
                <c:pt idx="422">
                  <c:v>61.5</c:v>
                </c:pt>
                <c:pt idx="423">
                  <c:v>100.19999694824219</c:v>
                </c:pt>
                <c:pt idx="424">
                  <c:v>127</c:v>
                </c:pt>
                <c:pt idx="425">
                  <c:v>130.30000305175781</c:v>
                </c:pt>
                <c:pt idx="426">
                  <c:v>84.5</c:v>
                </c:pt>
                <c:pt idx="427">
                  <c:v>111.5</c:v>
                </c:pt>
                <c:pt idx="428">
                  <c:v>251</c:v>
                </c:pt>
                <c:pt idx="429">
                  <c:v>336.79998779296875</c:v>
                </c:pt>
                <c:pt idx="430">
                  <c:v>324</c:v>
                </c:pt>
                <c:pt idx="431">
                  <c:v>321.70001220703125</c:v>
                </c:pt>
                <c:pt idx="432">
                  <c:v>713.5</c:v>
                </c:pt>
                <c:pt idx="433">
                  <c:v>2490</c:v>
                </c:pt>
                <c:pt idx="434">
                  <c:v>7465</c:v>
                </c:pt>
                <c:pt idx="435">
                  <c:v>13720</c:v>
                </c:pt>
                <c:pt idx="436">
                  <c:v>14280</c:v>
                </c:pt>
                <c:pt idx="437">
                  <c:v>8554</c:v>
                </c:pt>
                <c:pt idx="438">
                  <c:v>3199</c:v>
                </c:pt>
                <c:pt idx="439">
                  <c:v>929.70001220703125</c:v>
                </c:pt>
                <c:pt idx="440">
                  <c:v>321.20001220703125</c:v>
                </c:pt>
                <c:pt idx="441">
                  <c:v>229</c:v>
                </c:pt>
                <c:pt idx="442">
                  <c:v>195.5</c:v>
                </c:pt>
                <c:pt idx="443">
                  <c:v>129.80000305175781</c:v>
                </c:pt>
                <c:pt idx="444">
                  <c:v>83.5</c:v>
                </c:pt>
                <c:pt idx="445">
                  <c:v>81.25</c:v>
                </c:pt>
                <c:pt idx="446">
                  <c:v>99.5</c:v>
                </c:pt>
                <c:pt idx="447">
                  <c:v>98.5</c:v>
                </c:pt>
                <c:pt idx="448">
                  <c:v>101</c:v>
                </c:pt>
                <c:pt idx="449">
                  <c:v>113.30000305175781</c:v>
                </c:pt>
                <c:pt idx="450">
                  <c:v>109.30000305175781</c:v>
                </c:pt>
                <c:pt idx="451">
                  <c:v>100</c:v>
                </c:pt>
                <c:pt idx="452">
                  <c:v>68</c:v>
                </c:pt>
                <c:pt idx="453">
                  <c:v>46.5</c:v>
                </c:pt>
                <c:pt idx="454">
                  <c:v>70</c:v>
                </c:pt>
                <c:pt idx="455">
                  <c:v>80.75</c:v>
                </c:pt>
                <c:pt idx="456">
                  <c:v>62.25</c:v>
                </c:pt>
                <c:pt idx="457">
                  <c:v>49.5</c:v>
                </c:pt>
                <c:pt idx="458">
                  <c:v>37.5</c:v>
                </c:pt>
                <c:pt idx="459">
                  <c:v>27.25</c:v>
                </c:pt>
                <c:pt idx="460">
                  <c:v>35.75</c:v>
                </c:pt>
                <c:pt idx="461">
                  <c:v>46.75</c:v>
                </c:pt>
                <c:pt idx="462">
                  <c:v>45.75</c:v>
                </c:pt>
                <c:pt idx="463">
                  <c:v>40.5</c:v>
                </c:pt>
                <c:pt idx="464">
                  <c:v>34</c:v>
                </c:pt>
                <c:pt idx="465">
                  <c:v>26.25</c:v>
                </c:pt>
                <c:pt idx="466">
                  <c:v>19.5</c:v>
                </c:pt>
                <c:pt idx="467">
                  <c:v>13.75</c:v>
                </c:pt>
                <c:pt idx="468">
                  <c:v>11.5</c:v>
                </c:pt>
                <c:pt idx="469">
                  <c:v>16.5</c:v>
                </c:pt>
                <c:pt idx="470">
                  <c:v>20.75</c:v>
                </c:pt>
                <c:pt idx="471">
                  <c:v>15</c:v>
                </c:pt>
                <c:pt idx="472">
                  <c:v>32</c:v>
                </c:pt>
                <c:pt idx="473">
                  <c:v>69.25</c:v>
                </c:pt>
                <c:pt idx="474">
                  <c:v>66.75</c:v>
                </c:pt>
                <c:pt idx="475">
                  <c:v>33.75</c:v>
                </c:pt>
                <c:pt idx="476">
                  <c:v>25.5</c:v>
                </c:pt>
                <c:pt idx="477">
                  <c:v>43.25</c:v>
                </c:pt>
                <c:pt idx="478">
                  <c:v>48.5</c:v>
                </c:pt>
                <c:pt idx="479">
                  <c:v>59.75</c:v>
                </c:pt>
                <c:pt idx="480">
                  <c:v>134.30000305175781</c:v>
                </c:pt>
                <c:pt idx="481">
                  <c:v>201.30000305175781</c:v>
                </c:pt>
                <c:pt idx="482">
                  <c:v>302</c:v>
                </c:pt>
                <c:pt idx="483">
                  <c:v>840.20001220703125</c:v>
                </c:pt>
                <c:pt idx="484">
                  <c:v>2243</c:v>
                </c:pt>
                <c:pt idx="485">
                  <c:v>3865</c:v>
                </c:pt>
                <c:pt idx="486">
                  <c:v>4051</c:v>
                </c:pt>
                <c:pt idx="487">
                  <c:v>2583</c:v>
                </c:pt>
                <c:pt idx="488">
                  <c:v>985.70001220703125</c:v>
                </c:pt>
                <c:pt idx="489">
                  <c:v>241</c:v>
                </c:pt>
                <c:pt idx="490">
                  <c:v>103</c:v>
                </c:pt>
                <c:pt idx="491">
                  <c:v>90</c:v>
                </c:pt>
                <c:pt idx="492">
                  <c:v>67.25</c:v>
                </c:pt>
                <c:pt idx="493">
                  <c:v>41</c:v>
                </c:pt>
                <c:pt idx="494">
                  <c:v>17</c:v>
                </c:pt>
                <c:pt idx="495">
                  <c:v>10</c:v>
                </c:pt>
                <c:pt idx="496">
                  <c:v>13.25</c:v>
                </c:pt>
                <c:pt idx="497">
                  <c:v>18.5</c:v>
                </c:pt>
                <c:pt idx="498">
                  <c:v>20.75</c:v>
                </c:pt>
                <c:pt idx="499">
                  <c:v>12.25</c:v>
                </c:pt>
                <c:pt idx="500">
                  <c:v>2.75</c:v>
                </c:pt>
                <c:pt idx="501">
                  <c:v>13.25</c:v>
                </c:pt>
                <c:pt idx="502">
                  <c:v>35.75</c:v>
                </c:pt>
                <c:pt idx="503">
                  <c:v>31.75</c:v>
                </c:pt>
                <c:pt idx="504">
                  <c:v>9.25</c:v>
                </c:pt>
                <c:pt idx="505">
                  <c:v>11.25</c:v>
                </c:pt>
                <c:pt idx="506">
                  <c:v>26.5</c:v>
                </c:pt>
                <c:pt idx="507">
                  <c:v>26.25</c:v>
                </c:pt>
                <c:pt idx="508">
                  <c:v>18.25</c:v>
                </c:pt>
                <c:pt idx="509">
                  <c:v>9.25</c:v>
                </c:pt>
                <c:pt idx="510">
                  <c:v>6</c:v>
                </c:pt>
                <c:pt idx="511">
                  <c:v>18.5</c:v>
                </c:pt>
                <c:pt idx="512">
                  <c:v>33.5</c:v>
                </c:pt>
                <c:pt idx="513">
                  <c:v>32</c:v>
                </c:pt>
                <c:pt idx="514">
                  <c:v>38</c:v>
                </c:pt>
                <c:pt idx="515">
                  <c:v>56</c:v>
                </c:pt>
                <c:pt idx="516">
                  <c:v>55.5</c:v>
                </c:pt>
                <c:pt idx="517">
                  <c:v>48.25</c:v>
                </c:pt>
                <c:pt idx="518">
                  <c:v>58.75</c:v>
                </c:pt>
                <c:pt idx="519">
                  <c:v>81</c:v>
                </c:pt>
                <c:pt idx="520">
                  <c:v>83.75</c:v>
                </c:pt>
                <c:pt idx="521">
                  <c:v>61.25</c:v>
                </c:pt>
                <c:pt idx="522">
                  <c:v>36.25</c:v>
                </c:pt>
                <c:pt idx="523">
                  <c:v>27.75</c:v>
                </c:pt>
                <c:pt idx="524">
                  <c:v>55.75</c:v>
                </c:pt>
                <c:pt idx="525">
                  <c:v>87.75</c:v>
                </c:pt>
                <c:pt idx="526">
                  <c:v>124.19999694824219</c:v>
                </c:pt>
                <c:pt idx="527">
                  <c:v>252.69999694824219</c:v>
                </c:pt>
                <c:pt idx="528">
                  <c:v>361.5</c:v>
                </c:pt>
                <c:pt idx="529">
                  <c:v>315.20001220703125</c:v>
                </c:pt>
                <c:pt idx="530">
                  <c:v>225</c:v>
                </c:pt>
                <c:pt idx="531">
                  <c:v>184.5</c:v>
                </c:pt>
                <c:pt idx="532">
                  <c:v>243.5</c:v>
                </c:pt>
                <c:pt idx="533">
                  <c:v>519.70001220703125</c:v>
                </c:pt>
                <c:pt idx="534">
                  <c:v>1084</c:v>
                </c:pt>
                <c:pt idx="535">
                  <c:v>1666</c:v>
                </c:pt>
                <c:pt idx="536">
                  <c:v>1676</c:v>
                </c:pt>
                <c:pt idx="537">
                  <c:v>1073</c:v>
                </c:pt>
                <c:pt idx="538">
                  <c:v>509.5</c:v>
                </c:pt>
                <c:pt idx="539">
                  <c:v>304.5</c:v>
                </c:pt>
                <c:pt idx="540">
                  <c:v>268.29998779296875</c:v>
                </c:pt>
                <c:pt idx="541">
                  <c:v>236</c:v>
                </c:pt>
                <c:pt idx="542">
                  <c:v>201.5</c:v>
                </c:pt>
                <c:pt idx="543">
                  <c:v>174</c:v>
                </c:pt>
                <c:pt idx="544">
                  <c:v>134.69999694824219</c:v>
                </c:pt>
                <c:pt idx="545">
                  <c:v>102</c:v>
                </c:pt>
                <c:pt idx="546">
                  <c:v>92.25</c:v>
                </c:pt>
                <c:pt idx="547">
                  <c:v>60.5</c:v>
                </c:pt>
                <c:pt idx="548">
                  <c:v>48.75</c:v>
                </c:pt>
                <c:pt idx="549">
                  <c:v>80</c:v>
                </c:pt>
                <c:pt idx="550">
                  <c:v>72.25</c:v>
                </c:pt>
                <c:pt idx="551">
                  <c:v>62.25</c:v>
                </c:pt>
                <c:pt idx="552">
                  <c:v>61.75</c:v>
                </c:pt>
                <c:pt idx="553">
                  <c:v>61</c:v>
                </c:pt>
                <c:pt idx="554">
                  <c:v>90.5</c:v>
                </c:pt>
                <c:pt idx="555">
                  <c:v>103.5</c:v>
                </c:pt>
                <c:pt idx="556">
                  <c:v>98.25</c:v>
                </c:pt>
                <c:pt idx="557">
                  <c:v>84.75</c:v>
                </c:pt>
                <c:pt idx="558">
                  <c:v>46.75</c:v>
                </c:pt>
                <c:pt idx="559">
                  <c:v>28.25</c:v>
                </c:pt>
                <c:pt idx="560">
                  <c:v>53.75</c:v>
                </c:pt>
                <c:pt idx="561">
                  <c:v>80.5</c:v>
                </c:pt>
                <c:pt idx="562">
                  <c:v>65.75</c:v>
                </c:pt>
                <c:pt idx="563">
                  <c:v>26.75</c:v>
                </c:pt>
                <c:pt idx="564">
                  <c:v>13.75</c:v>
                </c:pt>
                <c:pt idx="565">
                  <c:v>19.5</c:v>
                </c:pt>
                <c:pt idx="566">
                  <c:v>15</c:v>
                </c:pt>
                <c:pt idx="567">
                  <c:v>24.5</c:v>
                </c:pt>
                <c:pt idx="568">
                  <c:v>36.5</c:v>
                </c:pt>
                <c:pt idx="569">
                  <c:v>34</c:v>
                </c:pt>
                <c:pt idx="570">
                  <c:v>35</c:v>
                </c:pt>
                <c:pt idx="571">
                  <c:v>29.75</c:v>
                </c:pt>
                <c:pt idx="572">
                  <c:v>27</c:v>
                </c:pt>
                <c:pt idx="573">
                  <c:v>27.75</c:v>
                </c:pt>
                <c:pt idx="574">
                  <c:v>19.5</c:v>
                </c:pt>
                <c:pt idx="575">
                  <c:v>32.25</c:v>
                </c:pt>
                <c:pt idx="576">
                  <c:v>79.5</c:v>
                </c:pt>
                <c:pt idx="577">
                  <c:v>112.5</c:v>
                </c:pt>
                <c:pt idx="578">
                  <c:v>97</c:v>
                </c:pt>
                <c:pt idx="579">
                  <c:v>70</c:v>
                </c:pt>
                <c:pt idx="580">
                  <c:v>78</c:v>
                </c:pt>
                <c:pt idx="581">
                  <c:v>119</c:v>
                </c:pt>
                <c:pt idx="582">
                  <c:v>180.5</c:v>
                </c:pt>
                <c:pt idx="583">
                  <c:v>254.30000305175781</c:v>
                </c:pt>
                <c:pt idx="584">
                  <c:v>326.29998779296875</c:v>
                </c:pt>
                <c:pt idx="585">
                  <c:v>312.29998779296875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3B6-470B-A9C2-90B7CAF87438}"/>
            </c:ext>
          </c:extLst>
        </c:ser>
        <c:ser>
          <c:idx val="1"/>
          <c:order val="1"/>
          <c:tx>
            <c:v>distriubtion width</c:v>
          </c:tx>
          <c:spPr>
            <a:ln w="38100">
              <a:solidFill>
                <a:srgbClr val="FF66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{7 min}'!$G$10:$G$11</c:f>
              <c:numCache>
                <c:formatCode>General</c:formatCode>
                <c:ptCount val="2"/>
                <c:pt idx="0">
                  <c:v>523.7525634765625</c:v>
                </c:pt>
                <c:pt idx="1">
                  <c:v>527.68243408203125</c:v>
                </c:pt>
              </c:numCache>
            </c:numRef>
          </c:xVal>
          <c:yVal>
            <c:numRef>
              <c:f>'Sheet1 {7 min}'!$F$13:$F$14</c:f>
              <c:numCache>
                <c:formatCode>General</c:formatCode>
                <c:ptCount val="2"/>
                <c:pt idx="0">
                  <c:v>20540</c:v>
                </c:pt>
                <c:pt idx="1">
                  <c:v>20540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3B6-470B-A9C2-90B7CAF87438}"/>
            </c:ext>
          </c:extLst>
        </c:ser>
        <c:ser>
          <c:idx val="2"/>
          <c:order val="2"/>
          <c:tx>
            <c:v>centroid</c:v>
          </c:tx>
          <c:spPr>
            <a:ln w="38100">
              <a:solidFill>
                <a:srgbClr val="00FF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('Sheet1 {7 min}'!$G$4,'Sheet1 {7 min}'!$G$4)</c:f>
              <c:numCache>
                <c:formatCode>General</c:formatCode>
                <c:ptCount val="2"/>
                <c:pt idx="0">
                  <c:v>525.1553955078125</c:v>
                </c:pt>
                <c:pt idx="1">
                  <c:v>525.1553955078125</c:v>
                </c:pt>
              </c:numCache>
            </c:numRef>
          </c:xVal>
          <c:yVal>
            <c:numRef>
              <c:f>'Sheet1 {7 min}'!$F$12:$F$13</c:f>
              <c:numCache>
                <c:formatCode>General</c:formatCode>
                <c:ptCount val="2"/>
                <c:pt idx="0">
                  <c:v>0</c:v>
                </c:pt>
                <c:pt idx="1">
                  <c:v>20540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3B6-470B-A9C2-90B7CAF87438}"/>
            </c:ext>
          </c:extLst>
        </c:ser>
        <c:ser>
          <c:idx val="3"/>
          <c:order val="3"/>
          <c:tx>
            <c:v>peak envelope</c:v>
          </c:tx>
          <c:spPr>
            <a:ln w="12700">
              <a:solidFill>
                <a:srgbClr val="FF0000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'Sheet1 {7 min}'!$D$1:$D$12</c:f>
              <c:numCache>
                <c:formatCode>General</c:formatCode>
                <c:ptCount val="12"/>
                <c:pt idx="0">
                  <c:v>523.7750244140625</c:v>
                </c:pt>
                <c:pt idx="1">
                  <c:v>524.27398681640625</c:v>
                </c:pt>
                <c:pt idx="2">
                  <c:v>524.77398681640625</c:v>
                </c:pt>
                <c:pt idx="3">
                  <c:v>525.28497314453125</c:v>
                </c:pt>
                <c:pt idx="4">
                  <c:v>525.78497314453125</c:v>
                </c:pt>
                <c:pt idx="5">
                  <c:v>526.2860107421875</c:v>
                </c:pt>
                <c:pt idx="6">
                  <c:v>526.7860107421875</c:v>
                </c:pt>
                <c:pt idx="7">
                  <c:v>527.2979736328125</c:v>
                </c:pt>
                <c:pt idx="8">
                  <c:v>527.79901123046875</c:v>
                </c:pt>
                <c:pt idx="9">
                  <c:v>528.29901123046875</c:v>
                </c:pt>
                <c:pt idx="10">
                  <c:v>528.79901123046875</c:v>
                </c:pt>
                <c:pt idx="11">
                  <c:v>529.29901123046875</c:v>
                </c:pt>
              </c:numCache>
            </c:numRef>
          </c:xVal>
          <c:yVal>
            <c:numRef>
              <c:f>'Sheet1 {7 min}'!$E$1:$E$28</c:f>
              <c:numCache>
                <c:formatCode>General</c:formatCode>
                <c:ptCount val="28"/>
                <c:pt idx="0">
                  <c:v>205400</c:v>
                </c:pt>
                <c:pt idx="1">
                  <c:v>133500</c:v>
                </c:pt>
                <c:pt idx="2">
                  <c:v>51590</c:v>
                </c:pt>
                <c:pt idx="3">
                  <c:v>41340</c:v>
                </c:pt>
                <c:pt idx="4">
                  <c:v>73530</c:v>
                </c:pt>
                <c:pt idx="5">
                  <c:v>95280</c:v>
                </c:pt>
                <c:pt idx="6">
                  <c:v>75950</c:v>
                </c:pt>
                <c:pt idx="7">
                  <c:v>41190</c:v>
                </c:pt>
                <c:pt idx="8">
                  <c:v>14280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3B6-470B-A9C2-90B7CAF87438}"/>
            </c:ext>
          </c:extLst>
        </c:ser>
        <c:ser>
          <c:idx val="4"/>
          <c:order val="4"/>
          <c:tx>
            <c:v>Binomial p = 1</c:v>
          </c:tx>
          <c:spPr>
            <a:ln w="25400">
              <a:solidFill>
                <a:srgbClr val="4472C4"/>
              </a:solidFill>
              <a:prstDash val="solid"/>
            </a:ln>
          </c:spPr>
          <c:marker>
            <c:symbol val="none"/>
          </c:marker>
          <c:xVal>
            <c:numRef>
              <c:f>'Sheet1 {7 min}'!$D$1:$D$31</c:f>
              <c:numCache>
                <c:formatCode>General</c:formatCode>
                <c:ptCount val="31"/>
                <c:pt idx="0">
                  <c:v>523.7750244140625</c:v>
                </c:pt>
                <c:pt idx="1">
                  <c:v>524.27398681640625</c:v>
                </c:pt>
                <c:pt idx="2">
                  <c:v>524.77398681640625</c:v>
                </c:pt>
                <c:pt idx="3">
                  <c:v>525.28497314453125</c:v>
                </c:pt>
                <c:pt idx="4">
                  <c:v>525.78497314453125</c:v>
                </c:pt>
                <c:pt idx="5">
                  <c:v>526.2860107421875</c:v>
                </c:pt>
                <c:pt idx="6">
                  <c:v>526.7860107421875</c:v>
                </c:pt>
                <c:pt idx="7">
                  <c:v>527.2979736328125</c:v>
                </c:pt>
                <c:pt idx="8">
                  <c:v>527.79901123046875</c:v>
                </c:pt>
                <c:pt idx="9">
                  <c:v>528.29901123046875</c:v>
                </c:pt>
                <c:pt idx="10">
                  <c:v>528.79901123046875</c:v>
                </c:pt>
                <c:pt idx="11">
                  <c:v>529.29901123046875</c:v>
                </c:pt>
              </c:numCache>
            </c:numRef>
          </c:xVal>
          <c:yVal>
            <c:numRef>
              <c:f>'Sheet1 {7 min}'!$P$1:$P$31</c:f>
              <c:numCache>
                <c:formatCode>General</c:formatCode>
                <c:ptCount val="31"/>
                <c:pt idx="0">
                  <c:v>205577.50907536029</c:v>
                </c:pt>
                <c:pt idx="1">
                  <c:v>132784.30633377313</c:v>
                </c:pt>
                <c:pt idx="2">
                  <c:v>53000.749405223083</c:v>
                </c:pt>
                <c:pt idx="3">
                  <c:v>40631.501745093701</c:v>
                </c:pt>
                <c:pt idx="4">
                  <c:v>73770.900689701535</c:v>
                </c:pt>
                <c:pt idx="5">
                  <c:v>95172.439175782521</c:v>
                </c:pt>
                <c:pt idx="6">
                  <c:v>76241.979295942845</c:v>
                </c:pt>
                <c:pt idx="7">
                  <c:v>40414.410678782478</c:v>
                </c:pt>
                <c:pt idx="8">
                  <c:v>14245.450909231313</c:v>
                </c:pt>
                <c:pt idx="9">
                  <c:v>3736.8203974597727</c:v>
                </c:pt>
                <c:pt idx="10">
                  <c:v>784.89752809271261</c:v>
                </c:pt>
                <c:pt idx="11">
                  <c:v>138.31630863400781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3B6-470B-A9C2-90B7CAF87438}"/>
            </c:ext>
          </c:extLst>
        </c:ser>
        <c:ser>
          <c:idx val="5"/>
          <c:order val="5"/>
          <c:tx>
            <c:v>Bimodal(1) 1</c:v>
          </c:tx>
          <c:marker>
            <c:symbol val="none"/>
          </c:marker>
          <c:xVal>
            <c:numRef>
              <c:f>'Sheet1 {7 min}'!$D$1:$D$31</c:f>
              <c:numCache>
                <c:formatCode>General</c:formatCode>
                <c:ptCount val="31"/>
                <c:pt idx="0">
                  <c:v>523.7750244140625</c:v>
                </c:pt>
                <c:pt idx="1">
                  <c:v>524.27398681640625</c:v>
                </c:pt>
                <c:pt idx="2">
                  <c:v>524.77398681640625</c:v>
                </c:pt>
                <c:pt idx="3">
                  <c:v>525.28497314453125</c:v>
                </c:pt>
                <c:pt idx="4">
                  <c:v>525.78497314453125</c:v>
                </c:pt>
                <c:pt idx="5">
                  <c:v>526.2860107421875</c:v>
                </c:pt>
                <c:pt idx="6">
                  <c:v>526.7860107421875</c:v>
                </c:pt>
                <c:pt idx="7">
                  <c:v>527.2979736328125</c:v>
                </c:pt>
                <c:pt idx="8">
                  <c:v>527.79901123046875</c:v>
                </c:pt>
                <c:pt idx="9">
                  <c:v>528.29901123046875</c:v>
                </c:pt>
                <c:pt idx="10">
                  <c:v>528.79901123046875</c:v>
                </c:pt>
                <c:pt idx="11">
                  <c:v>529.29901123046875</c:v>
                </c:pt>
              </c:numCache>
            </c:numRef>
          </c:xVal>
          <c:yVal>
            <c:numRef>
              <c:f>'Sheet1 {7 min}'!$M$1:$M$31</c:f>
              <c:numCache>
                <c:formatCode>General</c:formatCode>
                <c:ptCount val="31"/>
                <c:pt idx="0">
                  <c:v>205545.13702705936</c:v>
                </c:pt>
                <c:pt idx="1">
                  <c:v>132074.72252742134</c:v>
                </c:pt>
                <c:pt idx="2">
                  <c:v>46702.338571550987</c:v>
                </c:pt>
                <c:pt idx="3">
                  <c:v>11841.225817053855</c:v>
                </c:pt>
                <c:pt idx="4">
                  <c:v>2386.3002451729035</c:v>
                </c:pt>
                <c:pt idx="5">
                  <c:v>403.55324638392233</c:v>
                </c:pt>
                <c:pt idx="6">
                  <c:v>59.20108587631772</c:v>
                </c:pt>
                <c:pt idx="7">
                  <c:v>7.7027583173813019</c:v>
                </c:pt>
                <c:pt idx="8">
                  <c:v>0.90302484618872603</c:v>
                </c:pt>
                <c:pt idx="9">
                  <c:v>9.6510893291062966E-2</c:v>
                </c:pt>
                <c:pt idx="10">
                  <c:v>2.8700527564434982E-3</c:v>
                </c:pt>
                <c:pt idx="11">
                  <c:v>1.3790249684292067E-7</c:v>
                </c:pt>
                <c:pt idx="12">
                  <c:v>7.8274937204517866E-8</c:v>
                </c:pt>
                <c:pt idx="13">
                  <c:v>7.8274937204517866E-8</c:v>
                </c:pt>
                <c:pt idx="14">
                  <c:v>7.8274937204517866E-8</c:v>
                </c:pt>
                <c:pt idx="15">
                  <c:v>7.8274937204517866E-8</c:v>
                </c:pt>
                <c:pt idx="16">
                  <c:v>7.8274937204517866E-8</c:v>
                </c:pt>
                <c:pt idx="17">
                  <c:v>7.8274937204517866E-8</c:v>
                </c:pt>
                <c:pt idx="18">
                  <c:v>7.8274937204517866E-8</c:v>
                </c:pt>
                <c:pt idx="19">
                  <c:v>7.8274937204517866E-8</c:v>
                </c:pt>
                <c:pt idx="20">
                  <c:v>7.8274937204517866E-8</c:v>
                </c:pt>
                <c:pt idx="21">
                  <c:v>7.8274937204517866E-8</c:v>
                </c:pt>
                <c:pt idx="22">
                  <c:v>7.8274937204517866E-8</c:v>
                </c:pt>
                <c:pt idx="23">
                  <c:v>7.8274937204517866E-8</c:v>
                </c:pt>
                <c:pt idx="24">
                  <c:v>7.8274937204517866E-8</c:v>
                </c:pt>
                <c:pt idx="25">
                  <c:v>7.8274937204517866E-8</c:v>
                </c:pt>
                <c:pt idx="26">
                  <c:v>7.8274937204517866E-8</c:v>
                </c:pt>
                <c:pt idx="27">
                  <c:v>7.8274937204517866E-8</c:v>
                </c:pt>
                <c:pt idx="28">
                  <c:v>7.8274937204517866E-8</c:v>
                </c:pt>
                <c:pt idx="29">
                  <c:v>7.8274937204517866E-8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3B6-470B-A9C2-90B7CAF87438}"/>
            </c:ext>
          </c:extLst>
        </c:ser>
        <c:ser>
          <c:idx val="6"/>
          <c:order val="6"/>
          <c:tx>
            <c:v>Bimodal(2) 4.8</c:v>
          </c:tx>
          <c:marker>
            <c:symbol val="none"/>
          </c:marker>
          <c:xVal>
            <c:numRef>
              <c:f>'Sheet1 {7 min}'!$D$1:$D$31</c:f>
              <c:numCache>
                <c:formatCode>General</c:formatCode>
                <c:ptCount val="31"/>
                <c:pt idx="0">
                  <c:v>523.7750244140625</c:v>
                </c:pt>
                <c:pt idx="1">
                  <c:v>524.27398681640625</c:v>
                </c:pt>
                <c:pt idx="2">
                  <c:v>524.77398681640625</c:v>
                </c:pt>
                <c:pt idx="3">
                  <c:v>525.28497314453125</c:v>
                </c:pt>
                <c:pt idx="4">
                  <c:v>525.78497314453125</c:v>
                </c:pt>
                <c:pt idx="5">
                  <c:v>526.2860107421875</c:v>
                </c:pt>
                <c:pt idx="6">
                  <c:v>526.7860107421875</c:v>
                </c:pt>
                <c:pt idx="7">
                  <c:v>527.2979736328125</c:v>
                </c:pt>
                <c:pt idx="8">
                  <c:v>527.79901123046875</c:v>
                </c:pt>
                <c:pt idx="9">
                  <c:v>528.29901123046875</c:v>
                </c:pt>
                <c:pt idx="10">
                  <c:v>528.79901123046875</c:v>
                </c:pt>
                <c:pt idx="11">
                  <c:v>529.29901123046875</c:v>
                </c:pt>
              </c:numCache>
            </c:numRef>
          </c:xVal>
          <c:yVal>
            <c:numRef>
              <c:f>'Sheet1 {7 min}'!$O$1:$O$31</c:f>
              <c:numCache>
                <c:formatCode>General</c:formatCode>
                <c:ptCount val="31"/>
                <c:pt idx="0">
                  <c:v>31.13314810862089</c:v>
                </c:pt>
                <c:pt idx="1">
                  <c:v>672.08520809563402</c:v>
                </c:pt>
                <c:pt idx="2">
                  <c:v>5815.9593266536585</c:v>
                </c:pt>
                <c:pt idx="3">
                  <c:v>25376.257369339688</c:v>
                </c:pt>
                <c:pt idx="4">
                  <c:v>57061.722637177729</c:v>
                </c:pt>
                <c:pt idx="5">
                  <c:v>59160.201376952013</c:v>
                </c:pt>
                <c:pt idx="6">
                  <c:v>27061.455172848659</c:v>
                </c:pt>
                <c:pt idx="7">
                  <c:v>8137.7805403410384</c:v>
                </c:pt>
                <c:pt idx="8">
                  <c:v>1859.451184229368</c:v>
                </c:pt>
                <c:pt idx="9">
                  <c:v>347.03625280438513</c:v>
                </c:pt>
                <c:pt idx="10">
                  <c:v>55.194783879182715</c:v>
                </c:pt>
                <c:pt idx="11">
                  <c:v>7.6893669257172794</c:v>
                </c:pt>
                <c:pt idx="12">
                  <c:v>0.95622189304299465</c:v>
                </c:pt>
                <c:pt idx="13">
                  <c:v>0.10696586822429058</c:v>
                </c:pt>
                <c:pt idx="14">
                  <c:v>9.6534137944580319E-3</c:v>
                </c:pt>
                <c:pt idx="15">
                  <c:v>7.8274937204517866E-8</c:v>
                </c:pt>
                <c:pt idx="16">
                  <c:v>7.8274937204517866E-8</c:v>
                </c:pt>
                <c:pt idx="17">
                  <c:v>7.8274937204517866E-8</c:v>
                </c:pt>
                <c:pt idx="18">
                  <c:v>7.8274937204517866E-8</c:v>
                </c:pt>
                <c:pt idx="19">
                  <c:v>7.8274937204517866E-8</c:v>
                </c:pt>
                <c:pt idx="20">
                  <c:v>7.8274937204517866E-8</c:v>
                </c:pt>
                <c:pt idx="21">
                  <c:v>7.8274937204517866E-8</c:v>
                </c:pt>
                <c:pt idx="22">
                  <c:v>7.8274937204517866E-8</c:v>
                </c:pt>
                <c:pt idx="23">
                  <c:v>7.8274937204517866E-8</c:v>
                </c:pt>
                <c:pt idx="24">
                  <c:v>7.8274937204517866E-8</c:v>
                </c:pt>
                <c:pt idx="25">
                  <c:v>7.8274937204517866E-8</c:v>
                </c:pt>
                <c:pt idx="26">
                  <c:v>7.8274937204517866E-8</c:v>
                </c:pt>
                <c:pt idx="27">
                  <c:v>7.8274937204517866E-8</c:v>
                </c:pt>
                <c:pt idx="28">
                  <c:v>7.8274937204517866E-8</c:v>
                </c:pt>
                <c:pt idx="29">
                  <c:v>7.8274937204517866E-8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23B6-470B-A9C2-90B7CAF87438}"/>
            </c:ext>
          </c:extLst>
        </c:ser>
        <c:ser>
          <c:idx val="7"/>
          <c:order val="7"/>
          <c:tx>
            <c:v>Bimodal(3) 6.4</c:v>
          </c:tx>
          <c:marker>
            <c:symbol val="none"/>
          </c:marker>
          <c:xVal>
            <c:numRef>
              <c:f>'Sheet1 {7 min}'!$D$1:$D$31</c:f>
              <c:numCache>
                <c:formatCode>General</c:formatCode>
                <c:ptCount val="31"/>
                <c:pt idx="0">
                  <c:v>523.7750244140625</c:v>
                </c:pt>
                <c:pt idx="1">
                  <c:v>524.27398681640625</c:v>
                </c:pt>
                <c:pt idx="2">
                  <c:v>524.77398681640625</c:v>
                </c:pt>
                <c:pt idx="3">
                  <c:v>525.28497314453125</c:v>
                </c:pt>
                <c:pt idx="4">
                  <c:v>525.78497314453125</c:v>
                </c:pt>
                <c:pt idx="5">
                  <c:v>526.2860107421875</c:v>
                </c:pt>
                <c:pt idx="6">
                  <c:v>526.7860107421875</c:v>
                </c:pt>
                <c:pt idx="7">
                  <c:v>527.2979736328125</c:v>
                </c:pt>
                <c:pt idx="8">
                  <c:v>527.79901123046875</c:v>
                </c:pt>
                <c:pt idx="9">
                  <c:v>528.29901123046875</c:v>
                </c:pt>
                <c:pt idx="10">
                  <c:v>528.79901123046875</c:v>
                </c:pt>
                <c:pt idx="11">
                  <c:v>529.29901123046875</c:v>
                </c:pt>
              </c:numCache>
            </c:numRef>
          </c:xVal>
          <c:yVal>
            <c:numRef>
              <c:f>'Sheet1 {7 min}'!$V$1:$V$31</c:f>
              <c:numCache>
                <c:formatCode>General</c:formatCode>
                <c:ptCount val="31"/>
                <c:pt idx="0">
                  <c:v>1.2389003488774291</c:v>
                </c:pt>
                <c:pt idx="1">
                  <c:v>37.498598412697454</c:v>
                </c:pt>
                <c:pt idx="2">
                  <c:v>482.45150717498575</c:v>
                </c:pt>
                <c:pt idx="3">
                  <c:v>3414.0185588567097</c:v>
                </c:pt>
                <c:pt idx="4">
                  <c:v>14322.877807507446</c:v>
                </c:pt>
                <c:pt idx="5">
                  <c:v>35608.684552603139</c:v>
                </c:pt>
                <c:pt idx="6">
                  <c:v>49121.323037374415</c:v>
                </c:pt>
                <c:pt idx="7">
                  <c:v>32268.927380280606</c:v>
                </c:pt>
                <c:pt idx="8">
                  <c:v>12385.096700312306</c:v>
                </c:pt>
                <c:pt idx="9">
                  <c:v>3389.6876339186465</c:v>
                </c:pt>
                <c:pt idx="10">
                  <c:v>729.69987431732329</c:v>
                </c:pt>
                <c:pt idx="11">
                  <c:v>130.6269417269379</c:v>
                </c:pt>
                <c:pt idx="12">
                  <c:v>20.139137875739294</c:v>
                </c:pt>
                <c:pt idx="13">
                  <c:v>2.7380866389374998</c:v>
                </c:pt>
                <c:pt idx="14">
                  <c:v>0.33351844335661041</c:v>
                </c:pt>
                <c:pt idx="15">
                  <c:v>3.6065496948694639E-2</c:v>
                </c:pt>
                <c:pt idx="16">
                  <c:v>2.7122802957509603E-3</c:v>
                </c:pt>
                <c:pt idx="17">
                  <c:v>7.8274937204517866E-8</c:v>
                </c:pt>
                <c:pt idx="18">
                  <c:v>7.8274937204517866E-8</c:v>
                </c:pt>
                <c:pt idx="19">
                  <c:v>7.8274937204517866E-8</c:v>
                </c:pt>
                <c:pt idx="20">
                  <c:v>7.8274937204517866E-8</c:v>
                </c:pt>
                <c:pt idx="21">
                  <c:v>7.8274937204517866E-8</c:v>
                </c:pt>
                <c:pt idx="22">
                  <c:v>7.8274937204517866E-8</c:v>
                </c:pt>
                <c:pt idx="23">
                  <c:v>7.8274937204517866E-8</c:v>
                </c:pt>
                <c:pt idx="24">
                  <c:v>7.8274937204517866E-8</c:v>
                </c:pt>
                <c:pt idx="25">
                  <c:v>7.8274937204517866E-8</c:v>
                </c:pt>
                <c:pt idx="26">
                  <c:v>7.8274937204517866E-8</c:v>
                </c:pt>
                <c:pt idx="27">
                  <c:v>7.8274937204517866E-8</c:v>
                </c:pt>
                <c:pt idx="28">
                  <c:v>7.8274937204517866E-8</c:v>
                </c:pt>
                <c:pt idx="29">
                  <c:v>7.8274937204517866E-8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23B6-470B-A9C2-90B7CAF874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435711"/>
        <c:axId val="788467327"/>
      </c:scatterChart>
      <c:valAx>
        <c:axId val="788435711"/>
        <c:scaling>
          <c:orientation val="minMax"/>
          <c:max val="530"/>
          <c:min val="523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m/z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88467327"/>
        <c:crosses val="autoZero"/>
        <c:crossBetween val="midCat"/>
      </c:valAx>
      <c:valAx>
        <c:axId val="788467327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88435711"/>
        <c:crosses val="autoZero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Regression Metric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Lit>
              <c:ptCount val="1"/>
              <c:pt idx="0">
                <c:v>Error</c:v>
              </c:pt>
            </c:strLit>
          </c:cat>
          <c:val>
            <c:numRef>
              <c:f>'Sheet1 {7 min}'!$I$78</c:f>
              <c:numCache>
                <c:formatCode>General</c:formatCode>
                <c:ptCount val="1"/>
                <c:pt idx="0">
                  <c:v>5.0559286903603156E-7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0CEE-4C05-B5C1-861C52B3E0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axId val="788459423"/>
        <c:axId val="788469407"/>
      </c:barChart>
      <c:scatterChart>
        <c:scatterStyle val="lineMarker"/>
        <c:varyColors val="0"/>
        <c:ser>
          <c:idx val="1"/>
          <c:order val="1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008000"/>
                </a:solidFill>
                <a:prstDash val="solid"/>
              </a:ln>
            </c:spPr>
          </c:errBars>
          <c:yVal>
            <c:numRef>
              <c:f>'Sheet1 {7 min}'!$I$79</c:f>
              <c:numCache>
                <c:formatCode>General</c:formatCode>
                <c:ptCount val="1"/>
                <c:pt idx="0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0CEE-4C05-B5C1-861C52B3E03B}"/>
            </c:ext>
          </c:extLst>
        </c:ser>
        <c:ser>
          <c:idx val="2"/>
          <c:order val="2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6600"/>
                </a:solidFill>
                <a:prstDash val="solid"/>
              </a:ln>
            </c:spPr>
          </c:errBars>
          <c:yVal>
            <c:numRef>
              <c:f>'Sheet1 {7 min}'!$I$80</c:f>
              <c:numCache>
                <c:formatCode>General</c:formatCode>
                <c:ptCount val="1"/>
                <c:pt idx="0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0CEE-4C05-B5C1-861C52B3E03B}"/>
            </c:ext>
          </c:extLst>
        </c:ser>
        <c:ser>
          <c:idx val="3"/>
          <c:order val="3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'Sheet1 {7 min}'!$I$81</c:f>
              <c:numCache>
                <c:formatCode>General</c:formatCode>
                <c:ptCount val="1"/>
                <c:pt idx="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0CEE-4C05-B5C1-861C52B3E0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459423"/>
        <c:axId val="788469407"/>
      </c:scatterChart>
      <c:catAx>
        <c:axId val="78845942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88469407"/>
        <c:crosses val="autoZero"/>
        <c:auto val="1"/>
        <c:lblAlgn val="ctr"/>
        <c:lblOffset val="100"/>
        <c:noMultiLvlLbl val="0"/>
      </c:catAx>
      <c:valAx>
        <c:axId val="788469407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788459423"/>
        <c:crosses val="autoZero"/>
        <c:crossBetween val="between"/>
      </c:valAx>
      <c:spPr>
        <a:noFill/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Delta Chi Metric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Lit>
              <c:ptCount val="1"/>
              <c:pt idx="0">
                <c:v>DeltaChi</c:v>
              </c:pt>
            </c:strLit>
          </c:cat>
          <c:val>
            <c:numRef>
              <c:f>'Sheet1 {7 min}'!$J$78</c:f>
              <c:numCache>
                <c:formatCode>General</c:formatCode>
                <c:ptCount val="1"/>
                <c:pt idx="0">
                  <c:v>1.3402230040898684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85-428E-AE60-888F46505E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axId val="788475647"/>
        <c:axId val="788463999"/>
      </c:barChart>
      <c:scatterChart>
        <c:scatterStyle val="lineMarker"/>
        <c:varyColors val="0"/>
        <c:ser>
          <c:idx val="1"/>
          <c:order val="1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008000"/>
                </a:solidFill>
                <a:prstDash val="solid"/>
              </a:ln>
            </c:spPr>
          </c:errBars>
          <c:yVal>
            <c:numRef>
              <c:f>'Sheet1 {7 min}'!$J$79</c:f>
              <c:numCache>
                <c:formatCode>General</c:formatCode>
                <c:ptCount val="1"/>
                <c:pt idx="0">
                  <c:v>0.27446295761718653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85-428E-AE60-888F46505E8E}"/>
            </c:ext>
          </c:extLst>
        </c:ser>
        <c:ser>
          <c:idx val="2"/>
          <c:order val="2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6600"/>
                </a:solidFill>
                <a:prstDash val="solid"/>
              </a:ln>
            </c:spPr>
          </c:errBars>
          <c:yVal>
            <c:numRef>
              <c:f>'Sheet1 {7 min}'!$J$80</c:f>
              <c:numCache>
                <c:formatCode>General</c:formatCode>
                <c:ptCount val="1"/>
                <c:pt idx="0">
                  <c:v>0.13723147880859327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F85-428E-AE60-888F46505E8E}"/>
            </c:ext>
          </c:extLst>
        </c:ser>
        <c:ser>
          <c:idx val="3"/>
          <c:order val="3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'Sheet1 {7 min}'!$J$81</c:f>
              <c:numCache>
                <c:formatCode>General</c:formatCode>
                <c:ptCount val="1"/>
                <c:pt idx="0">
                  <c:v>6.8615739404296633E-2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F85-428E-AE60-888F46505E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475647"/>
        <c:axId val="788463999"/>
      </c:scatterChart>
      <c:catAx>
        <c:axId val="78847564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88463999"/>
        <c:crosses val="autoZero"/>
        <c:auto val="1"/>
        <c:lblAlgn val="ctr"/>
        <c:lblOffset val="100"/>
        <c:noMultiLvlLbl val="0"/>
      </c:catAx>
      <c:valAx>
        <c:axId val="788463999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788475647"/>
        <c:crosses val="autoZero"/>
        <c:crossBetween val="between"/>
      </c:valAx>
      <c:spPr>
        <a:noFill/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Separation Metric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Lit>
              <c:ptCount val="1"/>
              <c:pt idx="0">
                <c:v>SepRatio</c:v>
              </c:pt>
            </c:strLit>
          </c:cat>
          <c:val>
            <c:numRef>
              <c:f>'Sheet1 {7 min}'!$K$78</c:f>
              <c:numCache>
                <c:formatCode>General</c:formatCode>
                <c:ptCount val="1"/>
                <c:pt idx="0">
                  <c:v>1.6767610106039539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46-4F40-A3A1-B2D88882ED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axId val="788468575"/>
        <c:axId val="788471071"/>
      </c:barChart>
      <c:scatterChart>
        <c:scatterStyle val="lineMarker"/>
        <c:varyColors val="0"/>
        <c:ser>
          <c:idx val="1"/>
          <c:order val="1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008000"/>
                </a:solidFill>
                <a:prstDash val="solid"/>
              </a:ln>
            </c:spPr>
          </c:errBars>
          <c:yVal>
            <c:numRef>
              <c:f>'Sheet1 {7 min}'!$K$79</c:f>
              <c:numCache>
                <c:formatCode>General</c:formatCode>
                <c:ptCount val="1"/>
                <c:pt idx="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546-4F40-A3A1-B2D88882ED84}"/>
            </c:ext>
          </c:extLst>
        </c:ser>
        <c:ser>
          <c:idx val="2"/>
          <c:order val="2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6600"/>
                </a:solidFill>
                <a:prstDash val="solid"/>
              </a:ln>
            </c:spPr>
          </c:errBars>
          <c:yVal>
            <c:numRef>
              <c:f>'Sheet1 {7 min}'!$K$80</c:f>
              <c:numCache>
                <c:formatCode>General</c:formatCode>
                <c:ptCount val="1"/>
                <c:pt idx="0">
                  <c:v>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546-4F40-A3A1-B2D88882ED84}"/>
            </c:ext>
          </c:extLst>
        </c:ser>
        <c:ser>
          <c:idx val="3"/>
          <c:order val="3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'Sheet1 {7 min}'!$K$81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546-4F40-A3A1-B2D88882ED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468575"/>
        <c:axId val="788471071"/>
      </c:scatterChart>
      <c:catAx>
        <c:axId val="78846857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88471071"/>
        <c:crosses val="autoZero"/>
        <c:auto val="1"/>
        <c:lblAlgn val="ctr"/>
        <c:lblOffset val="100"/>
        <c:noMultiLvlLbl val="0"/>
      </c:catAx>
      <c:valAx>
        <c:axId val="788471071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788468575"/>
        <c:crosses val="autoZero"/>
        <c:crossBetween val="between"/>
      </c:valAx>
      <c:spPr>
        <a:noFill/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Iterative Fitting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1st</c:v>
          </c:tx>
          <c:spPr>
            <a:ln w="25400">
              <a:noFill/>
            </a:ln>
            <a:effectLst/>
          </c:spPr>
          <c:marker>
            <c:symbol val="circle"/>
            <c:size val="6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xVal>
            <c:numRef>
              <c:f>'Sheet1 {7 min}'!$K$101:$K$120</c:f>
              <c:numCache>
                <c:formatCode>General</c:formatCode>
                <c:ptCount val="20"/>
                <c:pt idx="0">
                  <c:v>3.6644775475380767E-2</c:v>
                </c:pt>
                <c:pt idx="1">
                  <c:v>6.9247984608806633E-5</c:v>
                </c:pt>
                <c:pt idx="2">
                  <c:v>7.4901695223889217E-2</c:v>
                </c:pt>
                <c:pt idx="3">
                  <c:v>0.11330954166984104</c:v>
                </c:pt>
                <c:pt idx="4">
                  <c:v>1.0100000000001341E-7</c:v>
                </c:pt>
                <c:pt idx="5">
                  <c:v>7.155257003750809E-2</c:v>
                </c:pt>
                <c:pt idx="6">
                  <c:v>1.0099999999992581E-7</c:v>
                </c:pt>
                <c:pt idx="7">
                  <c:v>6.6545987461432116E-2</c:v>
                </c:pt>
                <c:pt idx="8">
                  <c:v>1.1965411208527505E-7</c:v>
                </c:pt>
                <c:pt idx="9">
                  <c:v>4.0510723778672528E-2</c:v>
                </c:pt>
              </c:numCache>
            </c:numRef>
          </c:xVal>
          <c:yVal>
            <c:numRef>
              <c:f>'Sheet1 {7 min}'!$Q$101:$Q$120</c:f>
              <c:numCache>
                <c:formatCode>General</c:formatCode>
                <c:ptCount val="20"/>
                <c:pt idx="0">
                  <c:v>0.54881522161407259</c:v>
                </c:pt>
                <c:pt idx="1">
                  <c:v>0.53954983717280913</c:v>
                </c:pt>
                <c:pt idx="2">
                  <c:v>0.62200076473959143</c:v>
                </c:pt>
                <c:pt idx="3">
                  <c:v>0.5356770246817959</c:v>
                </c:pt>
                <c:pt idx="4">
                  <c:v>0.57136870240200233</c:v>
                </c:pt>
                <c:pt idx="5">
                  <c:v>0.57649734884312809</c:v>
                </c:pt>
                <c:pt idx="6">
                  <c:v>0.52805929475254143</c:v>
                </c:pt>
                <c:pt idx="7">
                  <c:v>0.57418768874315718</c:v>
                </c:pt>
                <c:pt idx="8">
                  <c:v>0.55887128308799949</c:v>
                </c:pt>
                <c:pt idx="9">
                  <c:v>0.54767931692604532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37-4C27-8AB2-B401D4F7BACC}"/>
            </c:ext>
          </c:extLst>
        </c:ser>
        <c:ser>
          <c:idx val="1"/>
          <c:order val="1"/>
          <c:tx>
            <c:v>2nd</c:v>
          </c:tx>
          <c:spPr>
            <a:ln w="25400">
              <a:noFill/>
            </a:ln>
            <a:effectLst/>
          </c:spPr>
          <c:marker>
            <c:symbol val="circle"/>
            <c:size val="6"/>
            <c:spPr>
              <a:solidFill>
                <a:srgbClr val="99CCFF"/>
              </a:solidFill>
              <a:ln>
                <a:solidFill>
                  <a:srgbClr val="99CCFF"/>
                </a:solidFill>
                <a:prstDash val="solid"/>
              </a:ln>
            </c:spPr>
          </c:marker>
          <c:xVal>
            <c:numRef>
              <c:f>'Sheet1 {7 min}'!$M$101:$M$120</c:f>
              <c:numCache>
                <c:formatCode>General</c:formatCode>
                <c:ptCount val="20"/>
                <c:pt idx="0">
                  <c:v>3.9889156743966288</c:v>
                </c:pt>
                <c:pt idx="1">
                  <c:v>4.2486984616110615</c:v>
                </c:pt>
                <c:pt idx="2">
                  <c:v>3.4065113190566798</c:v>
                </c:pt>
                <c:pt idx="3">
                  <c:v>4.5370008315310049</c:v>
                </c:pt>
                <c:pt idx="4">
                  <c:v>3.9443196677439794</c:v>
                </c:pt>
                <c:pt idx="5">
                  <c:v>4.1366521998007908</c:v>
                </c:pt>
                <c:pt idx="6">
                  <c:v>3.9983970119361869</c:v>
                </c:pt>
                <c:pt idx="7">
                  <c:v>4.0022368354137683</c:v>
                </c:pt>
                <c:pt idx="8">
                  <c:v>3.0373942030859677E-2</c:v>
                </c:pt>
                <c:pt idx="9">
                  <c:v>3.8478943092448596</c:v>
                </c:pt>
              </c:numCache>
            </c:numRef>
          </c:xVal>
          <c:yVal>
            <c:numRef>
              <c:f>'Sheet1 {7 min}'!$R$101:$R$120</c:f>
              <c:numCache>
                <c:formatCode>General</c:formatCode>
                <c:ptCount val="20"/>
                <c:pt idx="0">
                  <c:v>0.18195556900382445</c:v>
                </c:pt>
                <c:pt idx="1">
                  <c:v>9.7905298571366733E-2</c:v>
                </c:pt>
                <c:pt idx="2">
                  <c:v>0.16561273653638889</c:v>
                </c:pt>
                <c:pt idx="3">
                  <c:v>7.3518919800446336E-2</c:v>
                </c:pt>
                <c:pt idx="4">
                  <c:v>0.19123187859364377</c:v>
                </c:pt>
                <c:pt idx="5">
                  <c:v>8.858617135859824E-2</c:v>
                </c:pt>
                <c:pt idx="6">
                  <c:v>8.8005447245110714E-3</c:v>
                </c:pt>
                <c:pt idx="7">
                  <c:v>5.079592038069957E-2</c:v>
                </c:pt>
                <c:pt idx="8">
                  <c:v>0.18395723818196724</c:v>
                </c:pt>
                <c:pt idx="9">
                  <c:v>0.20753284249317347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837-4C27-8AB2-B401D4F7BACC}"/>
            </c:ext>
          </c:extLst>
        </c:ser>
        <c:ser>
          <c:idx val="2"/>
          <c:order val="2"/>
          <c:tx>
            <c:v>3rd</c:v>
          </c:tx>
          <c:spPr>
            <a:ln w="25400">
              <a:noFill/>
            </a:ln>
            <a:effectLst/>
          </c:spPr>
          <c:marker>
            <c:symbol val="circle"/>
            <c:size val="6"/>
            <c:spPr>
              <a:solidFill>
                <a:srgbClr val="FFCC99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xVal>
            <c:numRef>
              <c:f>'Sheet1 {7 min}'!$O$101:$O$120</c:f>
              <c:numCache>
                <c:formatCode>General</c:formatCode>
                <c:ptCount val="20"/>
                <c:pt idx="0">
                  <c:v>5.0292777418196355</c:v>
                </c:pt>
                <c:pt idx="1">
                  <c:v>4.4138844377813564</c:v>
                </c:pt>
                <c:pt idx="2">
                  <c:v>5.0103454988574407</c:v>
                </c:pt>
                <c:pt idx="3">
                  <c:v>4.606333339071675</c:v>
                </c:pt>
                <c:pt idx="4">
                  <c:v>4.8798799739311916</c:v>
                </c:pt>
                <c:pt idx="5">
                  <c:v>4.4783307390959139</c:v>
                </c:pt>
                <c:pt idx="6">
                  <c:v>4.5600921237387082</c:v>
                </c:pt>
                <c:pt idx="7">
                  <c:v>4.6955185192823228</c:v>
                </c:pt>
                <c:pt idx="8">
                  <c:v>5.1152384814877347</c:v>
                </c:pt>
                <c:pt idx="9">
                  <c:v>5.0923443069113166</c:v>
                </c:pt>
              </c:numCache>
            </c:numRef>
          </c:xVal>
          <c:yVal>
            <c:numRef>
              <c:f>'Sheet1 {7 min}'!$S$101:$S$120</c:f>
              <c:numCache>
                <c:formatCode>General</c:formatCode>
                <c:ptCount val="20"/>
                <c:pt idx="0">
                  <c:v>0.26922920938210299</c:v>
                </c:pt>
                <c:pt idx="1">
                  <c:v>0.36254486425582405</c:v>
                </c:pt>
                <c:pt idx="2">
                  <c:v>0.21238649872401974</c:v>
                </c:pt>
                <c:pt idx="3">
                  <c:v>0.39080405551775771</c:v>
                </c:pt>
                <c:pt idx="4">
                  <c:v>0.23739941900435385</c:v>
                </c:pt>
                <c:pt idx="5">
                  <c:v>0.3349164797982736</c:v>
                </c:pt>
                <c:pt idx="6">
                  <c:v>0.46314016052294743</c:v>
                </c:pt>
                <c:pt idx="7">
                  <c:v>0.37501639087614325</c:v>
                </c:pt>
                <c:pt idx="8">
                  <c:v>0.25717147873003321</c:v>
                </c:pt>
                <c:pt idx="9">
                  <c:v>0.24478784058078121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837-4C27-8AB2-B401D4F7BA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451935"/>
        <c:axId val="788453183"/>
      </c:scatterChart>
      <c:valAx>
        <c:axId val="7884519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88453183"/>
        <c:crosses val="autoZero"/>
        <c:crossBetween val="midCat"/>
      </c:valAx>
      <c:valAx>
        <c:axId val="788453183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88451935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 i="0">
                <a:solidFill>
                  <a:srgbClr val="000000"/>
                </a:solidFill>
              </a:defRPr>
            </a:pPr>
            <a:r>
              <a:rPr lang="en-US" b="1" i="0">
                <a:solidFill>
                  <a:srgbClr val="000000"/>
                </a:solidFill>
              </a:rPr>
              <a:t>Sheet1 {8 min} spectrum 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spectrum</c:v>
          </c:tx>
          <c:spPr>
            <a:ln w="127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{8 min}'!$A$1:$A$586</c:f>
              <c:numCache>
                <c:formatCode>General</c:formatCode>
                <c:ptCount val="586"/>
                <c:pt idx="0">
                  <c:v>523.43499755859375</c:v>
                </c:pt>
                <c:pt idx="1">
                  <c:v>523.44500732421875</c:v>
                </c:pt>
                <c:pt idx="2">
                  <c:v>523.45501708984375</c:v>
                </c:pt>
                <c:pt idx="3">
                  <c:v>523.46502685546875</c:v>
                </c:pt>
                <c:pt idx="4">
                  <c:v>523.4749755859375</c:v>
                </c:pt>
                <c:pt idx="5">
                  <c:v>523.4849853515625</c:v>
                </c:pt>
                <c:pt idx="6">
                  <c:v>523.4949951171875</c:v>
                </c:pt>
                <c:pt idx="7">
                  <c:v>523.5050048828125</c:v>
                </c:pt>
                <c:pt idx="8">
                  <c:v>523.5150146484375</c:v>
                </c:pt>
                <c:pt idx="9">
                  <c:v>523.5250244140625</c:v>
                </c:pt>
                <c:pt idx="10">
                  <c:v>523.53497314453125</c:v>
                </c:pt>
                <c:pt idx="11">
                  <c:v>523.54498291015625</c:v>
                </c:pt>
                <c:pt idx="12">
                  <c:v>523.55499267578125</c:v>
                </c:pt>
                <c:pt idx="13">
                  <c:v>523.56500244140625</c:v>
                </c:pt>
                <c:pt idx="14">
                  <c:v>523.57501220703125</c:v>
                </c:pt>
                <c:pt idx="15">
                  <c:v>523.58502197265625</c:v>
                </c:pt>
                <c:pt idx="16">
                  <c:v>523.594970703125</c:v>
                </c:pt>
                <c:pt idx="17">
                  <c:v>523.60498046875</c:v>
                </c:pt>
                <c:pt idx="18">
                  <c:v>523.614990234375</c:v>
                </c:pt>
                <c:pt idx="19">
                  <c:v>523.625</c:v>
                </c:pt>
                <c:pt idx="20">
                  <c:v>523.635009765625</c:v>
                </c:pt>
                <c:pt idx="21">
                  <c:v>523.64501953125</c:v>
                </c:pt>
                <c:pt idx="22">
                  <c:v>523.655029296875</c:v>
                </c:pt>
                <c:pt idx="23">
                  <c:v>523.66497802734375</c:v>
                </c:pt>
                <c:pt idx="24">
                  <c:v>523.67498779296875</c:v>
                </c:pt>
                <c:pt idx="25">
                  <c:v>523.68499755859375</c:v>
                </c:pt>
                <c:pt idx="26">
                  <c:v>523.69500732421875</c:v>
                </c:pt>
                <c:pt idx="27">
                  <c:v>523.70501708984375</c:v>
                </c:pt>
                <c:pt idx="28">
                  <c:v>523.71502685546875</c:v>
                </c:pt>
                <c:pt idx="29">
                  <c:v>523.7249755859375</c:v>
                </c:pt>
                <c:pt idx="30">
                  <c:v>523.7349853515625</c:v>
                </c:pt>
                <c:pt idx="31">
                  <c:v>523.7449951171875</c:v>
                </c:pt>
                <c:pt idx="32">
                  <c:v>523.7550048828125</c:v>
                </c:pt>
                <c:pt idx="33">
                  <c:v>523.7650146484375</c:v>
                </c:pt>
                <c:pt idx="34">
                  <c:v>523.7750244140625</c:v>
                </c:pt>
                <c:pt idx="35">
                  <c:v>523.78497314453125</c:v>
                </c:pt>
                <c:pt idx="36">
                  <c:v>523.79498291015625</c:v>
                </c:pt>
                <c:pt idx="37">
                  <c:v>523.80499267578125</c:v>
                </c:pt>
                <c:pt idx="38">
                  <c:v>523.81500244140625</c:v>
                </c:pt>
                <c:pt idx="39">
                  <c:v>523.82501220703125</c:v>
                </c:pt>
                <c:pt idx="40">
                  <c:v>523.83502197265625</c:v>
                </c:pt>
                <c:pt idx="41">
                  <c:v>523.844970703125</c:v>
                </c:pt>
                <c:pt idx="42">
                  <c:v>523.85498046875</c:v>
                </c:pt>
                <c:pt idx="43">
                  <c:v>523.864990234375</c:v>
                </c:pt>
                <c:pt idx="44">
                  <c:v>523.875</c:v>
                </c:pt>
                <c:pt idx="45">
                  <c:v>523.885009765625</c:v>
                </c:pt>
                <c:pt idx="46">
                  <c:v>523.89501953125</c:v>
                </c:pt>
                <c:pt idx="47">
                  <c:v>523.905029296875</c:v>
                </c:pt>
                <c:pt idx="48">
                  <c:v>523.91497802734375</c:v>
                </c:pt>
                <c:pt idx="49">
                  <c:v>523.92498779296875</c:v>
                </c:pt>
                <c:pt idx="50">
                  <c:v>523.93499755859375</c:v>
                </c:pt>
                <c:pt idx="51">
                  <c:v>523.94500732421875</c:v>
                </c:pt>
                <c:pt idx="52">
                  <c:v>523.95501708984375</c:v>
                </c:pt>
                <c:pt idx="53">
                  <c:v>523.96502685546875</c:v>
                </c:pt>
                <c:pt idx="54">
                  <c:v>523.9749755859375</c:v>
                </c:pt>
                <c:pt idx="55">
                  <c:v>523.9849853515625</c:v>
                </c:pt>
                <c:pt idx="56">
                  <c:v>523.9949951171875</c:v>
                </c:pt>
                <c:pt idx="57">
                  <c:v>524.0050048828125</c:v>
                </c:pt>
                <c:pt idx="58">
                  <c:v>524.0150146484375</c:v>
                </c:pt>
                <c:pt idx="59">
                  <c:v>524.0250244140625</c:v>
                </c:pt>
                <c:pt idx="60">
                  <c:v>524.03497314453125</c:v>
                </c:pt>
                <c:pt idx="61">
                  <c:v>524.04498291015625</c:v>
                </c:pt>
                <c:pt idx="62">
                  <c:v>524.05499267578125</c:v>
                </c:pt>
                <c:pt idx="63">
                  <c:v>524.06500244140625</c:v>
                </c:pt>
                <c:pt idx="64">
                  <c:v>524.07501220703125</c:v>
                </c:pt>
                <c:pt idx="65">
                  <c:v>524.08502197265625</c:v>
                </c:pt>
                <c:pt idx="66">
                  <c:v>524.094970703125</c:v>
                </c:pt>
                <c:pt idx="67">
                  <c:v>524.10400390625</c:v>
                </c:pt>
                <c:pt idx="68">
                  <c:v>524.114990234375</c:v>
                </c:pt>
                <c:pt idx="69">
                  <c:v>524.125</c:v>
                </c:pt>
                <c:pt idx="70">
                  <c:v>524.135009765625</c:v>
                </c:pt>
                <c:pt idx="71">
                  <c:v>524.14398193359375</c:v>
                </c:pt>
                <c:pt idx="72">
                  <c:v>524.15399169921875</c:v>
                </c:pt>
                <c:pt idx="73">
                  <c:v>524.16400146484375</c:v>
                </c:pt>
                <c:pt idx="74">
                  <c:v>524.17401123046875</c:v>
                </c:pt>
                <c:pt idx="75">
                  <c:v>524.18402099609375</c:v>
                </c:pt>
                <c:pt idx="76">
                  <c:v>524.1939697265625</c:v>
                </c:pt>
                <c:pt idx="77">
                  <c:v>524.2039794921875</c:v>
                </c:pt>
                <c:pt idx="78">
                  <c:v>524.2139892578125</c:v>
                </c:pt>
                <c:pt idx="79">
                  <c:v>524.2239990234375</c:v>
                </c:pt>
                <c:pt idx="80">
                  <c:v>524.2340087890625</c:v>
                </c:pt>
                <c:pt idx="81">
                  <c:v>524.2440185546875</c:v>
                </c:pt>
                <c:pt idx="82">
                  <c:v>524.2540283203125</c:v>
                </c:pt>
                <c:pt idx="83">
                  <c:v>524.26397705078125</c:v>
                </c:pt>
                <c:pt idx="84">
                  <c:v>524.27398681640625</c:v>
                </c:pt>
                <c:pt idx="85">
                  <c:v>524.28399658203125</c:v>
                </c:pt>
                <c:pt idx="86">
                  <c:v>524.29400634765625</c:v>
                </c:pt>
                <c:pt idx="87">
                  <c:v>524.30401611328125</c:v>
                </c:pt>
                <c:pt idx="88">
                  <c:v>524.31402587890625</c:v>
                </c:pt>
                <c:pt idx="89">
                  <c:v>524.323974609375</c:v>
                </c:pt>
                <c:pt idx="90">
                  <c:v>524.333984375</c:v>
                </c:pt>
                <c:pt idx="91">
                  <c:v>524.343994140625</c:v>
                </c:pt>
                <c:pt idx="92">
                  <c:v>524.35400390625</c:v>
                </c:pt>
                <c:pt idx="93">
                  <c:v>524.364013671875</c:v>
                </c:pt>
                <c:pt idx="94">
                  <c:v>524.3740234375</c:v>
                </c:pt>
                <c:pt idx="95">
                  <c:v>524.38397216796875</c:v>
                </c:pt>
                <c:pt idx="96">
                  <c:v>524.39398193359375</c:v>
                </c:pt>
                <c:pt idx="97">
                  <c:v>524.40399169921875</c:v>
                </c:pt>
                <c:pt idx="98">
                  <c:v>524.41400146484375</c:v>
                </c:pt>
                <c:pt idx="99">
                  <c:v>524.42401123046875</c:v>
                </c:pt>
                <c:pt idx="100">
                  <c:v>524.43402099609375</c:v>
                </c:pt>
                <c:pt idx="101">
                  <c:v>524.4439697265625</c:v>
                </c:pt>
                <c:pt idx="102">
                  <c:v>524.4539794921875</c:v>
                </c:pt>
                <c:pt idx="103">
                  <c:v>524.4639892578125</c:v>
                </c:pt>
                <c:pt idx="104">
                  <c:v>524.4739990234375</c:v>
                </c:pt>
                <c:pt idx="105">
                  <c:v>524.4840087890625</c:v>
                </c:pt>
                <c:pt idx="106">
                  <c:v>524.4940185546875</c:v>
                </c:pt>
                <c:pt idx="107">
                  <c:v>524.5040283203125</c:v>
                </c:pt>
                <c:pt idx="108">
                  <c:v>524.51397705078125</c:v>
                </c:pt>
                <c:pt idx="109">
                  <c:v>524.52398681640625</c:v>
                </c:pt>
                <c:pt idx="110">
                  <c:v>524.53399658203125</c:v>
                </c:pt>
                <c:pt idx="111">
                  <c:v>524.54400634765625</c:v>
                </c:pt>
                <c:pt idx="112">
                  <c:v>524.55401611328125</c:v>
                </c:pt>
                <c:pt idx="113">
                  <c:v>524.56402587890625</c:v>
                </c:pt>
                <c:pt idx="114">
                  <c:v>524.573974609375</c:v>
                </c:pt>
                <c:pt idx="115">
                  <c:v>524.583984375</c:v>
                </c:pt>
                <c:pt idx="116">
                  <c:v>524.593994140625</c:v>
                </c:pt>
                <c:pt idx="117">
                  <c:v>524.60400390625</c:v>
                </c:pt>
                <c:pt idx="118">
                  <c:v>524.614013671875</c:v>
                </c:pt>
                <c:pt idx="119">
                  <c:v>524.6240234375</c:v>
                </c:pt>
                <c:pt idx="120">
                  <c:v>524.63397216796875</c:v>
                </c:pt>
                <c:pt idx="121">
                  <c:v>524.64398193359375</c:v>
                </c:pt>
                <c:pt idx="122">
                  <c:v>524.65399169921875</c:v>
                </c:pt>
                <c:pt idx="123">
                  <c:v>524.66400146484375</c:v>
                </c:pt>
                <c:pt idx="124">
                  <c:v>524.67401123046875</c:v>
                </c:pt>
                <c:pt idx="125">
                  <c:v>524.68402099609375</c:v>
                </c:pt>
                <c:pt idx="126">
                  <c:v>524.6939697265625</c:v>
                </c:pt>
                <c:pt idx="127">
                  <c:v>524.7039794921875</c:v>
                </c:pt>
                <c:pt idx="128">
                  <c:v>524.7139892578125</c:v>
                </c:pt>
                <c:pt idx="129">
                  <c:v>524.7239990234375</c:v>
                </c:pt>
                <c:pt idx="130">
                  <c:v>524.7340087890625</c:v>
                </c:pt>
                <c:pt idx="131">
                  <c:v>524.7440185546875</c:v>
                </c:pt>
                <c:pt idx="132">
                  <c:v>524.7540283203125</c:v>
                </c:pt>
                <c:pt idx="133">
                  <c:v>524.76397705078125</c:v>
                </c:pt>
                <c:pt idx="134">
                  <c:v>524.77398681640625</c:v>
                </c:pt>
                <c:pt idx="135">
                  <c:v>524.78399658203125</c:v>
                </c:pt>
                <c:pt idx="136">
                  <c:v>524.79400634765625</c:v>
                </c:pt>
                <c:pt idx="137">
                  <c:v>524.80401611328125</c:v>
                </c:pt>
                <c:pt idx="138">
                  <c:v>524.81402587890625</c:v>
                </c:pt>
                <c:pt idx="139">
                  <c:v>524.823974609375</c:v>
                </c:pt>
                <c:pt idx="140">
                  <c:v>524.833984375</c:v>
                </c:pt>
                <c:pt idx="141">
                  <c:v>524.843994140625</c:v>
                </c:pt>
                <c:pt idx="142">
                  <c:v>524.85400390625</c:v>
                </c:pt>
                <c:pt idx="143">
                  <c:v>524.864013671875</c:v>
                </c:pt>
                <c:pt idx="144">
                  <c:v>524.8740234375</c:v>
                </c:pt>
                <c:pt idx="145">
                  <c:v>524.88397216796875</c:v>
                </c:pt>
                <c:pt idx="146">
                  <c:v>524.89398193359375</c:v>
                </c:pt>
                <c:pt idx="147">
                  <c:v>524.90399169921875</c:v>
                </c:pt>
                <c:pt idx="148">
                  <c:v>524.91400146484375</c:v>
                </c:pt>
                <c:pt idx="149">
                  <c:v>524.92401123046875</c:v>
                </c:pt>
                <c:pt idx="150">
                  <c:v>524.93402099609375</c:v>
                </c:pt>
                <c:pt idx="151">
                  <c:v>524.9439697265625</c:v>
                </c:pt>
                <c:pt idx="152">
                  <c:v>524.9539794921875</c:v>
                </c:pt>
                <c:pt idx="153">
                  <c:v>524.9639892578125</c:v>
                </c:pt>
                <c:pt idx="154">
                  <c:v>524.9739990234375</c:v>
                </c:pt>
                <c:pt idx="155">
                  <c:v>524.9840087890625</c:v>
                </c:pt>
                <c:pt idx="156">
                  <c:v>524.9940185546875</c:v>
                </c:pt>
                <c:pt idx="157">
                  <c:v>525.0040283203125</c:v>
                </c:pt>
                <c:pt idx="158">
                  <c:v>525.01397705078125</c:v>
                </c:pt>
                <c:pt idx="159">
                  <c:v>525.02398681640625</c:v>
                </c:pt>
                <c:pt idx="160">
                  <c:v>525.03399658203125</c:v>
                </c:pt>
                <c:pt idx="161">
                  <c:v>525.04400634765625</c:v>
                </c:pt>
                <c:pt idx="162">
                  <c:v>525.05401611328125</c:v>
                </c:pt>
                <c:pt idx="163">
                  <c:v>525.06402587890625</c:v>
                </c:pt>
                <c:pt idx="164">
                  <c:v>525.073974609375</c:v>
                </c:pt>
                <c:pt idx="165">
                  <c:v>525.083984375</c:v>
                </c:pt>
                <c:pt idx="166">
                  <c:v>525.093994140625</c:v>
                </c:pt>
                <c:pt idx="167">
                  <c:v>525.10400390625</c:v>
                </c:pt>
                <c:pt idx="168">
                  <c:v>525.114013671875</c:v>
                </c:pt>
                <c:pt idx="169">
                  <c:v>525.1240234375</c:v>
                </c:pt>
                <c:pt idx="170">
                  <c:v>525.13397216796875</c:v>
                </c:pt>
                <c:pt idx="171">
                  <c:v>525.14398193359375</c:v>
                </c:pt>
                <c:pt idx="172">
                  <c:v>525.15399169921875</c:v>
                </c:pt>
                <c:pt idx="173">
                  <c:v>525.16400146484375</c:v>
                </c:pt>
                <c:pt idx="174">
                  <c:v>525.17401123046875</c:v>
                </c:pt>
                <c:pt idx="175">
                  <c:v>525.18499755859375</c:v>
                </c:pt>
                <c:pt idx="176">
                  <c:v>525.19500732421875</c:v>
                </c:pt>
                <c:pt idx="177">
                  <c:v>525.2039794921875</c:v>
                </c:pt>
                <c:pt idx="178">
                  <c:v>525.2139892578125</c:v>
                </c:pt>
                <c:pt idx="179">
                  <c:v>525.2239990234375</c:v>
                </c:pt>
                <c:pt idx="180">
                  <c:v>525.2340087890625</c:v>
                </c:pt>
                <c:pt idx="181">
                  <c:v>525.2449951171875</c:v>
                </c:pt>
                <c:pt idx="182">
                  <c:v>525.2550048828125</c:v>
                </c:pt>
                <c:pt idx="183">
                  <c:v>525.2650146484375</c:v>
                </c:pt>
                <c:pt idx="184">
                  <c:v>525.2750244140625</c:v>
                </c:pt>
                <c:pt idx="185">
                  <c:v>525.28497314453125</c:v>
                </c:pt>
                <c:pt idx="186">
                  <c:v>525.29400634765625</c:v>
                </c:pt>
                <c:pt idx="187">
                  <c:v>525.30499267578125</c:v>
                </c:pt>
                <c:pt idx="188">
                  <c:v>525.31500244140625</c:v>
                </c:pt>
                <c:pt idx="189">
                  <c:v>525.32501220703125</c:v>
                </c:pt>
                <c:pt idx="190">
                  <c:v>525.33502197265625</c:v>
                </c:pt>
                <c:pt idx="191">
                  <c:v>525.344970703125</c:v>
                </c:pt>
                <c:pt idx="192">
                  <c:v>525.35498046875</c:v>
                </c:pt>
                <c:pt idx="193">
                  <c:v>525.364990234375</c:v>
                </c:pt>
                <c:pt idx="194">
                  <c:v>525.375</c:v>
                </c:pt>
                <c:pt idx="195">
                  <c:v>525.385009765625</c:v>
                </c:pt>
                <c:pt idx="196">
                  <c:v>525.39501953125</c:v>
                </c:pt>
                <c:pt idx="197">
                  <c:v>525.405029296875</c:v>
                </c:pt>
                <c:pt idx="198">
                  <c:v>525.41497802734375</c:v>
                </c:pt>
                <c:pt idx="199">
                  <c:v>525.42498779296875</c:v>
                </c:pt>
                <c:pt idx="200">
                  <c:v>525.43499755859375</c:v>
                </c:pt>
                <c:pt idx="201">
                  <c:v>525.44500732421875</c:v>
                </c:pt>
                <c:pt idx="202">
                  <c:v>525.45501708984375</c:v>
                </c:pt>
                <c:pt idx="203">
                  <c:v>525.46502685546875</c:v>
                </c:pt>
                <c:pt idx="204">
                  <c:v>525.4749755859375</c:v>
                </c:pt>
                <c:pt idx="205">
                  <c:v>525.4849853515625</c:v>
                </c:pt>
                <c:pt idx="206">
                  <c:v>525.4949951171875</c:v>
                </c:pt>
                <c:pt idx="207">
                  <c:v>525.5050048828125</c:v>
                </c:pt>
                <c:pt idx="208">
                  <c:v>525.5150146484375</c:v>
                </c:pt>
                <c:pt idx="209">
                  <c:v>525.5250244140625</c:v>
                </c:pt>
                <c:pt idx="210">
                  <c:v>525.53497314453125</c:v>
                </c:pt>
                <c:pt idx="211">
                  <c:v>525.54498291015625</c:v>
                </c:pt>
                <c:pt idx="212">
                  <c:v>525.55499267578125</c:v>
                </c:pt>
                <c:pt idx="213">
                  <c:v>525.56500244140625</c:v>
                </c:pt>
                <c:pt idx="214">
                  <c:v>525.57501220703125</c:v>
                </c:pt>
                <c:pt idx="215">
                  <c:v>525.58502197265625</c:v>
                </c:pt>
                <c:pt idx="216">
                  <c:v>525.594970703125</c:v>
                </c:pt>
                <c:pt idx="217">
                  <c:v>525.60498046875</c:v>
                </c:pt>
                <c:pt idx="218">
                  <c:v>525.614990234375</c:v>
                </c:pt>
                <c:pt idx="219">
                  <c:v>525.625</c:v>
                </c:pt>
                <c:pt idx="220">
                  <c:v>525.635009765625</c:v>
                </c:pt>
                <c:pt idx="221">
                  <c:v>525.64501953125</c:v>
                </c:pt>
                <c:pt idx="222">
                  <c:v>525.655029296875</c:v>
                </c:pt>
                <c:pt idx="223">
                  <c:v>525.66497802734375</c:v>
                </c:pt>
                <c:pt idx="224">
                  <c:v>525.67498779296875</c:v>
                </c:pt>
                <c:pt idx="225">
                  <c:v>525.68499755859375</c:v>
                </c:pt>
                <c:pt idx="226">
                  <c:v>525.69500732421875</c:v>
                </c:pt>
                <c:pt idx="227">
                  <c:v>525.70501708984375</c:v>
                </c:pt>
                <c:pt idx="228">
                  <c:v>525.71502685546875</c:v>
                </c:pt>
                <c:pt idx="229">
                  <c:v>525.7249755859375</c:v>
                </c:pt>
                <c:pt idx="230">
                  <c:v>525.7349853515625</c:v>
                </c:pt>
                <c:pt idx="231">
                  <c:v>525.7449951171875</c:v>
                </c:pt>
                <c:pt idx="232">
                  <c:v>525.7550048828125</c:v>
                </c:pt>
                <c:pt idx="233">
                  <c:v>525.7650146484375</c:v>
                </c:pt>
                <c:pt idx="234">
                  <c:v>525.7750244140625</c:v>
                </c:pt>
                <c:pt idx="235">
                  <c:v>525.78497314453125</c:v>
                </c:pt>
                <c:pt idx="236">
                  <c:v>525.79498291015625</c:v>
                </c:pt>
                <c:pt idx="237">
                  <c:v>525.80499267578125</c:v>
                </c:pt>
                <c:pt idx="238">
                  <c:v>525.81500244140625</c:v>
                </c:pt>
                <c:pt idx="239">
                  <c:v>525.82501220703125</c:v>
                </c:pt>
                <c:pt idx="240">
                  <c:v>525.83502197265625</c:v>
                </c:pt>
                <c:pt idx="241">
                  <c:v>525.844970703125</c:v>
                </c:pt>
                <c:pt idx="242">
                  <c:v>525.85498046875</c:v>
                </c:pt>
                <c:pt idx="243">
                  <c:v>525.864990234375</c:v>
                </c:pt>
                <c:pt idx="244">
                  <c:v>525.875</c:v>
                </c:pt>
                <c:pt idx="245">
                  <c:v>525.885009765625</c:v>
                </c:pt>
                <c:pt idx="246">
                  <c:v>525.89501953125</c:v>
                </c:pt>
                <c:pt idx="247">
                  <c:v>525.905029296875</c:v>
                </c:pt>
                <c:pt idx="248">
                  <c:v>525.91497802734375</c:v>
                </c:pt>
                <c:pt idx="249">
                  <c:v>525.92498779296875</c:v>
                </c:pt>
                <c:pt idx="250">
                  <c:v>525.93499755859375</c:v>
                </c:pt>
                <c:pt idx="251">
                  <c:v>525.94500732421875</c:v>
                </c:pt>
                <c:pt idx="252">
                  <c:v>525.95501708984375</c:v>
                </c:pt>
                <c:pt idx="253">
                  <c:v>525.96502685546875</c:v>
                </c:pt>
                <c:pt idx="254">
                  <c:v>525.9749755859375</c:v>
                </c:pt>
                <c:pt idx="255">
                  <c:v>525.9849853515625</c:v>
                </c:pt>
                <c:pt idx="256">
                  <c:v>525.9949951171875</c:v>
                </c:pt>
                <c:pt idx="257">
                  <c:v>526.0050048828125</c:v>
                </c:pt>
                <c:pt idx="258">
                  <c:v>526.0150146484375</c:v>
                </c:pt>
                <c:pt idx="259">
                  <c:v>526.0250244140625</c:v>
                </c:pt>
                <c:pt idx="260">
                  <c:v>526.03497314453125</c:v>
                </c:pt>
                <c:pt idx="261">
                  <c:v>526.04498291015625</c:v>
                </c:pt>
                <c:pt idx="262">
                  <c:v>526.05499267578125</c:v>
                </c:pt>
                <c:pt idx="263">
                  <c:v>526.06500244140625</c:v>
                </c:pt>
                <c:pt idx="264">
                  <c:v>526.07501220703125</c:v>
                </c:pt>
                <c:pt idx="265">
                  <c:v>526.08502197265625</c:v>
                </c:pt>
                <c:pt idx="266">
                  <c:v>526.094970703125</c:v>
                </c:pt>
                <c:pt idx="267">
                  <c:v>526.10498046875</c:v>
                </c:pt>
                <c:pt idx="268">
                  <c:v>526.114990234375</c:v>
                </c:pt>
                <c:pt idx="269">
                  <c:v>526.125</c:v>
                </c:pt>
                <c:pt idx="270">
                  <c:v>526.135009765625</c:v>
                </c:pt>
                <c:pt idx="271">
                  <c:v>526.14501953125</c:v>
                </c:pt>
                <c:pt idx="272">
                  <c:v>526.155029296875</c:v>
                </c:pt>
                <c:pt idx="273">
                  <c:v>526.16497802734375</c:v>
                </c:pt>
                <c:pt idx="274">
                  <c:v>526.17498779296875</c:v>
                </c:pt>
                <c:pt idx="275">
                  <c:v>526.18499755859375</c:v>
                </c:pt>
                <c:pt idx="276">
                  <c:v>526.19500732421875</c:v>
                </c:pt>
                <c:pt idx="277">
                  <c:v>526.20501708984375</c:v>
                </c:pt>
                <c:pt idx="278">
                  <c:v>526.21502685546875</c:v>
                </c:pt>
                <c:pt idx="279">
                  <c:v>526.2249755859375</c:v>
                </c:pt>
                <c:pt idx="280">
                  <c:v>526.2349853515625</c:v>
                </c:pt>
                <c:pt idx="281">
                  <c:v>526.2449951171875</c:v>
                </c:pt>
                <c:pt idx="282">
                  <c:v>526.2550048828125</c:v>
                </c:pt>
                <c:pt idx="283">
                  <c:v>526.2659912109375</c:v>
                </c:pt>
                <c:pt idx="284">
                  <c:v>526.2760009765625</c:v>
                </c:pt>
                <c:pt idx="285">
                  <c:v>526.2860107421875</c:v>
                </c:pt>
                <c:pt idx="286">
                  <c:v>526.2960205078125</c:v>
                </c:pt>
                <c:pt idx="287">
                  <c:v>526.3060302734375</c:v>
                </c:pt>
                <c:pt idx="288">
                  <c:v>526.31597900390625</c:v>
                </c:pt>
                <c:pt idx="289">
                  <c:v>526.32598876953125</c:v>
                </c:pt>
                <c:pt idx="290">
                  <c:v>526.33599853515625</c:v>
                </c:pt>
                <c:pt idx="291">
                  <c:v>526.34600830078125</c:v>
                </c:pt>
                <c:pt idx="292">
                  <c:v>526.35601806640625</c:v>
                </c:pt>
                <c:pt idx="293">
                  <c:v>526.36602783203125</c:v>
                </c:pt>
                <c:pt idx="294">
                  <c:v>526.3759765625</c:v>
                </c:pt>
                <c:pt idx="295">
                  <c:v>526.385986328125</c:v>
                </c:pt>
                <c:pt idx="296">
                  <c:v>526.39599609375</c:v>
                </c:pt>
                <c:pt idx="297">
                  <c:v>526.406005859375</c:v>
                </c:pt>
                <c:pt idx="298">
                  <c:v>526.416015625</c:v>
                </c:pt>
                <c:pt idx="299">
                  <c:v>526.426025390625</c:v>
                </c:pt>
                <c:pt idx="300">
                  <c:v>526.43597412109375</c:v>
                </c:pt>
                <c:pt idx="301">
                  <c:v>526.44598388671875</c:v>
                </c:pt>
                <c:pt idx="302">
                  <c:v>526.45599365234375</c:v>
                </c:pt>
                <c:pt idx="303">
                  <c:v>526.46600341796875</c:v>
                </c:pt>
                <c:pt idx="304">
                  <c:v>526.47601318359375</c:v>
                </c:pt>
                <c:pt idx="305">
                  <c:v>526.48602294921875</c:v>
                </c:pt>
                <c:pt idx="306">
                  <c:v>526.4959716796875</c:v>
                </c:pt>
                <c:pt idx="307">
                  <c:v>526.5059814453125</c:v>
                </c:pt>
                <c:pt idx="308">
                  <c:v>526.5159912109375</c:v>
                </c:pt>
                <c:pt idx="309">
                  <c:v>526.5260009765625</c:v>
                </c:pt>
                <c:pt idx="310">
                  <c:v>526.5360107421875</c:v>
                </c:pt>
                <c:pt idx="311">
                  <c:v>526.5460205078125</c:v>
                </c:pt>
                <c:pt idx="312">
                  <c:v>526.5560302734375</c:v>
                </c:pt>
                <c:pt idx="313">
                  <c:v>526.56597900390625</c:v>
                </c:pt>
                <c:pt idx="314">
                  <c:v>526.57598876953125</c:v>
                </c:pt>
                <c:pt idx="315">
                  <c:v>526.58599853515625</c:v>
                </c:pt>
                <c:pt idx="316">
                  <c:v>526.59600830078125</c:v>
                </c:pt>
                <c:pt idx="317">
                  <c:v>526.60601806640625</c:v>
                </c:pt>
                <c:pt idx="318">
                  <c:v>526.61602783203125</c:v>
                </c:pt>
                <c:pt idx="319">
                  <c:v>526.6259765625</c:v>
                </c:pt>
                <c:pt idx="320">
                  <c:v>526.635986328125</c:v>
                </c:pt>
                <c:pt idx="321">
                  <c:v>526.64599609375</c:v>
                </c:pt>
                <c:pt idx="322">
                  <c:v>526.656005859375</c:v>
                </c:pt>
                <c:pt idx="323">
                  <c:v>526.666015625</c:v>
                </c:pt>
                <c:pt idx="324">
                  <c:v>526.676025390625</c:v>
                </c:pt>
                <c:pt idx="325">
                  <c:v>526.68597412109375</c:v>
                </c:pt>
                <c:pt idx="326">
                  <c:v>526.69598388671875</c:v>
                </c:pt>
                <c:pt idx="327">
                  <c:v>526.70599365234375</c:v>
                </c:pt>
                <c:pt idx="328">
                  <c:v>526.71600341796875</c:v>
                </c:pt>
                <c:pt idx="329">
                  <c:v>526.72601318359375</c:v>
                </c:pt>
                <c:pt idx="330">
                  <c:v>526.73602294921875</c:v>
                </c:pt>
                <c:pt idx="331">
                  <c:v>526.7459716796875</c:v>
                </c:pt>
                <c:pt idx="332">
                  <c:v>526.7559814453125</c:v>
                </c:pt>
                <c:pt idx="333">
                  <c:v>526.7659912109375</c:v>
                </c:pt>
                <c:pt idx="334">
                  <c:v>526.7760009765625</c:v>
                </c:pt>
                <c:pt idx="335">
                  <c:v>526.7860107421875</c:v>
                </c:pt>
                <c:pt idx="336">
                  <c:v>526.7960205078125</c:v>
                </c:pt>
                <c:pt idx="337">
                  <c:v>526.8060302734375</c:v>
                </c:pt>
                <c:pt idx="338">
                  <c:v>526.81597900390625</c:v>
                </c:pt>
                <c:pt idx="339">
                  <c:v>526.8270263671875</c:v>
                </c:pt>
                <c:pt idx="340">
                  <c:v>526.83697509765625</c:v>
                </c:pt>
                <c:pt idx="341">
                  <c:v>526.84698486328125</c:v>
                </c:pt>
                <c:pt idx="342">
                  <c:v>526.85699462890625</c:v>
                </c:pt>
                <c:pt idx="343">
                  <c:v>526.86700439453125</c:v>
                </c:pt>
                <c:pt idx="344">
                  <c:v>526.87701416015625</c:v>
                </c:pt>
                <c:pt idx="345">
                  <c:v>526.88702392578125</c:v>
                </c:pt>
                <c:pt idx="346">
                  <c:v>526.89697265625</c:v>
                </c:pt>
                <c:pt idx="347">
                  <c:v>526.906982421875</c:v>
                </c:pt>
                <c:pt idx="348">
                  <c:v>526.9169921875</c:v>
                </c:pt>
                <c:pt idx="349">
                  <c:v>526.927001953125</c:v>
                </c:pt>
                <c:pt idx="350">
                  <c:v>526.93701171875</c:v>
                </c:pt>
                <c:pt idx="351">
                  <c:v>526.947021484375</c:v>
                </c:pt>
                <c:pt idx="352">
                  <c:v>526.95697021484375</c:v>
                </c:pt>
                <c:pt idx="353">
                  <c:v>526.96697998046875</c:v>
                </c:pt>
                <c:pt idx="354">
                  <c:v>526.97698974609375</c:v>
                </c:pt>
                <c:pt idx="355">
                  <c:v>526.98699951171875</c:v>
                </c:pt>
                <c:pt idx="356">
                  <c:v>526.99700927734375</c:v>
                </c:pt>
                <c:pt idx="357">
                  <c:v>527.00701904296875</c:v>
                </c:pt>
                <c:pt idx="358">
                  <c:v>527.01702880859375</c:v>
                </c:pt>
                <c:pt idx="359">
                  <c:v>527.0269775390625</c:v>
                </c:pt>
                <c:pt idx="360">
                  <c:v>527.0369873046875</c:v>
                </c:pt>
                <c:pt idx="361">
                  <c:v>527.0469970703125</c:v>
                </c:pt>
                <c:pt idx="362">
                  <c:v>527.0570068359375</c:v>
                </c:pt>
                <c:pt idx="363">
                  <c:v>527.0670166015625</c:v>
                </c:pt>
                <c:pt idx="364">
                  <c:v>527.0770263671875</c:v>
                </c:pt>
                <c:pt idx="365">
                  <c:v>527.08697509765625</c:v>
                </c:pt>
                <c:pt idx="366">
                  <c:v>527.09698486328125</c:v>
                </c:pt>
                <c:pt idx="367">
                  <c:v>527.10699462890625</c:v>
                </c:pt>
                <c:pt idx="368">
                  <c:v>527.11700439453125</c:v>
                </c:pt>
                <c:pt idx="369">
                  <c:v>527.12701416015625</c:v>
                </c:pt>
                <c:pt idx="370">
                  <c:v>527.13702392578125</c:v>
                </c:pt>
                <c:pt idx="371">
                  <c:v>527.14697265625</c:v>
                </c:pt>
                <c:pt idx="372">
                  <c:v>527.156982421875</c:v>
                </c:pt>
                <c:pt idx="373">
                  <c:v>527.1669921875</c:v>
                </c:pt>
                <c:pt idx="374">
                  <c:v>527.177001953125</c:v>
                </c:pt>
                <c:pt idx="375">
                  <c:v>527.18701171875</c:v>
                </c:pt>
                <c:pt idx="376">
                  <c:v>527.197021484375</c:v>
                </c:pt>
                <c:pt idx="377">
                  <c:v>527.20697021484375</c:v>
                </c:pt>
                <c:pt idx="378">
                  <c:v>527.21697998046875</c:v>
                </c:pt>
                <c:pt idx="379">
                  <c:v>527.22698974609375</c:v>
                </c:pt>
                <c:pt idx="380">
                  <c:v>527.23699951171875</c:v>
                </c:pt>
                <c:pt idx="381">
                  <c:v>527.24700927734375</c:v>
                </c:pt>
                <c:pt idx="382">
                  <c:v>527.25799560546875</c:v>
                </c:pt>
                <c:pt idx="383">
                  <c:v>527.26800537109375</c:v>
                </c:pt>
                <c:pt idx="384">
                  <c:v>527.27801513671875</c:v>
                </c:pt>
                <c:pt idx="385">
                  <c:v>527.28802490234375</c:v>
                </c:pt>
                <c:pt idx="386">
                  <c:v>527.2979736328125</c:v>
                </c:pt>
                <c:pt idx="387">
                  <c:v>527.3079833984375</c:v>
                </c:pt>
                <c:pt idx="388">
                  <c:v>527.3179931640625</c:v>
                </c:pt>
                <c:pt idx="389">
                  <c:v>527.3280029296875</c:v>
                </c:pt>
                <c:pt idx="390">
                  <c:v>527.3380126953125</c:v>
                </c:pt>
                <c:pt idx="391">
                  <c:v>527.3480224609375</c:v>
                </c:pt>
                <c:pt idx="392">
                  <c:v>527.35797119140625</c:v>
                </c:pt>
                <c:pt idx="393">
                  <c:v>527.36798095703125</c:v>
                </c:pt>
                <c:pt idx="394">
                  <c:v>527.37799072265625</c:v>
                </c:pt>
                <c:pt idx="395">
                  <c:v>527.38800048828125</c:v>
                </c:pt>
                <c:pt idx="396">
                  <c:v>527.39801025390625</c:v>
                </c:pt>
                <c:pt idx="397">
                  <c:v>527.40802001953125</c:v>
                </c:pt>
                <c:pt idx="398">
                  <c:v>527.41802978515625</c:v>
                </c:pt>
                <c:pt idx="399">
                  <c:v>527.427978515625</c:v>
                </c:pt>
                <c:pt idx="400">
                  <c:v>527.43798828125</c:v>
                </c:pt>
                <c:pt idx="401">
                  <c:v>527.447998046875</c:v>
                </c:pt>
                <c:pt idx="402">
                  <c:v>527.4580078125</c:v>
                </c:pt>
                <c:pt idx="403">
                  <c:v>527.468017578125</c:v>
                </c:pt>
                <c:pt idx="404">
                  <c:v>527.47802734375</c:v>
                </c:pt>
                <c:pt idx="405">
                  <c:v>527.48797607421875</c:v>
                </c:pt>
                <c:pt idx="406">
                  <c:v>527.49798583984375</c:v>
                </c:pt>
                <c:pt idx="407">
                  <c:v>527.50799560546875</c:v>
                </c:pt>
                <c:pt idx="408">
                  <c:v>527.51800537109375</c:v>
                </c:pt>
                <c:pt idx="409">
                  <c:v>527.52801513671875</c:v>
                </c:pt>
                <c:pt idx="410">
                  <c:v>527.53802490234375</c:v>
                </c:pt>
                <c:pt idx="411">
                  <c:v>527.5479736328125</c:v>
                </c:pt>
                <c:pt idx="412">
                  <c:v>527.5579833984375</c:v>
                </c:pt>
                <c:pt idx="413">
                  <c:v>527.5679931640625</c:v>
                </c:pt>
                <c:pt idx="414">
                  <c:v>527.5780029296875</c:v>
                </c:pt>
                <c:pt idx="415">
                  <c:v>527.5880126953125</c:v>
                </c:pt>
                <c:pt idx="416">
                  <c:v>527.5980224609375</c:v>
                </c:pt>
                <c:pt idx="417">
                  <c:v>527.60797119140625</c:v>
                </c:pt>
                <c:pt idx="418">
                  <c:v>527.61798095703125</c:v>
                </c:pt>
                <c:pt idx="419">
                  <c:v>527.62799072265625</c:v>
                </c:pt>
                <c:pt idx="420">
                  <c:v>527.63800048828125</c:v>
                </c:pt>
                <c:pt idx="421">
                  <c:v>527.64801025390625</c:v>
                </c:pt>
                <c:pt idx="422">
                  <c:v>527.65899658203125</c:v>
                </c:pt>
                <c:pt idx="423">
                  <c:v>527.66900634765625</c:v>
                </c:pt>
                <c:pt idx="424">
                  <c:v>527.67901611328125</c:v>
                </c:pt>
                <c:pt idx="425">
                  <c:v>527.68902587890625</c:v>
                </c:pt>
                <c:pt idx="426">
                  <c:v>527.698974609375</c:v>
                </c:pt>
                <c:pt idx="427">
                  <c:v>527.708984375</c:v>
                </c:pt>
                <c:pt idx="428">
                  <c:v>527.718994140625</c:v>
                </c:pt>
                <c:pt idx="429">
                  <c:v>527.72900390625</c:v>
                </c:pt>
                <c:pt idx="430">
                  <c:v>527.739013671875</c:v>
                </c:pt>
                <c:pt idx="431">
                  <c:v>527.7490234375</c:v>
                </c:pt>
                <c:pt idx="432">
                  <c:v>527.75897216796875</c:v>
                </c:pt>
                <c:pt idx="433">
                  <c:v>527.76898193359375</c:v>
                </c:pt>
                <c:pt idx="434">
                  <c:v>527.77899169921875</c:v>
                </c:pt>
                <c:pt idx="435">
                  <c:v>527.78900146484375</c:v>
                </c:pt>
                <c:pt idx="436">
                  <c:v>527.79901123046875</c:v>
                </c:pt>
                <c:pt idx="437">
                  <c:v>527.80902099609375</c:v>
                </c:pt>
                <c:pt idx="438">
                  <c:v>527.8189697265625</c:v>
                </c:pt>
                <c:pt idx="439">
                  <c:v>527.8289794921875</c:v>
                </c:pt>
                <c:pt idx="440">
                  <c:v>527.8389892578125</c:v>
                </c:pt>
                <c:pt idx="441">
                  <c:v>527.8489990234375</c:v>
                </c:pt>
                <c:pt idx="442">
                  <c:v>527.8590087890625</c:v>
                </c:pt>
                <c:pt idx="443">
                  <c:v>527.8690185546875</c:v>
                </c:pt>
                <c:pt idx="444">
                  <c:v>527.8790283203125</c:v>
                </c:pt>
                <c:pt idx="445">
                  <c:v>527.88897705078125</c:v>
                </c:pt>
                <c:pt idx="446">
                  <c:v>527.89898681640625</c:v>
                </c:pt>
                <c:pt idx="447">
                  <c:v>527.90899658203125</c:v>
                </c:pt>
                <c:pt idx="448">
                  <c:v>527.91900634765625</c:v>
                </c:pt>
                <c:pt idx="449">
                  <c:v>527.92901611328125</c:v>
                </c:pt>
                <c:pt idx="450">
                  <c:v>527.93902587890625</c:v>
                </c:pt>
                <c:pt idx="451">
                  <c:v>527.948974609375</c:v>
                </c:pt>
                <c:pt idx="452">
                  <c:v>527.958984375</c:v>
                </c:pt>
                <c:pt idx="453">
                  <c:v>527.969970703125</c:v>
                </c:pt>
                <c:pt idx="454">
                  <c:v>527.97998046875</c:v>
                </c:pt>
                <c:pt idx="455">
                  <c:v>527.989990234375</c:v>
                </c:pt>
                <c:pt idx="456">
                  <c:v>528</c:v>
                </c:pt>
                <c:pt idx="457">
                  <c:v>528.010009765625</c:v>
                </c:pt>
                <c:pt idx="458">
                  <c:v>528.02001953125</c:v>
                </c:pt>
                <c:pt idx="459">
                  <c:v>528.030029296875</c:v>
                </c:pt>
                <c:pt idx="460">
                  <c:v>528.03997802734375</c:v>
                </c:pt>
                <c:pt idx="461">
                  <c:v>528.04998779296875</c:v>
                </c:pt>
                <c:pt idx="462">
                  <c:v>528.05999755859375</c:v>
                </c:pt>
                <c:pt idx="463">
                  <c:v>528.07000732421875</c:v>
                </c:pt>
                <c:pt idx="464">
                  <c:v>528.08001708984375</c:v>
                </c:pt>
                <c:pt idx="465">
                  <c:v>528.09002685546875</c:v>
                </c:pt>
                <c:pt idx="466">
                  <c:v>528.0999755859375</c:v>
                </c:pt>
                <c:pt idx="467">
                  <c:v>528.1099853515625</c:v>
                </c:pt>
                <c:pt idx="468">
                  <c:v>528.1199951171875</c:v>
                </c:pt>
                <c:pt idx="469">
                  <c:v>528.1300048828125</c:v>
                </c:pt>
                <c:pt idx="470">
                  <c:v>528.1400146484375</c:v>
                </c:pt>
                <c:pt idx="471">
                  <c:v>528.1500244140625</c:v>
                </c:pt>
                <c:pt idx="472">
                  <c:v>528.15997314453125</c:v>
                </c:pt>
                <c:pt idx="473">
                  <c:v>528.16998291015625</c:v>
                </c:pt>
                <c:pt idx="474">
                  <c:v>528.17999267578125</c:v>
                </c:pt>
                <c:pt idx="475">
                  <c:v>528.19000244140625</c:v>
                </c:pt>
                <c:pt idx="476">
                  <c:v>528.20001220703125</c:v>
                </c:pt>
                <c:pt idx="477">
                  <c:v>528.21002197265625</c:v>
                </c:pt>
                <c:pt idx="478">
                  <c:v>528.219970703125</c:v>
                </c:pt>
                <c:pt idx="479">
                  <c:v>528.22998046875</c:v>
                </c:pt>
                <c:pt idx="480">
                  <c:v>528.239990234375</c:v>
                </c:pt>
                <c:pt idx="481">
                  <c:v>528.25</c:v>
                </c:pt>
                <c:pt idx="482">
                  <c:v>528.260009765625</c:v>
                </c:pt>
                <c:pt idx="483">
                  <c:v>528.27099609375</c:v>
                </c:pt>
                <c:pt idx="484">
                  <c:v>528.281005859375</c:v>
                </c:pt>
                <c:pt idx="485">
                  <c:v>528.291015625</c:v>
                </c:pt>
                <c:pt idx="486">
                  <c:v>528.301025390625</c:v>
                </c:pt>
                <c:pt idx="487">
                  <c:v>528.31097412109375</c:v>
                </c:pt>
                <c:pt idx="488">
                  <c:v>528.32098388671875</c:v>
                </c:pt>
                <c:pt idx="489">
                  <c:v>528.33099365234375</c:v>
                </c:pt>
                <c:pt idx="490">
                  <c:v>528.34100341796875</c:v>
                </c:pt>
                <c:pt idx="491">
                  <c:v>528.35101318359375</c:v>
                </c:pt>
                <c:pt idx="492">
                  <c:v>528.36102294921875</c:v>
                </c:pt>
                <c:pt idx="493">
                  <c:v>528.3709716796875</c:v>
                </c:pt>
                <c:pt idx="494">
                  <c:v>528.3809814453125</c:v>
                </c:pt>
                <c:pt idx="495">
                  <c:v>528.3909912109375</c:v>
                </c:pt>
                <c:pt idx="496">
                  <c:v>528.4010009765625</c:v>
                </c:pt>
                <c:pt idx="497">
                  <c:v>528.4110107421875</c:v>
                </c:pt>
                <c:pt idx="498">
                  <c:v>528.4210205078125</c:v>
                </c:pt>
                <c:pt idx="499">
                  <c:v>528.4310302734375</c:v>
                </c:pt>
                <c:pt idx="500">
                  <c:v>528.44097900390625</c:v>
                </c:pt>
                <c:pt idx="501">
                  <c:v>528.45098876953125</c:v>
                </c:pt>
                <c:pt idx="502">
                  <c:v>528.46099853515625</c:v>
                </c:pt>
                <c:pt idx="503">
                  <c:v>528.47100830078125</c:v>
                </c:pt>
                <c:pt idx="504">
                  <c:v>528.48101806640625</c:v>
                </c:pt>
                <c:pt idx="505">
                  <c:v>528.49102783203125</c:v>
                </c:pt>
                <c:pt idx="506">
                  <c:v>528.5009765625</c:v>
                </c:pt>
                <c:pt idx="507">
                  <c:v>528.510986328125</c:v>
                </c:pt>
                <c:pt idx="508">
                  <c:v>528.52099609375</c:v>
                </c:pt>
                <c:pt idx="509">
                  <c:v>528.531005859375</c:v>
                </c:pt>
                <c:pt idx="510">
                  <c:v>528.541015625</c:v>
                </c:pt>
                <c:pt idx="511">
                  <c:v>528.552001953125</c:v>
                </c:pt>
                <c:pt idx="512">
                  <c:v>528.56201171875</c:v>
                </c:pt>
                <c:pt idx="513">
                  <c:v>528.572021484375</c:v>
                </c:pt>
                <c:pt idx="514">
                  <c:v>528.58197021484375</c:v>
                </c:pt>
                <c:pt idx="515">
                  <c:v>528.59197998046875</c:v>
                </c:pt>
                <c:pt idx="516">
                  <c:v>528.60198974609375</c:v>
                </c:pt>
                <c:pt idx="517">
                  <c:v>528.61199951171875</c:v>
                </c:pt>
                <c:pt idx="518">
                  <c:v>528.62200927734375</c:v>
                </c:pt>
                <c:pt idx="519">
                  <c:v>528.63201904296875</c:v>
                </c:pt>
                <c:pt idx="520">
                  <c:v>528.64202880859375</c:v>
                </c:pt>
                <c:pt idx="521">
                  <c:v>528.6519775390625</c:v>
                </c:pt>
                <c:pt idx="522">
                  <c:v>528.6619873046875</c:v>
                </c:pt>
                <c:pt idx="523">
                  <c:v>528.6719970703125</c:v>
                </c:pt>
                <c:pt idx="524">
                  <c:v>528.6820068359375</c:v>
                </c:pt>
                <c:pt idx="525">
                  <c:v>528.6920166015625</c:v>
                </c:pt>
                <c:pt idx="526">
                  <c:v>528.7020263671875</c:v>
                </c:pt>
                <c:pt idx="527">
                  <c:v>528.71197509765625</c:v>
                </c:pt>
                <c:pt idx="528">
                  <c:v>528.72198486328125</c:v>
                </c:pt>
                <c:pt idx="529">
                  <c:v>528.73199462890625</c:v>
                </c:pt>
                <c:pt idx="530">
                  <c:v>528.74200439453125</c:v>
                </c:pt>
                <c:pt idx="531">
                  <c:v>528.75201416015625</c:v>
                </c:pt>
                <c:pt idx="532">
                  <c:v>528.76202392578125</c:v>
                </c:pt>
                <c:pt idx="533">
                  <c:v>528.77197265625</c:v>
                </c:pt>
                <c:pt idx="534">
                  <c:v>528.781982421875</c:v>
                </c:pt>
                <c:pt idx="535">
                  <c:v>528.7919921875</c:v>
                </c:pt>
                <c:pt idx="536">
                  <c:v>528.802001953125</c:v>
                </c:pt>
                <c:pt idx="537">
                  <c:v>528.81201171875</c:v>
                </c:pt>
                <c:pt idx="538">
                  <c:v>528.822998046875</c:v>
                </c:pt>
                <c:pt idx="539">
                  <c:v>528.8330078125</c:v>
                </c:pt>
                <c:pt idx="540">
                  <c:v>528.843017578125</c:v>
                </c:pt>
                <c:pt idx="541">
                  <c:v>528.85302734375</c:v>
                </c:pt>
                <c:pt idx="542">
                  <c:v>528.86297607421875</c:v>
                </c:pt>
                <c:pt idx="543">
                  <c:v>528.87298583984375</c:v>
                </c:pt>
                <c:pt idx="544">
                  <c:v>528.88299560546875</c:v>
                </c:pt>
                <c:pt idx="545">
                  <c:v>528.89300537109375</c:v>
                </c:pt>
                <c:pt idx="546">
                  <c:v>528.90301513671875</c:v>
                </c:pt>
                <c:pt idx="547">
                  <c:v>528.91302490234375</c:v>
                </c:pt>
                <c:pt idx="548">
                  <c:v>528.9229736328125</c:v>
                </c:pt>
                <c:pt idx="549">
                  <c:v>528.9329833984375</c:v>
                </c:pt>
                <c:pt idx="550">
                  <c:v>528.9429931640625</c:v>
                </c:pt>
                <c:pt idx="551">
                  <c:v>528.9530029296875</c:v>
                </c:pt>
                <c:pt idx="552">
                  <c:v>528.9630126953125</c:v>
                </c:pt>
                <c:pt idx="553">
                  <c:v>528.9730224609375</c:v>
                </c:pt>
                <c:pt idx="554">
                  <c:v>528.98297119140625</c:v>
                </c:pt>
                <c:pt idx="555">
                  <c:v>528.99298095703125</c:v>
                </c:pt>
                <c:pt idx="556">
                  <c:v>529.00299072265625</c:v>
                </c:pt>
                <c:pt idx="557">
                  <c:v>529.01300048828125</c:v>
                </c:pt>
                <c:pt idx="558">
                  <c:v>529.02301025390625</c:v>
                </c:pt>
                <c:pt idx="559">
                  <c:v>529.03302001953125</c:v>
                </c:pt>
                <c:pt idx="560">
                  <c:v>529.04302978515625</c:v>
                </c:pt>
                <c:pt idx="561">
                  <c:v>529.052978515625</c:v>
                </c:pt>
                <c:pt idx="562">
                  <c:v>529.06298828125</c:v>
                </c:pt>
                <c:pt idx="563">
                  <c:v>529.072998046875</c:v>
                </c:pt>
                <c:pt idx="564">
                  <c:v>529.0830078125</c:v>
                </c:pt>
                <c:pt idx="565">
                  <c:v>529.093994140625</c:v>
                </c:pt>
                <c:pt idx="566">
                  <c:v>529.10400390625</c:v>
                </c:pt>
                <c:pt idx="567">
                  <c:v>529.114013671875</c:v>
                </c:pt>
                <c:pt idx="568">
                  <c:v>529.1240234375</c:v>
                </c:pt>
                <c:pt idx="569">
                  <c:v>529.13397216796875</c:v>
                </c:pt>
                <c:pt idx="570">
                  <c:v>529.14398193359375</c:v>
                </c:pt>
                <c:pt idx="571">
                  <c:v>529.15399169921875</c:v>
                </c:pt>
                <c:pt idx="572">
                  <c:v>529.16400146484375</c:v>
                </c:pt>
                <c:pt idx="573">
                  <c:v>529.17401123046875</c:v>
                </c:pt>
                <c:pt idx="574">
                  <c:v>529.18402099609375</c:v>
                </c:pt>
                <c:pt idx="575">
                  <c:v>529.1939697265625</c:v>
                </c:pt>
                <c:pt idx="576">
                  <c:v>529.2039794921875</c:v>
                </c:pt>
                <c:pt idx="577">
                  <c:v>529.2139892578125</c:v>
                </c:pt>
                <c:pt idx="578">
                  <c:v>529.2239990234375</c:v>
                </c:pt>
                <c:pt idx="579">
                  <c:v>529.2340087890625</c:v>
                </c:pt>
                <c:pt idx="580">
                  <c:v>529.2440185546875</c:v>
                </c:pt>
                <c:pt idx="581">
                  <c:v>529.2540283203125</c:v>
                </c:pt>
                <c:pt idx="582">
                  <c:v>529.26397705078125</c:v>
                </c:pt>
                <c:pt idx="583">
                  <c:v>529.27398681640625</c:v>
                </c:pt>
                <c:pt idx="584">
                  <c:v>529.28399658203125</c:v>
                </c:pt>
                <c:pt idx="585">
                  <c:v>529.29400634765625</c:v>
                </c:pt>
              </c:numCache>
            </c:numRef>
          </c:xVal>
          <c:yVal>
            <c:numRef>
              <c:f>'Sheet1 {8 min}'!$B$1:$B$586</c:f>
              <c:numCache>
                <c:formatCode>General</c:formatCode>
                <c:ptCount val="586"/>
                <c:pt idx="0">
                  <c:v>36.5</c:v>
                </c:pt>
                <c:pt idx="1">
                  <c:v>54</c:v>
                </c:pt>
                <c:pt idx="2">
                  <c:v>67</c:v>
                </c:pt>
                <c:pt idx="3">
                  <c:v>54.25</c:v>
                </c:pt>
                <c:pt idx="4">
                  <c:v>24.75</c:v>
                </c:pt>
                <c:pt idx="5">
                  <c:v>14.75</c:v>
                </c:pt>
                <c:pt idx="6">
                  <c:v>25</c:v>
                </c:pt>
                <c:pt idx="7">
                  <c:v>25.25</c:v>
                </c:pt>
                <c:pt idx="8">
                  <c:v>18.25</c:v>
                </c:pt>
                <c:pt idx="9">
                  <c:v>53.75</c:v>
                </c:pt>
                <c:pt idx="10">
                  <c:v>103.80000305175781</c:v>
                </c:pt>
                <c:pt idx="11">
                  <c:v>86.5</c:v>
                </c:pt>
                <c:pt idx="12">
                  <c:v>60.25</c:v>
                </c:pt>
                <c:pt idx="13">
                  <c:v>97.5</c:v>
                </c:pt>
                <c:pt idx="14">
                  <c:v>119</c:v>
                </c:pt>
                <c:pt idx="15">
                  <c:v>73.75</c:v>
                </c:pt>
                <c:pt idx="16">
                  <c:v>46.75</c:v>
                </c:pt>
                <c:pt idx="17">
                  <c:v>53.5</c:v>
                </c:pt>
                <c:pt idx="18">
                  <c:v>41.5</c:v>
                </c:pt>
                <c:pt idx="19">
                  <c:v>73</c:v>
                </c:pt>
                <c:pt idx="20">
                  <c:v>148.80000305175781</c:v>
                </c:pt>
                <c:pt idx="21">
                  <c:v>173.80000305175781</c:v>
                </c:pt>
                <c:pt idx="22">
                  <c:v>139</c:v>
                </c:pt>
                <c:pt idx="23">
                  <c:v>85.5</c:v>
                </c:pt>
                <c:pt idx="24">
                  <c:v>76.5</c:v>
                </c:pt>
                <c:pt idx="25">
                  <c:v>113.30000305175781</c:v>
                </c:pt>
                <c:pt idx="26">
                  <c:v>154</c:v>
                </c:pt>
                <c:pt idx="27">
                  <c:v>179.5</c:v>
                </c:pt>
                <c:pt idx="28">
                  <c:v>169</c:v>
                </c:pt>
                <c:pt idx="29">
                  <c:v>168.5</c:v>
                </c:pt>
                <c:pt idx="30">
                  <c:v>519.70001220703125</c:v>
                </c:pt>
                <c:pt idx="31">
                  <c:v>2739</c:v>
                </c:pt>
                <c:pt idx="32">
                  <c:v>12070</c:v>
                </c:pt>
                <c:pt idx="33">
                  <c:v>27860</c:v>
                </c:pt>
                <c:pt idx="34">
                  <c:v>33300</c:v>
                </c:pt>
                <c:pt idx="35">
                  <c:v>21280</c:v>
                </c:pt>
                <c:pt idx="36">
                  <c:v>7519</c:v>
                </c:pt>
                <c:pt idx="37">
                  <c:v>1828</c:v>
                </c:pt>
                <c:pt idx="38">
                  <c:v>566.20001220703125</c:v>
                </c:pt>
                <c:pt idx="39">
                  <c:v>437.20001220703125</c:v>
                </c:pt>
                <c:pt idx="40">
                  <c:v>589</c:v>
                </c:pt>
                <c:pt idx="41">
                  <c:v>634.5</c:v>
                </c:pt>
                <c:pt idx="42">
                  <c:v>517.79998779296875</c:v>
                </c:pt>
                <c:pt idx="43">
                  <c:v>317.79998779296875</c:v>
                </c:pt>
                <c:pt idx="44">
                  <c:v>187.5</c:v>
                </c:pt>
                <c:pt idx="45">
                  <c:v>169.5</c:v>
                </c:pt>
                <c:pt idx="46">
                  <c:v>163.30000305175781</c:v>
                </c:pt>
                <c:pt idx="47">
                  <c:v>120.19999694824219</c:v>
                </c:pt>
                <c:pt idx="48">
                  <c:v>78</c:v>
                </c:pt>
                <c:pt idx="49">
                  <c:v>85</c:v>
                </c:pt>
                <c:pt idx="50">
                  <c:v>105.80000305175781</c:v>
                </c:pt>
                <c:pt idx="51">
                  <c:v>104.5</c:v>
                </c:pt>
                <c:pt idx="52">
                  <c:v>96</c:v>
                </c:pt>
                <c:pt idx="53">
                  <c:v>87.75</c:v>
                </c:pt>
                <c:pt idx="54">
                  <c:v>82</c:v>
                </c:pt>
                <c:pt idx="55">
                  <c:v>90.5</c:v>
                </c:pt>
                <c:pt idx="56">
                  <c:v>100</c:v>
                </c:pt>
                <c:pt idx="57">
                  <c:v>147.5</c:v>
                </c:pt>
                <c:pt idx="58">
                  <c:v>222</c:v>
                </c:pt>
                <c:pt idx="59">
                  <c:v>210</c:v>
                </c:pt>
                <c:pt idx="60">
                  <c:v>130.30000305175781</c:v>
                </c:pt>
                <c:pt idx="61">
                  <c:v>78.5</c:v>
                </c:pt>
                <c:pt idx="62">
                  <c:v>67.25</c:v>
                </c:pt>
                <c:pt idx="63">
                  <c:v>99.5</c:v>
                </c:pt>
                <c:pt idx="64">
                  <c:v>149.80000305175781</c:v>
                </c:pt>
                <c:pt idx="65">
                  <c:v>147</c:v>
                </c:pt>
                <c:pt idx="66">
                  <c:v>106.69999694824219</c:v>
                </c:pt>
                <c:pt idx="67">
                  <c:v>67.25</c:v>
                </c:pt>
                <c:pt idx="68">
                  <c:v>58</c:v>
                </c:pt>
                <c:pt idx="69">
                  <c:v>84.5</c:v>
                </c:pt>
                <c:pt idx="70">
                  <c:v>75.75</c:v>
                </c:pt>
                <c:pt idx="71">
                  <c:v>52.25</c:v>
                </c:pt>
                <c:pt idx="72">
                  <c:v>121</c:v>
                </c:pt>
                <c:pt idx="73">
                  <c:v>219.19999694824219</c:v>
                </c:pt>
                <c:pt idx="74">
                  <c:v>204</c:v>
                </c:pt>
                <c:pt idx="75">
                  <c:v>162.5</c:v>
                </c:pt>
                <c:pt idx="76">
                  <c:v>196.19999694824219</c:v>
                </c:pt>
                <c:pt idx="77">
                  <c:v>244.19999694824219</c:v>
                </c:pt>
                <c:pt idx="78">
                  <c:v>242</c:v>
                </c:pt>
                <c:pt idx="79">
                  <c:v>243</c:v>
                </c:pt>
                <c:pt idx="80">
                  <c:v>496</c:v>
                </c:pt>
                <c:pt idx="81">
                  <c:v>2451</c:v>
                </c:pt>
                <c:pt idx="82">
                  <c:v>16880</c:v>
                </c:pt>
                <c:pt idx="83">
                  <c:v>61950</c:v>
                </c:pt>
                <c:pt idx="84">
                  <c:v>100000</c:v>
                </c:pt>
                <c:pt idx="85">
                  <c:v>74970</c:v>
                </c:pt>
                <c:pt idx="86">
                  <c:v>25820</c:v>
                </c:pt>
                <c:pt idx="87">
                  <c:v>4104</c:v>
                </c:pt>
                <c:pt idx="88">
                  <c:v>610.29998779296875</c:v>
                </c:pt>
                <c:pt idx="89">
                  <c:v>558.79998779296875</c:v>
                </c:pt>
                <c:pt idx="90">
                  <c:v>908.5</c:v>
                </c:pt>
                <c:pt idx="91">
                  <c:v>1073</c:v>
                </c:pt>
                <c:pt idx="92">
                  <c:v>848.79998779296875</c:v>
                </c:pt>
                <c:pt idx="93">
                  <c:v>528.20001220703125</c:v>
                </c:pt>
                <c:pt idx="94">
                  <c:v>276.79998779296875</c:v>
                </c:pt>
                <c:pt idx="95">
                  <c:v>193.30000305175781</c:v>
                </c:pt>
                <c:pt idx="96">
                  <c:v>246.19999694824219</c:v>
                </c:pt>
                <c:pt idx="97">
                  <c:v>253.30000305175781</c:v>
                </c:pt>
                <c:pt idx="98">
                  <c:v>176</c:v>
                </c:pt>
                <c:pt idx="99">
                  <c:v>115.5</c:v>
                </c:pt>
                <c:pt idx="100">
                  <c:v>89.75</c:v>
                </c:pt>
                <c:pt idx="101">
                  <c:v>59.5</c:v>
                </c:pt>
                <c:pt idx="102">
                  <c:v>83.25</c:v>
                </c:pt>
                <c:pt idx="103">
                  <c:v>134.30000305175781</c:v>
                </c:pt>
                <c:pt idx="104">
                  <c:v>125</c:v>
                </c:pt>
                <c:pt idx="105">
                  <c:v>96.25</c:v>
                </c:pt>
                <c:pt idx="106">
                  <c:v>98</c:v>
                </c:pt>
                <c:pt idx="107">
                  <c:v>131.5</c:v>
                </c:pt>
                <c:pt idx="108">
                  <c:v>159.5</c:v>
                </c:pt>
                <c:pt idx="109">
                  <c:v>141.80000305175781</c:v>
                </c:pt>
                <c:pt idx="110">
                  <c:v>122.19999694824219</c:v>
                </c:pt>
                <c:pt idx="111">
                  <c:v>125.5</c:v>
                </c:pt>
                <c:pt idx="112">
                  <c:v>100.19999694824219</c:v>
                </c:pt>
                <c:pt idx="113">
                  <c:v>85.5</c:v>
                </c:pt>
                <c:pt idx="114">
                  <c:v>130.80000305175781</c:v>
                </c:pt>
                <c:pt idx="115">
                  <c:v>146.80000305175781</c:v>
                </c:pt>
                <c:pt idx="116">
                  <c:v>109.5</c:v>
                </c:pt>
                <c:pt idx="117">
                  <c:v>99.75</c:v>
                </c:pt>
                <c:pt idx="118">
                  <c:v>112</c:v>
                </c:pt>
                <c:pt idx="119">
                  <c:v>112.69999694824219</c:v>
                </c:pt>
                <c:pt idx="120">
                  <c:v>126.30000305175781</c:v>
                </c:pt>
                <c:pt idx="121">
                  <c:v>158.69999694824219</c:v>
                </c:pt>
                <c:pt idx="122">
                  <c:v>163.80000305175781</c:v>
                </c:pt>
                <c:pt idx="123">
                  <c:v>128</c:v>
                </c:pt>
                <c:pt idx="124">
                  <c:v>112.30000305175781</c:v>
                </c:pt>
                <c:pt idx="125">
                  <c:v>192.80000305175781</c:v>
                </c:pt>
                <c:pt idx="126">
                  <c:v>288.5</c:v>
                </c:pt>
                <c:pt idx="127">
                  <c:v>295</c:v>
                </c:pt>
                <c:pt idx="128">
                  <c:v>310.29998779296875</c:v>
                </c:pt>
                <c:pt idx="129">
                  <c:v>343</c:v>
                </c:pt>
                <c:pt idx="130">
                  <c:v>564.79998779296875</c:v>
                </c:pt>
                <c:pt idx="131">
                  <c:v>1707</c:v>
                </c:pt>
                <c:pt idx="132">
                  <c:v>11460</c:v>
                </c:pt>
                <c:pt idx="133">
                  <c:v>61120</c:v>
                </c:pt>
                <c:pt idx="134">
                  <c:v>127100</c:v>
                </c:pt>
                <c:pt idx="135">
                  <c:v>117000</c:v>
                </c:pt>
                <c:pt idx="136">
                  <c:v>48200</c:v>
                </c:pt>
                <c:pt idx="137">
                  <c:v>8125</c:v>
                </c:pt>
                <c:pt idx="138">
                  <c:v>1137</c:v>
                </c:pt>
                <c:pt idx="139">
                  <c:v>871</c:v>
                </c:pt>
                <c:pt idx="140">
                  <c:v>1410</c:v>
                </c:pt>
                <c:pt idx="141">
                  <c:v>1689</c:v>
                </c:pt>
                <c:pt idx="142">
                  <c:v>1448</c:v>
                </c:pt>
                <c:pt idx="143">
                  <c:v>1022</c:v>
                </c:pt>
                <c:pt idx="144">
                  <c:v>613</c:v>
                </c:pt>
                <c:pt idx="145">
                  <c:v>413.5</c:v>
                </c:pt>
                <c:pt idx="146">
                  <c:v>508.20001220703125</c:v>
                </c:pt>
                <c:pt idx="147">
                  <c:v>519.70001220703125</c:v>
                </c:pt>
                <c:pt idx="148">
                  <c:v>311.5</c:v>
                </c:pt>
                <c:pt idx="149">
                  <c:v>156.5</c:v>
                </c:pt>
                <c:pt idx="150">
                  <c:v>107.5</c:v>
                </c:pt>
                <c:pt idx="151">
                  <c:v>114.5</c:v>
                </c:pt>
                <c:pt idx="152">
                  <c:v>189.80000305175781</c:v>
                </c:pt>
                <c:pt idx="153">
                  <c:v>284.20001220703125</c:v>
                </c:pt>
                <c:pt idx="154">
                  <c:v>339.29998779296875</c:v>
                </c:pt>
                <c:pt idx="155">
                  <c:v>273.20001220703125</c:v>
                </c:pt>
                <c:pt idx="156">
                  <c:v>165.80000305175781</c:v>
                </c:pt>
                <c:pt idx="157">
                  <c:v>179.5</c:v>
                </c:pt>
                <c:pt idx="158">
                  <c:v>227</c:v>
                </c:pt>
                <c:pt idx="159">
                  <c:v>186</c:v>
                </c:pt>
                <c:pt idx="160">
                  <c:v>169.5</c:v>
                </c:pt>
                <c:pt idx="161">
                  <c:v>228.80000305175781</c:v>
                </c:pt>
                <c:pt idx="162">
                  <c:v>252.30000305175781</c:v>
                </c:pt>
                <c:pt idx="163">
                  <c:v>191</c:v>
                </c:pt>
                <c:pt idx="164">
                  <c:v>143.80000305175781</c:v>
                </c:pt>
                <c:pt idx="165">
                  <c:v>191</c:v>
                </c:pt>
                <c:pt idx="166">
                  <c:v>238.80000305175781</c:v>
                </c:pt>
                <c:pt idx="167">
                  <c:v>237</c:v>
                </c:pt>
                <c:pt idx="168">
                  <c:v>223.5</c:v>
                </c:pt>
                <c:pt idx="169">
                  <c:v>181.69999694824219</c:v>
                </c:pt>
                <c:pt idx="170">
                  <c:v>106.69999694824219</c:v>
                </c:pt>
                <c:pt idx="171">
                  <c:v>66.75</c:v>
                </c:pt>
                <c:pt idx="172">
                  <c:v>101</c:v>
                </c:pt>
                <c:pt idx="173">
                  <c:v>154.5</c:v>
                </c:pt>
                <c:pt idx="174">
                  <c:v>171.5</c:v>
                </c:pt>
                <c:pt idx="175">
                  <c:v>155.5</c:v>
                </c:pt>
                <c:pt idx="176">
                  <c:v>154.5</c:v>
                </c:pt>
                <c:pt idx="177">
                  <c:v>186.30000305175781</c:v>
                </c:pt>
                <c:pt idx="178">
                  <c:v>254.5</c:v>
                </c:pt>
                <c:pt idx="179">
                  <c:v>330.5</c:v>
                </c:pt>
                <c:pt idx="180">
                  <c:v>483.79998779296875</c:v>
                </c:pt>
                <c:pt idx="181">
                  <c:v>1244</c:v>
                </c:pt>
                <c:pt idx="182">
                  <c:v>6765</c:v>
                </c:pt>
                <c:pt idx="183">
                  <c:v>39370</c:v>
                </c:pt>
                <c:pt idx="184">
                  <c:v>94790</c:v>
                </c:pt>
                <c:pt idx="185">
                  <c:v>103000</c:v>
                </c:pt>
                <c:pt idx="186">
                  <c:v>51560</c:v>
                </c:pt>
                <c:pt idx="187">
                  <c:v>10880</c:v>
                </c:pt>
                <c:pt idx="188">
                  <c:v>1269</c:v>
                </c:pt>
                <c:pt idx="189">
                  <c:v>543.29998779296875</c:v>
                </c:pt>
                <c:pt idx="190">
                  <c:v>790.20001220703125</c:v>
                </c:pt>
                <c:pt idx="191">
                  <c:v>1011</c:v>
                </c:pt>
                <c:pt idx="192">
                  <c:v>918</c:v>
                </c:pt>
                <c:pt idx="193">
                  <c:v>597</c:v>
                </c:pt>
                <c:pt idx="194">
                  <c:v>369.70001220703125</c:v>
                </c:pt>
                <c:pt idx="195">
                  <c:v>271</c:v>
                </c:pt>
                <c:pt idx="196">
                  <c:v>294.70001220703125</c:v>
                </c:pt>
                <c:pt idx="197">
                  <c:v>411.5</c:v>
                </c:pt>
                <c:pt idx="198">
                  <c:v>363.5</c:v>
                </c:pt>
                <c:pt idx="199">
                  <c:v>209.19999694824219</c:v>
                </c:pt>
                <c:pt idx="200">
                  <c:v>125.80000305175781</c:v>
                </c:pt>
                <c:pt idx="201">
                  <c:v>116.5</c:v>
                </c:pt>
                <c:pt idx="202">
                  <c:v>171.80000305175781</c:v>
                </c:pt>
                <c:pt idx="203">
                  <c:v>214.5</c:v>
                </c:pt>
                <c:pt idx="204">
                  <c:v>223</c:v>
                </c:pt>
                <c:pt idx="205">
                  <c:v>224.30000305175781</c:v>
                </c:pt>
                <c:pt idx="206">
                  <c:v>200.19999694824219</c:v>
                </c:pt>
                <c:pt idx="207">
                  <c:v>209.19999694824219</c:v>
                </c:pt>
                <c:pt idx="208">
                  <c:v>236.80000305175781</c:v>
                </c:pt>
                <c:pt idx="209">
                  <c:v>170.5</c:v>
                </c:pt>
                <c:pt idx="210">
                  <c:v>87.25</c:v>
                </c:pt>
                <c:pt idx="211">
                  <c:v>77.75</c:v>
                </c:pt>
                <c:pt idx="212">
                  <c:v>96</c:v>
                </c:pt>
                <c:pt idx="213">
                  <c:v>92.5</c:v>
                </c:pt>
                <c:pt idx="214">
                  <c:v>91</c:v>
                </c:pt>
                <c:pt idx="215">
                  <c:v>102.5</c:v>
                </c:pt>
                <c:pt idx="216">
                  <c:v>136</c:v>
                </c:pt>
                <c:pt idx="217">
                  <c:v>189</c:v>
                </c:pt>
                <c:pt idx="218">
                  <c:v>179.80000305175781</c:v>
                </c:pt>
                <c:pt idx="219">
                  <c:v>146.80000305175781</c:v>
                </c:pt>
                <c:pt idx="220">
                  <c:v>136.69999694824219</c:v>
                </c:pt>
                <c:pt idx="221">
                  <c:v>129.30000305175781</c:v>
                </c:pt>
                <c:pt idx="222">
                  <c:v>123</c:v>
                </c:pt>
                <c:pt idx="223">
                  <c:v>106.5</c:v>
                </c:pt>
                <c:pt idx="224">
                  <c:v>137.69999694824219</c:v>
                </c:pt>
                <c:pt idx="225">
                  <c:v>217.5</c:v>
                </c:pt>
                <c:pt idx="226">
                  <c:v>296</c:v>
                </c:pt>
                <c:pt idx="227">
                  <c:v>354</c:v>
                </c:pt>
                <c:pt idx="228">
                  <c:v>349.5</c:v>
                </c:pt>
                <c:pt idx="229">
                  <c:v>297.5</c:v>
                </c:pt>
                <c:pt idx="230">
                  <c:v>328.79998779296875</c:v>
                </c:pt>
                <c:pt idx="231">
                  <c:v>839</c:v>
                </c:pt>
                <c:pt idx="232">
                  <c:v>4268</c:v>
                </c:pt>
                <c:pt idx="233">
                  <c:v>21940</c:v>
                </c:pt>
                <c:pt idx="234">
                  <c:v>59550</c:v>
                </c:pt>
                <c:pt idx="235">
                  <c:v>77950</c:v>
                </c:pt>
                <c:pt idx="236">
                  <c:v>49410</c:v>
                </c:pt>
                <c:pt idx="237">
                  <c:v>15020</c:v>
                </c:pt>
                <c:pt idx="238">
                  <c:v>2779</c:v>
                </c:pt>
                <c:pt idx="239">
                  <c:v>635.5</c:v>
                </c:pt>
                <c:pt idx="240">
                  <c:v>547.5</c:v>
                </c:pt>
                <c:pt idx="241">
                  <c:v>837</c:v>
                </c:pt>
                <c:pt idx="242">
                  <c:v>844.5</c:v>
                </c:pt>
                <c:pt idx="243">
                  <c:v>561.20001220703125</c:v>
                </c:pt>
                <c:pt idx="244">
                  <c:v>321.20001220703125</c:v>
                </c:pt>
                <c:pt idx="245">
                  <c:v>228.80000305175781</c:v>
                </c:pt>
                <c:pt idx="246">
                  <c:v>250.5</c:v>
                </c:pt>
                <c:pt idx="247">
                  <c:v>324.29998779296875</c:v>
                </c:pt>
                <c:pt idx="248">
                  <c:v>320.79998779296875</c:v>
                </c:pt>
                <c:pt idx="249">
                  <c:v>198.19999694824219</c:v>
                </c:pt>
                <c:pt idx="250">
                  <c:v>113.30000305175781</c:v>
                </c:pt>
                <c:pt idx="251">
                  <c:v>108.30000305175781</c:v>
                </c:pt>
                <c:pt idx="252">
                  <c:v>127.30000305175781</c:v>
                </c:pt>
                <c:pt idx="253">
                  <c:v>200.69999694824219</c:v>
                </c:pt>
                <c:pt idx="254">
                  <c:v>234.5</c:v>
                </c:pt>
                <c:pt idx="255">
                  <c:v>164.30000305175781</c:v>
                </c:pt>
                <c:pt idx="256">
                  <c:v>144.19999694824219</c:v>
                </c:pt>
                <c:pt idx="257">
                  <c:v>230.30000305175781</c:v>
                </c:pt>
                <c:pt idx="258">
                  <c:v>272.79998779296875</c:v>
                </c:pt>
                <c:pt idx="259">
                  <c:v>201.5</c:v>
                </c:pt>
                <c:pt idx="260">
                  <c:v>131</c:v>
                </c:pt>
                <c:pt idx="261">
                  <c:v>134.30000305175781</c:v>
                </c:pt>
                <c:pt idx="262">
                  <c:v>155</c:v>
                </c:pt>
                <c:pt idx="263">
                  <c:v>156.30000305175781</c:v>
                </c:pt>
                <c:pt idx="264">
                  <c:v>179.5</c:v>
                </c:pt>
                <c:pt idx="265">
                  <c:v>202.30000305175781</c:v>
                </c:pt>
                <c:pt idx="266">
                  <c:v>161</c:v>
                </c:pt>
                <c:pt idx="267">
                  <c:v>110.30000305175781</c:v>
                </c:pt>
                <c:pt idx="268">
                  <c:v>104</c:v>
                </c:pt>
                <c:pt idx="269">
                  <c:v>117</c:v>
                </c:pt>
                <c:pt idx="270">
                  <c:v>131</c:v>
                </c:pt>
                <c:pt idx="271">
                  <c:v>145.5</c:v>
                </c:pt>
                <c:pt idx="272">
                  <c:v>161.5</c:v>
                </c:pt>
                <c:pt idx="273">
                  <c:v>165.5</c:v>
                </c:pt>
                <c:pt idx="274">
                  <c:v>154</c:v>
                </c:pt>
                <c:pt idx="275">
                  <c:v>161</c:v>
                </c:pt>
                <c:pt idx="276">
                  <c:v>169</c:v>
                </c:pt>
                <c:pt idx="277">
                  <c:v>152</c:v>
                </c:pt>
                <c:pt idx="278">
                  <c:v>173.80000305175781</c:v>
                </c:pt>
                <c:pt idx="279">
                  <c:v>252.30000305175781</c:v>
                </c:pt>
                <c:pt idx="280">
                  <c:v>330.5</c:v>
                </c:pt>
                <c:pt idx="281">
                  <c:v>590.70001220703125</c:v>
                </c:pt>
                <c:pt idx="282">
                  <c:v>2273</c:v>
                </c:pt>
                <c:pt idx="283">
                  <c:v>15250</c:v>
                </c:pt>
                <c:pt idx="284">
                  <c:v>58150</c:v>
                </c:pt>
                <c:pt idx="285">
                  <c:v>99710</c:v>
                </c:pt>
                <c:pt idx="286">
                  <c:v>80660</c:v>
                </c:pt>
                <c:pt idx="287">
                  <c:v>29890</c:v>
                </c:pt>
                <c:pt idx="288">
                  <c:v>4825</c:v>
                </c:pt>
                <c:pt idx="289">
                  <c:v>879.70001220703125</c:v>
                </c:pt>
                <c:pt idx="290">
                  <c:v>506.29998779296875</c:v>
                </c:pt>
                <c:pt idx="291">
                  <c:v>690.5</c:v>
                </c:pt>
                <c:pt idx="292">
                  <c:v>787.5</c:v>
                </c:pt>
                <c:pt idx="293">
                  <c:v>542.79998779296875</c:v>
                </c:pt>
                <c:pt idx="294">
                  <c:v>251.5</c:v>
                </c:pt>
                <c:pt idx="295">
                  <c:v>127.80000305175781</c:v>
                </c:pt>
                <c:pt idx="296">
                  <c:v>203.80000305175781</c:v>
                </c:pt>
                <c:pt idx="297">
                  <c:v>346</c:v>
                </c:pt>
                <c:pt idx="298">
                  <c:v>338.20001220703125</c:v>
                </c:pt>
                <c:pt idx="299">
                  <c:v>248</c:v>
                </c:pt>
                <c:pt idx="300">
                  <c:v>155.30000305175781</c:v>
                </c:pt>
                <c:pt idx="301">
                  <c:v>112.30000305175781</c:v>
                </c:pt>
                <c:pt idx="302">
                  <c:v>156</c:v>
                </c:pt>
                <c:pt idx="303">
                  <c:v>229.5</c:v>
                </c:pt>
                <c:pt idx="304">
                  <c:v>298.20001220703125</c:v>
                </c:pt>
                <c:pt idx="305">
                  <c:v>292.5</c:v>
                </c:pt>
                <c:pt idx="306">
                  <c:v>192.80000305175781</c:v>
                </c:pt>
                <c:pt idx="307">
                  <c:v>102.30000305175781</c:v>
                </c:pt>
                <c:pt idx="308">
                  <c:v>100.19999694824219</c:v>
                </c:pt>
                <c:pt idx="309">
                  <c:v>142.80000305175781</c:v>
                </c:pt>
                <c:pt idx="310">
                  <c:v>164.30000305175781</c:v>
                </c:pt>
                <c:pt idx="311">
                  <c:v>150.80000305175781</c:v>
                </c:pt>
                <c:pt idx="312">
                  <c:v>119</c:v>
                </c:pt>
                <c:pt idx="313">
                  <c:v>118</c:v>
                </c:pt>
                <c:pt idx="314">
                  <c:v>126.5</c:v>
                </c:pt>
                <c:pt idx="315">
                  <c:v>126.30000305175781</c:v>
                </c:pt>
                <c:pt idx="316">
                  <c:v>139.30000305175781</c:v>
                </c:pt>
                <c:pt idx="317">
                  <c:v>138.5</c:v>
                </c:pt>
                <c:pt idx="318">
                  <c:v>165</c:v>
                </c:pt>
                <c:pt idx="319">
                  <c:v>209.80000305175781</c:v>
                </c:pt>
                <c:pt idx="320">
                  <c:v>197</c:v>
                </c:pt>
                <c:pt idx="321">
                  <c:v>178.30000305175781</c:v>
                </c:pt>
                <c:pt idx="322">
                  <c:v>207.80000305175781</c:v>
                </c:pt>
                <c:pt idx="323">
                  <c:v>246.5</c:v>
                </c:pt>
                <c:pt idx="324">
                  <c:v>246.19999694824219</c:v>
                </c:pt>
                <c:pt idx="325">
                  <c:v>209.5</c:v>
                </c:pt>
                <c:pt idx="326">
                  <c:v>190</c:v>
                </c:pt>
                <c:pt idx="327">
                  <c:v>234.19999694824219</c:v>
                </c:pt>
                <c:pt idx="328">
                  <c:v>306</c:v>
                </c:pt>
                <c:pt idx="329">
                  <c:v>345</c:v>
                </c:pt>
                <c:pt idx="330">
                  <c:v>389.29998779296875</c:v>
                </c:pt>
                <c:pt idx="331">
                  <c:v>522.5</c:v>
                </c:pt>
                <c:pt idx="332">
                  <c:v>1385</c:v>
                </c:pt>
                <c:pt idx="333">
                  <c:v>11280</c:v>
                </c:pt>
                <c:pt idx="334">
                  <c:v>63480</c:v>
                </c:pt>
                <c:pt idx="335">
                  <c:v>134900</c:v>
                </c:pt>
                <c:pt idx="336">
                  <c:v>126200</c:v>
                </c:pt>
                <c:pt idx="337">
                  <c:v>52530</c:v>
                </c:pt>
                <c:pt idx="338">
                  <c:v>8948</c:v>
                </c:pt>
                <c:pt idx="339">
                  <c:v>1397</c:v>
                </c:pt>
                <c:pt idx="340">
                  <c:v>907.79998779296875</c:v>
                </c:pt>
                <c:pt idx="341">
                  <c:v>1484</c:v>
                </c:pt>
                <c:pt idx="342">
                  <c:v>1711</c:v>
                </c:pt>
                <c:pt idx="343">
                  <c:v>1174</c:v>
                </c:pt>
                <c:pt idx="344">
                  <c:v>564.5</c:v>
                </c:pt>
                <c:pt idx="345">
                  <c:v>328</c:v>
                </c:pt>
                <c:pt idx="346">
                  <c:v>297.5</c:v>
                </c:pt>
                <c:pt idx="347">
                  <c:v>439.79998779296875</c:v>
                </c:pt>
                <c:pt idx="348">
                  <c:v>594.5</c:v>
                </c:pt>
                <c:pt idx="349">
                  <c:v>464.29998779296875</c:v>
                </c:pt>
                <c:pt idx="350">
                  <c:v>231</c:v>
                </c:pt>
                <c:pt idx="351">
                  <c:v>173.80000305175781</c:v>
                </c:pt>
                <c:pt idx="352">
                  <c:v>186.69999694824219</c:v>
                </c:pt>
                <c:pt idx="353">
                  <c:v>289.5</c:v>
                </c:pt>
                <c:pt idx="354">
                  <c:v>541</c:v>
                </c:pt>
                <c:pt idx="355">
                  <c:v>603.70001220703125</c:v>
                </c:pt>
                <c:pt idx="356">
                  <c:v>368.5</c:v>
                </c:pt>
                <c:pt idx="357">
                  <c:v>168</c:v>
                </c:pt>
                <c:pt idx="358">
                  <c:v>105.80000305175781</c:v>
                </c:pt>
                <c:pt idx="359">
                  <c:v>98.25</c:v>
                </c:pt>
                <c:pt idx="360">
                  <c:v>119.80000305175781</c:v>
                </c:pt>
                <c:pt idx="361">
                  <c:v>132.30000305175781</c:v>
                </c:pt>
                <c:pt idx="362">
                  <c:v>109</c:v>
                </c:pt>
                <c:pt idx="363">
                  <c:v>87.25</c:v>
                </c:pt>
                <c:pt idx="364">
                  <c:v>103</c:v>
                </c:pt>
                <c:pt idx="365">
                  <c:v>158</c:v>
                </c:pt>
                <c:pt idx="366">
                  <c:v>214.5</c:v>
                </c:pt>
                <c:pt idx="367">
                  <c:v>189.30000305175781</c:v>
                </c:pt>
                <c:pt idx="368">
                  <c:v>110.5</c:v>
                </c:pt>
                <c:pt idx="369">
                  <c:v>72</c:v>
                </c:pt>
                <c:pt idx="370">
                  <c:v>84.25</c:v>
                </c:pt>
                <c:pt idx="371">
                  <c:v>103.80000305175781</c:v>
                </c:pt>
                <c:pt idx="372">
                  <c:v>106.69999694824219</c:v>
                </c:pt>
                <c:pt idx="373">
                  <c:v>123.5</c:v>
                </c:pt>
                <c:pt idx="374">
                  <c:v>155.5</c:v>
                </c:pt>
                <c:pt idx="375">
                  <c:v>189.80000305175781</c:v>
                </c:pt>
                <c:pt idx="376">
                  <c:v>198.5</c:v>
                </c:pt>
                <c:pt idx="377">
                  <c:v>146.80000305175781</c:v>
                </c:pt>
                <c:pt idx="378">
                  <c:v>138.80000305175781</c:v>
                </c:pt>
                <c:pt idx="379">
                  <c:v>245.30000305175781</c:v>
                </c:pt>
                <c:pt idx="380">
                  <c:v>386.79998779296875</c:v>
                </c:pt>
                <c:pt idx="381">
                  <c:v>544.5</c:v>
                </c:pt>
                <c:pt idx="382">
                  <c:v>1371</c:v>
                </c:pt>
                <c:pt idx="383">
                  <c:v>8020</c:v>
                </c:pt>
                <c:pt idx="384">
                  <c:v>45890</c:v>
                </c:pt>
                <c:pt idx="385">
                  <c:v>109700</c:v>
                </c:pt>
                <c:pt idx="386">
                  <c:v>117500</c:v>
                </c:pt>
                <c:pt idx="387">
                  <c:v>56520</c:v>
                </c:pt>
                <c:pt idx="388">
                  <c:v>10990</c:v>
                </c:pt>
                <c:pt idx="389">
                  <c:v>1467</c:v>
                </c:pt>
                <c:pt idx="390">
                  <c:v>535.5</c:v>
                </c:pt>
                <c:pt idx="391">
                  <c:v>830</c:v>
                </c:pt>
                <c:pt idx="392">
                  <c:v>1088</c:v>
                </c:pt>
                <c:pt idx="393">
                  <c:v>760</c:v>
                </c:pt>
                <c:pt idx="394">
                  <c:v>327.70001220703125</c:v>
                </c:pt>
                <c:pt idx="395">
                  <c:v>147.19999694824219</c:v>
                </c:pt>
                <c:pt idx="396">
                  <c:v>212</c:v>
                </c:pt>
                <c:pt idx="397">
                  <c:v>452</c:v>
                </c:pt>
                <c:pt idx="398">
                  <c:v>551.29998779296875</c:v>
                </c:pt>
                <c:pt idx="399">
                  <c:v>370.5</c:v>
                </c:pt>
                <c:pt idx="400">
                  <c:v>186</c:v>
                </c:pt>
                <c:pt idx="401">
                  <c:v>121.80000305175781</c:v>
                </c:pt>
                <c:pt idx="402">
                  <c:v>123.80000305175781</c:v>
                </c:pt>
                <c:pt idx="403">
                  <c:v>199.19999694824219</c:v>
                </c:pt>
                <c:pt idx="404">
                  <c:v>281.29998779296875</c:v>
                </c:pt>
                <c:pt idx="405">
                  <c:v>292.79998779296875</c:v>
                </c:pt>
                <c:pt idx="406">
                  <c:v>245</c:v>
                </c:pt>
                <c:pt idx="407">
                  <c:v>206.69999694824219</c:v>
                </c:pt>
                <c:pt idx="408">
                  <c:v>202.30000305175781</c:v>
                </c:pt>
                <c:pt idx="409">
                  <c:v>210.5</c:v>
                </c:pt>
                <c:pt idx="410">
                  <c:v>208.69999694824219</c:v>
                </c:pt>
                <c:pt idx="411">
                  <c:v>181</c:v>
                </c:pt>
                <c:pt idx="412">
                  <c:v>165.80000305175781</c:v>
                </c:pt>
                <c:pt idx="413">
                  <c:v>174.5</c:v>
                </c:pt>
                <c:pt idx="414">
                  <c:v>149.80000305175781</c:v>
                </c:pt>
                <c:pt idx="415">
                  <c:v>108.69999694824219</c:v>
                </c:pt>
                <c:pt idx="416">
                  <c:v>132.5</c:v>
                </c:pt>
                <c:pt idx="417">
                  <c:v>186.30000305175781</c:v>
                </c:pt>
                <c:pt idx="418">
                  <c:v>178.5</c:v>
                </c:pt>
                <c:pt idx="419">
                  <c:v>141.30000305175781</c:v>
                </c:pt>
                <c:pt idx="420">
                  <c:v>138.80000305175781</c:v>
                </c:pt>
                <c:pt idx="421">
                  <c:v>160</c:v>
                </c:pt>
                <c:pt idx="422">
                  <c:v>196.19999694824219</c:v>
                </c:pt>
                <c:pt idx="423">
                  <c:v>205.30000305175781</c:v>
                </c:pt>
                <c:pt idx="424">
                  <c:v>154.5</c:v>
                </c:pt>
                <c:pt idx="425">
                  <c:v>104.5</c:v>
                </c:pt>
                <c:pt idx="426">
                  <c:v>102.80000305175781</c:v>
                </c:pt>
                <c:pt idx="427">
                  <c:v>125.80000305175781</c:v>
                </c:pt>
                <c:pt idx="428">
                  <c:v>134</c:v>
                </c:pt>
                <c:pt idx="429">
                  <c:v>188</c:v>
                </c:pt>
                <c:pt idx="430">
                  <c:v>282</c:v>
                </c:pt>
                <c:pt idx="431">
                  <c:v>438</c:v>
                </c:pt>
                <c:pt idx="432">
                  <c:v>996.29998779296875</c:v>
                </c:pt>
                <c:pt idx="433">
                  <c:v>5427</c:v>
                </c:pt>
                <c:pt idx="434">
                  <c:v>22860</c:v>
                </c:pt>
                <c:pt idx="435">
                  <c:v>49500</c:v>
                </c:pt>
                <c:pt idx="436">
                  <c:v>54780</c:v>
                </c:pt>
                <c:pt idx="437">
                  <c:v>30640</c:v>
                </c:pt>
                <c:pt idx="438">
                  <c:v>8634</c:v>
                </c:pt>
                <c:pt idx="439">
                  <c:v>1774</c:v>
                </c:pt>
                <c:pt idx="440">
                  <c:v>525.79998779296875</c:v>
                </c:pt>
                <c:pt idx="441">
                  <c:v>367</c:v>
                </c:pt>
                <c:pt idx="442">
                  <c:v>431.5</c:v>
                </c:pt>
                <c:pt idx="443">
                  <c:v>384.5</c:v>
                </c:pt>
                <c:pt idx="444">
                  <c:v>195.19999694824219</c:v>
                </c:pt>
                <c:pt idx="445">
                  <c:v>80.75</c:v>
                </c:pt>
                <c:pt idx="446">
                  <c:v>88.75</c:v>
                </c:pt>
                <c:pt idx="447">
                  <c:v>197.5</c:v>
                </c:pt>
                <c:pt idx="448">
                  <c:v>295.79998779296875</c:v>
                </c:pt>
                <c:pt idx="449">
                  <c:v>230.80000305175781</c:v>
                </c:pt>
                <c:pt idx="450">
                  <c:v>118.30000305175781</c:v>
                </c:pt>
                <c:pt idx="451">
                  <c:v>88.25</c:v>
                </c:pt>
                <c:pt idx="452">
                  <c:v>103.5</c:v>
                </c:pt>
                <c:pt idx="453">
                  <c:v>114.30000305175781</c:v>
                </c:pt>
                <c:pt idx="454">
                  <c:v>95.5</c:v>
                </c:pt>
                <c:pt idx="455">
                  <c:v>93.25</c:v>
                </c:pt>
                <c:pt idx="456">
                  <c:v>121.19999694824219</c:v>
                </c:pt>
                <c:pt idx="457">
                  <c:v>126.80000305175781</c:v>
                </c:pt>
                <c:pt idx="458">
                  <c:v>94.25</c:v>
                </c:pt>
                <c:pt idx="459">
                  <c:v>56</c:v>
                </c:pt>
                <c:pt idx="460">
                  <c:v>60.5</c:v>
                </c:pt>
                <c:pt idx="461">
                  <c:v>84.25</c:v>
                </c:pt>
                <c:pt idx="462">
                  <c:v>76.75</c:v>
                </c:pt>
                <c:pt idx="463">
                  <c:v>49.25</c:v>
                </c:pt>
                <c:pt idx="464">
                  <c:v>36</c:v>
                </c:pt>
                <c:pt idx="465">
                  <c:v>47.25</c:v>
                </c:pt>
                <c:pt idx="466">
                  <c:v>66.75</c:v>
                </c:pt>
                <c:pt idx="467">
                  <c:v>87.25</c:v>
                </c:pt>
                <c:pt idx="468">
                  <c:v>89</c:v>
                </c:pt>
                <c:pt idx="469">
                  <c:v>58</c:v>
                </c:pt>
                <c:pt idx="470">
                  <c:v>60.25</c:v>
                </c:pt>
                <c:pt idx="471">
                  <c:v>97</c:v>
                </c:pt>
                <c:pt idx="472">
                  <c:v>103.5</c:v>
                </c:pt>
                <c:pt idx="473">
                  <c:v>99</c:v>
                </c:pt>
                <c:pt idx="474">
                  <c:v>80.5</c:v>
                </c:pt>
                <c:pt idx="475">
                  <c:v>37.25</c:v>
                </c:pt>
                <c:pt idx="476">
                  <c:v>19.5</c:v>
                </c:pt>
                <c:pt idx="477">
                  <c:v>48.75</c:v>
                </c:pt>
                <c:pt idx="478">
                  <c:v>85.75</c:v>
                </c:pt>
                <c:pt idx="479">
                  <c:v>102.5</c:v>
                </c:pt>
                <c:pt idx="480">
                  <c:v>129</c:v>
                </c:pt>
                <c:pt idx="481">
                  <c:v>159</c:v>
                </c:pt>
                <c:pt idx="482">
                  <c:v>419.70001220703125</c:v>
                </c:pt>
                <c:pt idx="483">
                  <c:v>2199</c:v>
                </c:pt>
                <c:pt idx="484">
                  <c:v>7667</c:v>
                </c:pt>
                <c:pt idx="485">
                  <c:v>15510</c:v>
                </c:pt>
                <c:pt idx="486">
                  <c:v>17590</c:v>
                </c:pt>
                <c:pt idx="487">
                  <c:v>10720</c:v>
                </c:pt>
                <c:pt idx="488">
                  <c:v>3392</c:v>
                </c:pt>
                <c:pt idx="489">
                  <c:v>718.79998779296875</c:v>
                </c:pt>
                <c:pt idx="490">
                  <c:v>260.29998779296875</c:v>
                </c:pt>
                <c:pt idx="491">
                  <c:v>191</c:v>
                </c:pt>
                <c:pt idx="492">
                  <c:v>178.30000305175781</c:v>
                </c:pt>
                <c:pt idx="493">
                  <c:v>126.5</c:v>
                </c:pt>
                <c:pt idx="494">
                  <c:v>76</c:v>
                </c:pt>
                <c:pt idx="495">
                  <c:v>51.5</c:v>
                </c:pt>
                <c:pt idx="496">
                  <c:v>39.25</c:v>
                </c:pt>
                <c:pt idx="497">
                  <c:v>38</c:v>
                </c:pt>
                <c:pt idx="498">
                  <c:v>59.25</c:v>
                </c:pt>
                <c:pt idx="499">
                  <c:v>98.75</c:v>
                </c:pt>
                <c:pt idx="500">
                  <c:v>107.5</c:v>
                </c:pt>
                <c:pt idx="501">
                  <c:v>75.5</c:v>
                </c:pt>
                <c:pt idx="502">
                  <c:v>65.5</c:v>
                </c:pt>
                <c:pt idx="503">
                  <c:v>72.25</c:v>
                </c:pt>
                <c:pt idx="504">
                  <c:v>65</c:v>
                </c:pt>
                <c:pt idx="505">
                  <c:v>70.5</c:v>
                </c:pt>
                <c:pt idx="506">
                  <c:v>70.5</c:v>
                </c:pt>
                <c:pt idx="507">
                  <c:v>49</c:v>
                </c:pt>
                <c:pt idx="508">
                  <c:v>42.75</c:v>
                </c:pt>
                <c:pt idx="509">
                  <c:v>43.25</c:v>
                </c:pt>
                <c:pt idx="510">
                  <c:v>66.25</c:v>
                </c:pt>
                <c:pt idx="511">
                  <c:v>106.30000305175781</c:v>
                </c:pt>
                <c:pt idx="512">
                  <c:v>92.75</c:v>
                </c:pt>
                <c:pt idx="513">
                  <c:v>66.5</c:v>
                </c:pt>
                <c:pt idx="514">
                  <c:v>61.25</c:v>
                </c:pt>
                <c:pt idx="515">
                  <c:v>69.75</c:v>
                </c:pt>
                <c:pt idx="516">
                  <c:v>89</c:v>
                </c:pt>
                <c:pt idx="517">
                  <c:v>62.75</c:v>
                </c:pt>
                <c:pt idx="518">
                  <c:v>56.25</c:v>
                </c:pt>
                <c:pt idx="519">
                  <c:v>94.75</c:v>
                </c:pt>
                <c:pt idx="520">
                  <c:v>80.25</c:v>
                </c:pt>
                <c:pt idx="521">
                  <c:v>42.5</c:v>
                </c:pt>
                <c:pt idx="522">
                  <c:v>22.5</c:v>
                </c:pt>
                <c:pt idx="523">
                  <c:v>35.75</c:v>
                </c:pt>
                <c:pt idx="524">
                  <c:v>81.25</c:v>
                </c:pt>
                <c:pt idx="525">
                  <c:v>131</c:v>
                </c:pt>
                <c:pt idx="526">
                  <c:v>173.80000305175781</c:v>
                </c:pt>
                <c:pt idx="527">
                  <c:v>172.5</c:v>
                </c:pt>
                <c:pt idx="528">
                  <c:v>157</c:v>
                </c:pt>
                <c:pt idx="529">
                  <c:v>156.5</c:v>
                </c:pt>
                <c:pt idx="530">
                  <c:v>136.30000305175781</c:v>
                </c:pt>
                <c:pt idx="531">
                  <c:v>193</c:v>
                </c:pt>
                <c:pt idx="532">
                  <c:v>457.70001220703125</c:v>
                </c:pt>
                <c:pt idx="533">
                  <c:v>1180</c:v>
                </c:pt>
                <c:pt idx="534">
                  <c:v>3061</c:v>
                </c:pt>
                <c:pt idx="535">
                  <c:v>5287</c:v>
                </c:pt>
                <c:pt idx="536">
                  <c:v>5567</c:v>
                </c:pt>
                <c:pt idx="537">
                  <c:v>3785</c:v>
                </c:pt>
                <c:pt idx="538">
                  <c:v>1727</c:v>
                </c:pt>
                <c:pt idx="539">
                  <c:v>584.29998779296875</c:v>
                </c:pt>
                <c:pt idx="540">
                  <c:v>302.5</c:v>
                </c:pt>
                <c:pt idx="541">
                  <c:v>283.29998779296875</c:v>
                </c:pt>
                <c:pt idx="542">
                  <c:v>253.80000305175781</c:v>
                </c:pt>
                <c:pt idx="543">
                  <c:v>225.19999694824219</c:v>
                </c:pt>
                <c:pt idx="544">
                  <c:v>202.5</c:v>
                </c:pt>
                <c:pt idx="545">
                  <c:v>189.80000305175781</c:v>
                </c:pt>
                <c:pt idx="546">
                  <c:v>190.30000305175781</c:v>
                </c:pt>
                <c:pt idx="547">
                  <c:v>138.80000305175781</c:v>
                </c:pt>
                <c:pt idx="548">
                  <c:v>82</c:v>
                </c:pt>
                <c:pt idx="549">
                  <c:v>74.25</c:v>
                </c:pt>
                <c:pt idx="550">
                  <c:v>87.25</c:v>
                </c:pt>
                <c:pt idx="551">
                  <c:v>83.5</c:v>
                </c:pt>
                <c:pt idx="552">
                  <c:v>54.75</c:v>
                </c:pt>
                <c:pt idx="553">
                  <c:v>43.5</c:v>
                </c:pt>
                <c:pt idx="554">
                  <c:v>52.5</c:v>
                </c:pt>
                <c:pt idx="555">
                  <c:v>82.5</c:v>
                </c:pt>
                <c:pt idx="556">
                  <c:v>96.5</c:v>
                </c:pt>
                <c:pt idx="557">
                  <c:v>51.75</c:v>
                </c:pt>
                <c:pt idx="558">
                  <c:v>22.75</c:v>
                </c:pt>
                <c:pt idx="559">
                  <c:v>53.75</c:v>
                </c:pt>
                <c:pt idx="560">
                  <c:v>82.25</c:v>
                </c:pt>
                <c:pt idx="561">
                  <c:v>76.25</c:v>
                </c:pt>
                <c:pt idx="562">
                  <c:v>62.25</c:v>
                </c:pt>
                <c:pt idx="563">
                  <c:v>67.75</c:v>
                </c:pt>
                <c:pt idx="564">
                  <c:v>68.5</c:v>
                </c:pt>
                <c:pt idx="565">
                  <c:v>46.25</c:v>
                </c:pt>
                <c:pt idx="566">
                  <c:v>39.5</c:v>
                </c:pt>
                <c:pt idx="567">
                  <c:v>43.75</c:v>
                </c:pt>
                <c:pt idx="568">
                  <c:v>40.75</c:v>
                </c:pt>
                <c:pt idx="569">
                  <c:v>45</c:v>
                </c:pt>
                <c:pt idx="570">
                  <c:v>43.25</c:v>
                </c:pt>
                <c:pt idx="571">
                  <c:v>18.75</c:v>
                </c:pt>
                <c:pt idx="572">
                  <c:v>9.75</c:v>
                </c:pt>
                <c:pt idx="573">
                  <c:v>37.25</c:v>
                </c:pt>
                <c:pt idx="574">
                  <c:v>50.5</c:v>
                </c:pt>
                <c:pt idx="575">
                  <c:v>26.25</c:v>
                </c:pt>
                <c:pt idx="576">
                  <c:v>7.75</c:v>
                </c:pt>
                <c:pt idx="577">
                  <c:v>12.25</c:v>
                </c:pt>
                <c:pt idx="578">
                  <c:v>15.5</c:v>
                </c:pt>
                <c:pt idx="579">
                  <c:v>38</c:v>
                </c:pt>
                <c:pt idx="580">
                  <c:v>75.75</c:v>
                </c:pt>
                <c:pt idx="581">
                  <c:v>70.75</c:v>
                </c:pt>
                <c:pt idx="582">
                  <c:v>53.5</c:v>
                </c:pt>
                <c:pt idx="583">
                  <c:v>135</c:v>
                </c:pt>
                <c:pt idx="584">
                  <c:v>427.70001220703125</c:v>
                </c:pt>
                <c:pt idx="585">
                  <c:v>844.29998779296875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2C6-40A6-8890-FC2B24508D74}"/>
            </c:ext>
          </c:extLst>
        </c:ser>
        <c:ser>
          <c:idx val="1"/>
          <c:order val="1"/>
          <c:tx>
            <c:v>distriubtion width</c:v>
          </c:tx>
          <c:spPr>
            <a:ln w="38100">
              <a:solidFill>
                <a:srgbClr val="FF66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{8 min}'!$G$10:$G$11</c:f>
              <c:numCache>
                <c:formatCode>General</c:formatCode>
                <c:ptCount val="2"/>
                <c:pt idx="0">
                  <c:v>523.73858642578125</c:v>
                </c:pt>
                <c:pt idx="1">
                  <c:v>528.47186279296875</c:v>
                </c:pt>
              </c:numCache>
            </c:numRef>
          </c:xVal>
          <c:yVal>
            <c:numRef>
              <c:f>'Sheet1 {8 min}'!$F$13:$F$14</c:f>
              <c:numCache>
                <c:formatCode>General</c:formatCode>
                <c:ptCount val="2"/>
                <c:pt idx="0">
                  <c:v>13490</c:v>
                </c:pt>
                <c:pt idx="1">
                  <c:v>13490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2C6-40A6-8890-FC2B24508D74}"/>
            </c:ext>
          </c:extLst>
        </c:ser>
        <c:ser>
          <c:idx val="2"/>
          <c:order val="2"/>
          <c:tx>
            <c:v>centroid</c:v>
          </c:tx>
          <c:spPr>
            <a:ln w="38100">
              <a:solidFill>
                <a:srgbClr val="00FF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('Sheet1 {8 min}'!$G$4,'Sheet1 {8 min}'!$G$4)</c:f>
              <c:numCache>
                <c:formatCode>General</c:formatCode>
                <c:ptCount val="2"/>
                <c:pt idx="0">
                  <c:v>525.93902587890625</c:v>
                </c:pt>
                <c:pt idx="1">
                  <c:v>525.93902587890625</c:v>
                </c:pt>
              </c:numCache>
            </c:numRef>
          </c:xVal>
          <c:yVal>
            <c:numRef>
              <c:f>'Sheet1 {8 min}'!$F$12:$F$13</c:f>
              <c:numCache>
                <c:formatCode>General</c:formatCode>
                <c:ptCount val="2"/>
                <c:pt idx="0">
                  <c:v>0</c:v>
                </c:pt>
                <c:pt idx="1">
                  <c:v>13490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2C6-40A6-8890-FC2B24508D74}"/>
            </c:ext>
          </c:extLst>
        </c:ser>
        <c:ser>
          <c:idx val="3"/>
          <c:order val="3"/>
          <c:tx>
            <c:v>peak envelope</c:v>
          </c:tx>
          <c:spPr>
            <a:ln w="12700">
              <a:solidFill>
                <a:srgbClr val="FF0000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'Sheet1 {8 min}'!$D$1:$D$14</c:f>
              <c:numCache>
                <c:formatCode>General</c:formatCode>
                <c:ptCount val="14"/>
                <c:pt idx="0">
                  <c:v>523.7750244140625</c:v>
                </c:pt>
                <c:pt idx="1">
                  <c:v>524.27398681640625</c:v>
                </c:pt>
                <c:pt idx="2">
                  <c:v>524.77398681640625</c:v>
                </c:pt>
                <c:pt idx="3">
                  <c:v>525.28497314453125</c:v>
                </c:pt>
                <c:pt idx="4">
                  <c:v>525.78497314453125</c:v>
                </c:pt>
                <c:pt idx="5">
                  <c:v>526.2860107421875</c:v>
                </c:pt>
                <c:pt idx="6">
                  <c:v>526.7860107421875</c:v>
                </c:pt>
                <c:pt idx="7">
                  <c:v>527.2979736328125</c:v>
                </c:pt>
                <c:pt idx="8">
                  <c:v>527.79901123046875</c:v>
                </c:pt>
                <c:pt idx="9">
                  <c:v>528.301025390625</c:v>
                </c:pt>
                <c:pt idx="10">
                  <c:v>528.802001953125</c:v>
                </c:pt>
                <c:pt idx="11">
                  <c:v>529.302001953125</c:v>
                </c:pt>
                <c:pt idx="12">
                  <c:v>529.802001953125</c:v>
                </c:pt>
                <c:pt idx="13">
                  <c:v>530.302001953125</c:v>
                </c:pt>
              </c:numCache>
            </c:numRef>
          </c:xVal>
          <c:yVal>
            <c:numRef>
              <c:f>'Sheet1 {8 min}'!$E$1:$E$28</c:f>
              <c:numCache>
                <c:formatCode>General</c:formatCode>
                <c:ptCount val="28"/>
                <c:pt idx="0">
                  <c:v>33300</c:v>
                </c:pt>
                <c:pt idx="1">
                  <c:v>100000</c:v>
                </c:pt>
                <c:pt idx="2">
                  <c:v>127100</c:v>
                </c:pt>
                <c:pt idx="3">
                  <c:v>103000</c:v>
                </c:pt>
                <c:pt idx="4">
                  <c:v>77950</c:v>
                </c:pt>
                <c:pt idx="5">
                  <c:v>99710</c:v>
                </c:pt>
                <c:pt idx="6">
                  <c:v>134900</c:v>
                </c:pt>
                <c:pt idx="7">
                  <c:v>117500</c:v>
                </c:pt>
                <c:pt idx="8">
                  <c:v>54780</c:v>
                </c:pt>
                <c:pt idx="9">
                  <c:v>17590</c:v>
                </c:pt>
                <c:pt idx="10">
                  <c:v>5567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2C6-40A6-8890-FC2B24508D74}"/>
            </c:ext>
          </c:extLst>
        </c:ser>
        <c:ser>
          <c:idx val="4"/>
          <c:order val="4"/>
          <c:tx>
            <c:v>Binomial p = 0.452</c:v>
          </c:tx>
          <c:spPr>
            <a:ln w="25400">
              <a:solidFill>
                <a:srgbClr val="4472C4"/>
              </a:solidFill>
              <a:prstDash val="solid"/>
            </a:ln>
          </c:spPr>
          <c:marker>
            <c:symbol val="none"/>
          </c:marker>
          <c:xVal>
            <c:numRef>
              <c:f>'Sheet1 {8 min}'!$D$1:$D$31</c:f>
              <c:numCache>
                <c:formatCode>General</c:formatCode>
                <c:ptCount val="31"/>
                <c:pt idx="0">
                  <c:v>523.7750244140625</c:v>
                </c:pt>
                <c:pt idx="1">
                  <c:v>524.27398681640625</c:v>
                </c:pt>
                <c:pt idx="2">
                  <c:v>524.77398681640625</c:v>
                </c:pt>
                <c:pt idx="3">
                  <c:v>525.28497314453125</c:v>
                </c:pt>
                <c:pt idx="4">
                  <c:v>525.78497314453125</c:v>
                </c:pt>
                <c:pt idx="5">
                  <c:v>526.2860107421875</c:v>
                </c:pt>
                <c:pt idx="6">
                  <c:v>526.7860107421875</c:v>
                </c:pt>
                <c:pt idx="7">
                  <c:v>527.2979736328125</c:v>
                </c:pt>
                <c:pt idx="8">
                  <c:v>527.79901123046875</c:v>
                </c:pt>
                <c:pt idx="9">
                  <c:v>528.301025390625</c:v>
                </c:pt>
                <c:pt idx="10">
                  <c:v>528.802001953125</c:v>
                </c:pt>
                <c:pt idx="11">
                  <c:v>529.302001953125</c:v>
                </c:pt>
                <c:pt idx="12">
                  <c:v>529.802001953125</c:v>
                </c:pt>
                <c:pt idx="13">
                  <c:v>530.302001953125</c:v>
                </c:pt>
              </c:numCache>
            </c:numRef>
          </c:xVal>
          <c:yVal>
            <c:numRef>
              <c:f>'Sheet1 {8 min}'!$P$1:$P$31</c:f>
              <c:numCache>
                <c:formatCode>General</c:formatCode>
                <c:ptCount val="31"/>
                <c:pt idx="0">
                  <c:v>33422.403429787846</c:v>
                </c:pt>
                <c:pt idx="1">
                  <c:v>99898.556205872417</c:v>
                </c:pt>
                <c:pt idx="2">
                  <c:v>127163.62069776445</c:v>
                </c:pt>
                <c:pt idx="3">
                  <c:v>102979.14789941226</c:v>
                </c:pt>
                <c:pt idx="4">
                  <c:v>77948.707158233927</c:v>
                </c:pt>
                <c:pt idx="5">
                  <c:v>99712.425729459821</c:v>
                </c:pt>
                <c:pt idx="6">
                  <c:v>134916.75331186384</c:v>
                </c:pt>
                <c:pt idx="7">
                  <c:v>117389.097178134</c:v>
                </c:pt>
                <c:pt idx="8">
                  <c:v>55120.296016615772</c:v>
                </c:pt>
                <c:pt idx="9">
                  <c:v>17419.707111742104</c:v>
                </c:pt>
                <c:pt idx="10">
                  <c:v>4190.8200408375742</c:v>
                </c:pt>
                <c:pt idx="11">
                  <c:v>821.56712244178823</c:v>
                </c:pt>
                <c:pt idx="12">
                  <c:v>136.83616344538578</c:v>
                </c:pt>
                <c:pt idx="13">
                  <c:v>19.905742494235064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2C6-40A6-8890-FC2B24508D74}"/>
            </c:ext>
          </c:extLst>
        </c:ser>
        <c:ser>
          <c:idx val="5"/>
          <c:order val="5"/>
          <c:tx>
            <c:v>Bimodal(1) 3.2</c:v>
          </c:tx>
          <c:marker>
            <c:symbol val="none"/>
          </c:marker>
          <c:xVal>
            <c:numRef>
              <c:f>'Sheet1 {8 min}'!$D$1:$D$31</c:f>
              <c:numCache>
                <c:formatCode>General</c:formatCode>
                <c:ptCount val="31"/>
                <c:pt idx="0">
                  <c:v>523.7750244140625</c:v>
                </c:pt>
                <c:pt idx="1">
                  <c:v>524.27398681640625</c:v>
                </c:pt>
                <c:pt idx="2">
                  <c:v>524.77398681640625</c:v>
                </c:pt>
                <c:pt idx="3">
                  <c:v>525.28497314453125</c:v>
                </c:pt>
                <c:pt idx="4">
                  <c:v>525.78497314453125</c:v>
                </c:pt>
                <c:pt idx="5">
                  <c:v>526.2860107421875</c:v>
                </c:pt>
                <c:pt idx="6">
                  <c:v>526.7860107421875</c:v>
                </c:pt>
                <c:pt idx="7">
                  <c:v>527.2979736328125</c:v>
                </c:pt>
                <c:pt idx="8">
                  <c:v>527.79901123046875</c:v>
                </c:pt>
                <c:pt idx="9">
                  <c:v>528.301025390625</c:v>
                </c:pt>
                <c:pt idx="10">
                  <c:v>528.802001953125</c:v>
                </c:pt>
                <c:pt idx="11">
                  <c:v>529.302001953125</c:v>
                </c:pt>
                <c:pt idx="12">
                  <c:v>529.802001953125</c:v>
                </c:pt>
                <c:pt idx="13">
                  <c:v>530.302001953125</c:v>
                </c:pt>
              </c:numCache>
            </c:numRef>
          </c:xVal>
          <c:yVal>
            <c:numRef>
              <c:f>'Sheet1 {8 min}'!$M$1:$M$31</c:f>
              <c:numCache>
                <c:formatCode>General</c:formatCode>
                <c:ptCount val="31"/>
                <c:pt idx="0">
                  <c:v>105.28124185350373</c:v>
                </c:pt>
                <c:pt idx="1">
                  <c:v>1629.458529818992</c:v>
                </c:pt>
                <c:pt idx="2">
                  <c:v>8986.8370281088937</c:v>
                </c:pt>
                <c:pt idx="3">
                  <c:v>20170.192954658563</c:v>
                </c:pt>
                <c:pt idx="4">
                  <c:v>14443.553384287334</c:v>
                </c:pt>
                <c:pt idx="5">
                  <c:v>5679.6158858496419</c:v>
                </c:pt>
                <c:pt idx="6">
                  <c:v>1569.2172955927372</c:v>
                </c:pt>
                <c:pt idx="7">
                  <c:v>339.26431484185542</c:v>
                </c:pt>
                <c:pt idx="8">
                  <c:v>60.861271762962275</c:v>
                </c:pt>
                <c:pt idx="9">
                  <c:v>9.3928354675568322</c:v>
                </c:pt>
                <c:pt idx="10">
                  <c:v>1.2776613583859993</c:v>
                </c:pt>
                <c:pt idx="11">
                  <c:v>0.15578218046507414</c:v>
                </c:pt>
                <c:pt idx="12">
                  <c:v>1.6997308293092723E-2</c:v>
                </c:pt>
                <c:pt idx="13">
                  <c:v>1.245937973584765E-3</c:v>
                </c:pt>
                <c:pt idx="14">
                  <c:v>5.0271245999647376E-8</c:v>
                </c:pt>
                <c:pt idx="15">
                  <c:v>5.0271245999647376E-8</c:v>
                </c:pt>
                <c:pt idx="16">
                  <c:v>5.0271245999647376E-8</c:v>
                </c:pt>
                <c:pt idx="17">
                  <c:v>5.0271245999647376E-8</c:v>
                </c:pt>
                <c:pt idx="18">
                  <c:v>5.0271245999647376E-8</c:v>
                </c:pt>
                <c:pt idx="19">
                  <c:v>5.0271245999647376E-8</c:v>
                </c:pt>
                <c:pt idx="20">
                  <c:v>5.0271245999647376E-8</c:v>
                </c:pt>
                <c:pt idx="21">
                  <c:v>5.0271245999647376E-8</c:v>
                </c:pt>
                <c:pt idx="22">
                  <c:v>5.0271245999647376E-8</c:v>
                </c:pt>
                <c:pt idx="23">
                  <c:v>5.0271245999647376E-8</c:v>
                </c:pt>
                <c:pt idx="24">
                  <c:v>5.0271245999647376E-8</c:v>
                </c:pt>
                <c:pt idx="25">
                  <c:v>5.0271245999647376E-8</c:v>
                </c:pt>
                <c:pt idx="26">
                  <c:v>5.0271245999647376E-8</c:v>
                </c:pt>
                <c:pt idx="27">
                  <c:v>5.0271245999647376E-8</c:v>
                </c:pt>
                <c:pt idx="28">
                  <c:v>5.0271245999647376E-8</c:v>
                </c:pt>
                <c:pt idx="29">
                  <c:v>5.0271245999647376E-8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2C6-40A6-8890-FC2B24508D74}"/>
            </c:ext>
          </c:extLst>
        </c:ser>
        <c:ser>
          <c:idx val="6"/>
          <c:order val="6"/>
          <c:tx>
            <c:v>Bimodal(2) 3.2</c:v>
          </c:tx>
          <c:marker>
            <c:symbol val="none"/>
          </c:marker>
          <c:xVal>
            <c:numRef>
              <c:f>'Sheet1 {8 min}'!$D$1:$D$31</c:f>
              <c:numCache>
                <c:formatCode>General</c:formatCode>
                <c:ptCount val="31"/>
                <c:pt idx="0">
                  <c:v>523.7750244140625</c:v>
                </c:pt>
                <c:pt idx="1">
                  <c:v>524.27398681640625</c:v>
                </c:pt>
                <c:pt idx="2">
                  <c:v>524.77398681640625</c:v>
                </c:pt>
                <c:pt idx="3">
                  <c:v>525.28497314453125</c:v>
                </c:pt>
                <c:pt idx="4">
                  <c:v>525.78497314453125</c:v>
                </c:pt>
                <c:pt idx="5">
                  <c:v>526.2860107421875</c:v>
                </c:pt>
                <c:pt idx="6">
                  <c:v>526.7860107421875</c:v>
                </c:pt>
                <c:pt idx="7">
                  <c:v>527.2979736328125</c:v>
                </c:pt>
                <c:pt idx="8">
                  <c:v>527.79901123046875</c:v>
                </c:pt>
                <c:pt idx="9">
                  <c:v>528.301025390625</c:v>
                </c:pt>
                <c:pt idx="10">
                  <c:v>528.802001953125</c:v>
                </c:pt>
                <c:pt idx="11">
                  <c:v>529.302001953125</c:v>
                </c:pt>
                <c:pt idx="12">
                  <c:v>529.802001953125</c:v>
                </c:pt>
                <c:pt idx="13">
                  <c:v>530.302001953125</c:v>
                </c:pt>
              </c:numCache>
            </c:numRef>
          </c:xVal>
          <c:yVal>
            <c:numRef>
              <c:f>'Sheet1 {8 min}'!$O$1:$O$31</c:f>
              <c:numCache>
                <c:formatCode>General</c:formatCode>
                <c:ptCount val="31"/>
                <c:pt idx="0">
                  <c:v>33312.401249835886</c:v>
                </c:pt>
                <c:pt idx="1">
                  <c:v>98146.325223152395</c:v>
                </c:pt>
                <c:pt idx="2">
                  <c:v>116792.70381083922</c:v>
                </c:pt>
                <c:pt idx="3">
                  <c:v>73990.356910249509</c:v>
                </c:pt>
                <c:pt idx="4">
                  <c:v>28844.064747524404</c:v>
                </c:pt>
                <c:pt idx="5">
                  <c:v>8107.0526637915573</c:v>
                </c:pt>
                <c:pt idx="6">
                  <c:v>1796.4514468140158</c:v>
                </c:pt>
                <c:pt idx="7">
                  <c:v>330.99673558850503</c:v>
                </c:pt>
                <c:pt idx="8">
                  <c:v>52.479817967484074</c:v>
                </c:pt>
                <c:pt idx="9">
                  <c:v>7.3307604979249934</c:v>
                </c:pt>
                <c:pt idx="10">
                  <c:v>0.91653928723703348</c:v>
                </c:pt>
                <c:pt idx="11">
                  <c:v>0.10162766080621777</c:v>
                </c:pt>
                <c:pt idx="12">
                  <c:v>8.5881512657647076E-3</c:v>
                </c:pt>
                <c:pt idx="13">
                  <c:v>2.4357488388893365E-4</c:v>
                </c:pt>
                <c:pt idx="14">
                  <c:v>5.0271245999647376E-8</c:v>
                </c:pt>
                <c:pt idx="15">
                  <c:v>5.0271245999647376E-8</c:v>
                </c:pt>
                <c:pt idx="16">
                  <c:v>5.0271245999647376E-8</c:v>
                </c:pt>
                <c:pt idx="17">
                  <c:v>5.0271245999647376E-8</c:v>
                </c:pt>
                <c:pt idx="18">
                  <c:v>5.0271245999647376E-8</c:v>
                </c:pt>
                <c:pt idx="19">
                  <c:v>5.0271245999647376E-8</c:v>
                </c:pt>
                <c:pt idx="20">
                  <c:v>5.0271245999647376E-8</c:v>
                </c:pt>
                <c:pt idx="21">
                  <c:v>5.0271245999647376E-8</c:v>
                </c:pt>
                <c:pt idx="22">
                  <c:v>5.0271245999647376E-8</c:v>
                </c:pt>
                <c:pt idx="23">
                  <c:v>5.0271245999647376E-8</c:v>
                </c:pt>
                <c:pt idx="24">
                  <c:v>5.0271245999647376E-8</c:v>
                </c:pt>
                <c:pt idx="25">
                  <c:v>5.0271245999647376E-8</c:v>
                </c:pt>
                <c:pt idx="26">
                  <c:v>5.0271245999647376E-8</c:v>
                </c:pt>
                <c:pt idx="27">
                  <c:v>5.0271245999647376E-8</c:v>
                </c:pt>
                <c:pt idx="28">
                  <c:v>5.0271245999647376E-8</c:v>
                </c:pt>
                <c:pt idx="29">
                  <c:v>5.0271245999647376E-8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2C6-40A6-8890-FC2B24508D74}"/>
            </c:ext>
          </c:extLst>
        </c:ser>
        <c:ser>
          <c:idx val="7"/>
          <c:order val="7"/>
          <c:tx>
            <c:v>Bimodal(3) 7.2</c:v>
          </c:tx>
          <c:marker>
            <c:symbol val="none"/>
          </c:marker>
          <c:xVal>
            <c:numRef>
              <c:f>'Sheet1 {8 min}'!$D$1:$D$31</c:f>
              <c:numCache>
                <c:formatCode>General</c:formatCode>
                <c:ptCount val="31"/>
                <c:pt idx="0">
                  <c:v>523.7750244140625</c:v>
                </c:pt>
                <c:pt idx="1">
                  <c:v>524.27398681640625</c:v>
                </c:pt>
                <c:pt idx="2">
                  <c:v>524.77398681640625</c:v>
                </c:pt>
                <c:pt idx="3">
                  <c:v>525.28497314453125</c:v>
                </c:pt>
                <c:pt idx="4">
                  <c:v>525.78497314453125</c:v>
                </c:pt>
                <c:pt idx="5">
                  <c:v>526.2860107421875</c:v>
                </c:pt>
                <c:pt idx="6">
                  <c:v>526.7860107421875</c:v>
                </c:pt>
                <c:pt idx="7">
                  <c:v>527.2979736328125</c:v>
                </c:pt>
                <c:pt idx="8">
                  <c:v>527.79901123046875</c:v>
                </c:pt>
                <c:pt idx="9">
                  <c:v>528.301025390625</c:v>
                </c:pt>
                <c:pt idx="10">
                  <c:v>528.802001953125</c:v>
                </c:pt>
                <c:pt idx="11">
                  <c:v>529.302001953125</c:v>
                </c:pt>
                <c:pt idx="12">
                  <c:v>529.802001953125</c:v>
                </c:pt>
                <c:pt idx="13">
                  <c:v>530.302001953125</c:v>
                </c:pt>
              </c:numCache>
            </c:numRef>
          </c:xVal>
          <c:yVal>
            <c:numRef>
              <c:f>'Sheet1 {8 min}'!$V$1:$V$31</c:f>
              <c:numCache>
                <c:formatCode>General</c:formatCode>
                <c:ptCount val="31"/>
                <c:pt idx="0">
                  <c:v>4.7209381989965546</c:v>
                </c:pt>
                <c:pt idx="1">
                  <c:v>122.77245300156515</c:v>
                </c:pt>
                <c:pt idx="2">
                  <c:v>1384.0798589168776</c:v>
                </c:pt>
                <c:pt idx="3">
                  <c:v>8818.5980346047327</c:v>
                </c:pt>
                <c:pt idx="4">
                  <c:v>34661.089026522728</c:v>
                </c:pt>
                <c:pt idx="5">
                  <c:v>85925.757179919165</c:v>
                </c:pt>
                <c:pt idx="6">
                  <c:v>131551.08456955763</c:v>
                </c:pt>
                <c:pt idx="7">
                  <c:v>116718.83612780418</c:v>
                </c:pt>
                <c:pt idx="8">
                  <c:v>55006.954926985862</c:v>
                </c:pt>
                <c:pt idx="9">
                  <c:v>17402.983515877164</c:v>
                </c:pt>
                <c:pt idx="10">
                  <c:v>4188.6258402924941</c:v>
                </c:pt>
                <c:pt idx="11">
                  <c:v>821.30971270105942</c:v>
                </c:pt>
                <c:pt idx="12">
                  <c:v>136.81057808636939</c:v>
                </c:pt>
                <c:pt idx="13">
                  <c:v>19.904253081920082</c:v>
                </c:pt>
                <c:pt idx="14">
                  <c:v>2.5780381491873072</c:v>
                </c:pt>
                <c:pt idx="15">
                  <c:v>0.29964759536908592</c:v>
                </c:pt>
                <c:pt idx="16">
                  <c:v>2.9326739345428159E-2</c:v>
                </c:pt>
                <c:pt idx="17">
                  <c:v>1.2892321134901057E-3</c:v>
                </c:pt>
                <c:pt idx="18">
                  <c:v>5.0271245999647376E-8</c:v>
                </c:pt>
                <c:pt idx="19">
                  <c:v>5.0271245999647376E-8</c:v>
                </c:pt>
                <c:pt idx="20">
                  <c:v>5.0271245999647376E-8</c:v>
                </c:pt>
                <c:pt idx="21">
                  <c:v>5.0271245999647376E-8</c:v>
                </c:pt>
                <c:pt idx="22">
                  <c:v>5.0271245999647376E-8</c:v>
                </c:pt>
                <c:pt idx="23">
                  <c:v>5.0271245999647376E-8</c:v>
                </c:pt>
                <c:pt idx="24">
                  <c:v>5.0271245999647376E-8</c:v>
                </c:pt>
                <c:pt idx="25">
                  <c:v>5.0271245999647376E-8</c:v>
                </c:pt>
                <c:pt idx="26">
                  <c:v>5.0271245999647376E-8</c:v>
                </c:pt>
                <c:pt idx="27">
                  <c:v>5.0271245999647376E-8</c:v>
                </c:pt>
                <c:pt idx="28">
                  <c:v>5.0271245999647376E-8</c:v>
                </c:pt>
                <c:pt idx="29">
                  <c:v>5.0271245999647376E-8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72C6-40A6-8890-FC2B24508D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435711"/>
        <c:axId val="788477311"/>
      </c:scatterChart>
      <c:valAx>
        <c:axId val="788435711"/>
        <c:scaling>
          <c:orientation val="minMax"/>
          <c:max val="530"/>
          <c:min val="523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m/z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88477311"/>
        <c:crosses val="autoZero"/>
        <c:crossBetween val="midCat"/>
      </c:valAx>
      <c:valAx>
        <c:axId val="788477311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88435711"/>
        <c:crosses val="autoZero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Regression Metric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Lit>
              <c:ptCount val="1"/>
              <c:pt idx="0">
                <c:v>Error</c:v>
              </c:pt>
            </c:strLit>
          </c:cat>
          <c:val>
            <c:numRef>
              <c:f>'Sheet1 {8 min}'!$I$78</c:f>
              <c:numCache>
                <c:formatCode>General</c:formatCode>
                <c:ptCount val="1"/>
                <c:pt idx="0">
                  <c:v>1.3990577680223835E-6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3CEC-4F99-9983-8C6E7663D4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axId val="788451935"/>
        <c:axId val="788466079"/>
      </c:barChart>
      <c:scatterChart>
        <c:scatterStyle val="lineMarker"/>
        <c:varyColors val="0"/>
        <c:ser>
          <c:idx val="1"/>
          <c:order val="1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008000"/>
                </a:solidFill>
                <a:prstDash val="solid"/>
              </a:ln>
            </c:spPr>
          </c:errBars>
          <c:yVal>
            <c:numRef>
              <c:f>'Sheet1 {8 min}'!$I$79</c:f>
              <c:numCache>
                <c:formatCode>General</c:formatCode>
                <c:ptCount val="1"/>
                <c:pt idx="0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3CEC-4F99-9983-8C6E7663D475}"/>
            </c:ext>
          </c:extLst>
        </c:ser>
        <c:ser>
          <c:idx val="2"/>
          <c:order val="2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6600"/>
                </a:solidFill>
                <a:prstDash val="solid"/>
              </a:ln>
            </c:spPr>
          </c:errBars>
          <c:yVal>
            <c:numRef>
              <c:f>'Sheet1 {8 min}'!$I$80</c:f>
              <c:numCache>
                <c:formatCode>General</c:formatCode>
                <c:ptCount val="1"/>
                <c:pt idx="0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3CEC-4F99-9983-8C6E7663D475}"/>
            </c:ext>
          </c:extLst>
        </c:ser>
        <c:ser>
          <c:idx val="3"/>
          <c:order val="3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'Sheet1 {8 min}'!$I$81</c:f>
              <c:numCache>
                <c:formatCode>General</c:formatCode>
                <c:ptCount val="1"/>
                <c:pt idx="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3CEC-4F99-9983-8C6E7663D4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451935"/>
        <c:axId val="788466079"/>
      </c:scatterChart>
      <c:catAx>
        <c:axId val="78845193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88466079"/>
        <c:crosses val="autoZero"/>
        <c:auto val="1"/>
        <c:lblAlgn val="ctr"/>
        <c:lblOffset val="100"/>
        <c:noMultiLvlLbl val="0"/>
      </c:catAx>
      <c:valAx>
        <c:axId val="788466079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788451935"/>
        <c:crosses val="autoZero"/>
        <c:crossBetween val="between"/>
      </c:valAx>
      <c:spPr>
        <a:noFill/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Delta Chi Metric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Lit>
              <c:ptCount val="1"/>
              <c:pt idx="0">
                <c:v>DeltaChi</c:v>
              </c:pt>
            </c:strLit>
          </c:cat>
          <c:val>
            <c:numRef>
              <c:f>'Sheet1 {8 min}'!$J$78</c:f>
              <c:numCache>
                <c:formatCode>General</c:formatCode>
                <c:ptCount val="1"/>
                <c:pt idx="0">
                  <c:v>1.1424960126895916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22-43BD-A8BB-7615E39D05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axId val="788454015"/>
        <c:axId val="788476063"/>
      </c:barChart>
      <c:scatterChart>
        <c:scatterStyle val="lineMarker"/>
        <c:varyColors val="0"/>
        <c:ser>
          <c:idx val="1"/>
          <c:order val="1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008000"/>
                </a:solidFill>
                <a:prstDash val="solid"/>
              </a:ln>
            </c:spPr>
          </c:errBars>
          <c:yVal>
            <c:numRef>
              <c:f>'Sheet1 {8 min}'!$J$79</c:f>
              <c:numCache>
                <c:formatCode>General</c:formatCode>
                <c:ptCount val="1"/>
                <c:pt idx="0">
                  <c:v>0.91140510240554284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22-43BD-A8BB-7615E39D0501}"/>
            </c:ext>
          </c:extLst>
        </c:ser>
        <c:ser>
          <c:idx val="2"/>
          <c:order val="2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6600"/>
                </a:solidFill>
                <a:prstDash val="solid"/>
              </a:ln>
            </c:spPr>
          </c:errBars>
          <c:yVal>
            <c:numRef>
              <c:f>'Sheet1 {8 min}'!$J$80</c:f>
              <c:numCache>
                <c:formatCode>General</c:formatCode>
                <c:ptCount val="1"/>
                <c:pt idx="0">
                  <c:v>0.45570255120277142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D22-43BD-A8BB-7615E39D0501}"/>
            </c:ext>
          </c:extLst>
        </c:ser>
        <c:ser>
          <c:idx val="3"/>
          <c:order val="3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'Sheet1 {8 min}'!$J$81</c:f>
              <c:numCache>
                <c:formatCode>General</c:formatCode>
                <c:ptCount val="1"/>
                <c:pt idx="0">
                  <c:v>0.22785127560138571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D22-43BD-A8BB-7615E39D05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454015"/>
        <c:axId val="788476063"/>
      </c:scatterChart>
      <c:catAx>
        <c:axId val="78845401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88476063"/>
        <c:crosses val="autoZero"/>
        <c:auto val="1"/>
        <c:lblAlgn val="ctr"/>
        <c:lblOffset val="100"/>
        <c:noMultiLvlLbl val="0"/>
      </c:catAx>
      <c:valAx>
        <c:axId val="788476063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788454015"/>
        <c:crosses val="autoZero"/>
        <c:crossBetween val="between"/>
      </c:valAx>
      <c:spPr>
        <a:noFill/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Separation Metric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Lit>
              <c:ptCount val="1"/>
              <c:pt idx="0">
                <c:v>SepRatio</c:v>
              </c:pt>
            </c:strLit>
          </c:cat>
          <c:val>
            <c:numRef>
              <c:f>'Sheet1 {8 min}'!$K$78</c:f>
              <c:numCache>
                <c:formatCode>General</c:formatCode>
                <c:ptCount val="1"/>
                <c:pt idx="0">
                  <c:v>3.4693943711037409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4A-49A5-BCB3-4030254143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axId val="788460255"/>
        <c:axId val="788460671"/>
      </c:barChart>
      <c:scatterChart>
        <c:scatterStyle val="lineMarker"/>
        <c:varyColors val="0"/>
        <c:ser>
          <c:idx val="1"/>
          <c:order val="1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008000"/>
                </a:solidFill>
                <a:prstDash val="solid"/>
              </a:ln>
            </c:spPr>
          </c:errBars>
          <c:yVal>
            <c:numRef>
              <c:f>'Sheet1 {8 min}'!$K$79</c:f>
              <c:numCache>
                <c:formatCode>General</c:formatCode>
                <c:ptCount val="1"/>
                <c:pt idx="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4A-49A5-BCB3-4030254143C9}"/>
            </c:ext>
          </c:extLst>
        </c:ser>
        <c:ser>
          <c:idx val="2"/>
          <c:order val="2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6600"/>
                </a:solidFill>
                <a:prstDash val="solid"/>
              </a:ln>
            </c:spPr>
          </c:errBars>
          <c:yVal>
            <c:numRef>
              <c:f>'Sheet1 {8 min}'!$K$80</c:f>
              <c:numCache>
                <c:formatCode>General</c:formatCode>
                <c:ptCount val="1"/>
                <c:pt idx="0">
                  <c:v>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34A-49A5-BCB3-4030254143C9}"/>
            </c:ext>
          </c:extLst>
        </c:ser>
        <c:ser>
          <c:idx val="3"/>
          <c:order val="3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'Sheet1 {8 min}'!$K$81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34A-49A5-BCB3-4030254143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460255"/>
        <c:axId val="788460671"/>
      </c:scatterChart>
      <c:catAx>
        <c:axId val="78846025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88460671"/>
        <c:crosses val="autoZero"/>
        <c:auto val="1"/>
        <c:lblAlgn val="ctr"/>
        <c:lblOffset val="100"/>
        <c:noMultiLvlLbl val="0"/>
      </c:catAx>
      <c:valAx>
        <c:axId val="788460671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788460255"/>
        <c:crosses val="autoZero"/>
        <c:crossBetween val="between"/>
      </c:valAx>
      <c:spPr>
        <a:noFill/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Sheet1 {undeut} spectrum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spectrum</c:v>
          </c:tx>
          <c:spPr>
            <a:ln w="127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{undeut}'!$A$1:$A$585</c:f>
              <c:numCache>
                <c:formatCode>General</c:formatCode>
                <c:ptCount val="585"/>
                <c:pt idx="0">
                  <c:v>523.43499755859375</c:v>
                </c:pt>
                <c:pt idx="1">
                  <c:v>523.44500732421875</c:v>
                </c:pt>
                <c:pt idx="2">
                  <c:v>523.45501708984375</c:v>
                </c:pt>
                <c:pt idx="3">
                  <c:v>523.46502685546875</c:v>
                </c:pt>
                <c:pt idx="4">
                  <c:v>523.4749755859375</c:v>
                </c:pt>
                <c:pt idx="5">
                  <c:v>523.4849853515625</c:v>
                </c:pt>
                <c:pt idx="6">
                  <c:v>523.4949951171875</c:v>
                </c:pt>
                <c:pt idx="7">
                  <c:v>523.5050048828125</c:v>
                </c:pt>
                <c:pt idx="8">
                  <c:v>523.5150146484375</c:v>
                </c:pt>
                <c:pt idx="9">
                  <c:v>523.5250244140625</c:v>
                </c:pt>
                <c:pt idx="10">
                  <c:v>523.53497314453125</c:v>
                </c:pt>
                <c:pt idx="11">
                  <c:v>523.54498291015625</c:v>
                </c:pt>
                <c:pt idx="12">
                  <c:v>523.55499267578125</c:v>
                </c:pt>
                <c:pt idx="13">
                  <c:v>523.56500244140625</c:v>
                </c:pt>
                <c:pt idx="14">
                  <c:v>523.57501220703125</c:v>
                </c:pt>
                <c:pt idx="15">
                  <c:v>523.58502197265625</c:v>
                </c:pt>
                <c:pt idx="16">
                  <c:v>523.594970703125</c:v>
                </c:pt>
                <c:pt idx="17">
                  <c:v>523.60498046875</c:v>
                </c:pt>
                <c:pt idx="18">
                  <c:v>523.614990234375</c:v>
                </c:pt>
                <c:pt idx="19">
                  <c:v>523.625</c:v>
                </c:pt>
                <c:pt idx="20">
                  <c:v>523.635009765625</c:v>
                </c:pt>
                <c:pt idx="21">
                  <c:v>523.64501953125</c:v>
                </c:pt>
                <c:pt idx="22">
                  <c:v>523.655029296875</c:v>
                </c:pt>
                <c:pt idx="23">
                  <c:v>523.66497802734375</c:v>
                </c:pt>
                <c:pt idx="24">
                  <c:v>523.67498779296875</c:v>
                </c:pt>
                <c:pt idx="25">
                  <c:v>523.68499755859375</c:v>
                </c:pt>
                <c:pt idx="26">
                  <c:v>523.69500732421875</c:v>
                </c:pt>
                <c:pt idx="27">
                  <c:v>523.70501708984375</c:v>
                </c:pt>
                <c:pt idx="28">
                  <c:v>523.71502685546875</c:v>
                </c:pt>
                <c:pt idx="29">
                  <c:v>523.7249755859375</c:v>
                </c:pt>
                <c:pt idx="30">
                  <c:v>523.7349853515625</c:v>
                </c:pt>
                <c:pt idx="31">
                  <c:v>523.7449951171875</c:v>
                </c:pt>
                <c:pt idx="32">
                  <c:v>523.7550048828125</c:v>
                </c:pt>
                <c:pt idx="33">
                  <c:v>523.7650146484375</c:v>
                </c:pt>
                <c:pt idx="34">
                  <c:v>523.7750244140625</c:v>
                </c:pt>
                <c:pt idx="35">
                  <c:v>523.78497314453125</c:v>
                </c:pt>
                <c:pt idx="36">
                  <c:v>523.79498291015625</c:v>
                </c:pt>
                <c:pt idx="37">
                  <c:v>523.80499267578125</c:v>
                </c:pt>
                <c:pt idx="38">
                  <c:v>523.81500244140625</c:v>
                </c:pt>
                <c:pt idx="39">
                  <c:v>523.82501220703125</c:v>
                </c:pt>
                <c:pt idx="40">
                  <c:v>523.83502197265625</c:v>
                </c:pt>
                <c:pt idx="41">
                  <c:v>523.844970703125</c:v>
                </c:pt>
                <c:pt idx="42">
                  <c:v>523.85498046875</c:v>
                </c:pt>
                <c:pt idx="43">
                  <c:v>523.864990234375</c:v>
                </c:pt>
                <c:pt idx="44">
                  <c:v>523.875</c:v>
                </c:pt>
                <c:pt idx="45">
                  <c:v>523.885009765625</c:v>
                </c:pt>
                <c:pt idx="46">
                  <c:v>523.89501953125</c:v>
                </c:pt>
                <c:pt idx="47">
                  <c:v>523.905029296875</c:v>
                </c:pt>
                <c:pt idx="48">
                  <c:v>523.91497802734375</c:v>
                </c:pt>
                <c:pt idx="49">
                  <c:v>523.92498779296875</c:v>
                </c:pt>
                <c:pt idx="50">
                  <c:v>523.93499755859375</c:v>
                </c:pt>
                <c:pt idx="51">
                  <c:v>523.94500732421875</c:v>
                </c:pt>
                <c:pt idx="52">
                  <c:v>523.95501708984375</c:v>
                </c:pt>
                <c:pt idx="53">
                  <c:v>523.96502685546875</c:v>
                </c:pt>
                <c:pt idx="54">
                  <c:v>523.9749755859375</c:v>
                </c:pt>
                <c:pt idx="55">
                  <c:v>523.9849853515625</c:v>
                </c:pt>
                <c:pt idx="56">
                  <c:v>523.9949951171875</c:v>
                </c:pt>
                <c:pt idx="57">
                  <c:v>524.0050048828125</c:v>
                </c:pt>
                <c:pt idx="58">
                  <c:v>524.0150146484375</c:v>
                </c:pt>
                <c:pt idx="59">
                  <c:v>524.0250244140625</c:v>
                </c:pt>
                <c:pt idx="60">
                  <c:v>524.03497314453125</c:v>
                </c:pt>
                <c:pt idx="61">
                  <c:v>524.04498291015625</c:v>
                </c:pt>
                <c:pt idx="62">
                  <c:v>524.05499267578125</c:v>
                </c:pt>
                <c:pt idx="63">
                  <c:v>524.06500244140625</c:v>
                </c:pt>
                <c:pt idx="64">
                  <c:v>524.07501220703125</c:v>
                </c:pt>
                <c:pt idx="65">
                  <c:v>524.08502197265625</c:v>
                </c:pt>
                <c:pt idx="66">
                  <c:v>524.094970703125</c:v>
                </c:pt>
                <c:pt idx="67">
                  <c:v>524.10400390625</c:v>
                </c:pt>
                <c:pt idx="68">
                  <c:v>524.114990234375</c:v>
                </c:pt>
                <c:pt idx="69">
                  <c:v>524.125</c:v>
                </c:pt>
                <c:pt idx="70">
                  <c:v>524.135009765625</c:v>
                </c:pt>
                <c:pt idx="71">
                  <c:v>524.14398193359375</c:v>
                </c:pt>
                <c:pt idx="72">
                  <c:v>524.15399169921875</c:v>
                </c:pt>
                <c:pt idx="73">
                  <c:v>524.16400146484375</c:v>
                </c:pt>
                <c:pt idx="74">
                  <c:v>524.17401123046875</c:v>
                </c:pt>
                <c:pt idx="75">
                  <c:v>524.18402099609375</c:v>
                </c:pt>
                <c:pt idx="76">
                  <c:v>524.1939697265625</c:v>
                </c:pt>
                <c:pt idx="77">
                  <c:v>524.2039794921875</c:v>
                </c:pt>
                <c:pt idx="78">
                  <c:v>524.2139892578125</c:v>
                </c:pt>
                <c:pt idx="79">
                  <c:v>524.2239990234375</c:v>
                </c:pt>
                <c:pt idx="80">
                  <c:v>524.2340087890625</c:v>
                </c:pt>
                <c:pt idx="81">
                  <c:v>524.2440185546875</c:v>
                </c:pt>
                <c:pt idx="82">
                  <c:v>524.2540283203125</c:v>
                </c:pt>
                <c:pt idx="83">
                  <c:v>524.26397705078125</c:v>
                </c:pt>
                <c:pt idx="84">
                  <c:v>524.27398681640625</c:v>
                </c:pt>
                <c:pt idx="85">
                  <c:v>524.28399658203125</c:v>
                </c:pt>
                <c:pt idx="86">
                  <c:v>524.29400634765625</c:v>
                </c:pt>
                <c:pt idx="87">
                  <c:v>524.30401611328125</c:v>
                </c:pt>
                <c:pt idx="88">
                  <c:v>524.31402587890625</c:v>
                </c:pt>
                <c:pt idx="89">
                  <c:v>524.323974609375</c:v>
                </c:pt>
                <c:pt idx="90">
                  <c:v>524.333984375</c:v>
                </c:pt>
                <c:pt idx="91">
                  <c:v>524.343994140625</c:v>
                </c:pt>
                <c:pt idx="92">
                  <c:v>524.35400390625</c:v>
                </c:pt>
                <c:pt idx="93">
                  <c:v>524.364013671875</c:v>
                </c:pt>
                <c:pt idx="94">
                  <c:v>524.3740234375</c:v>
                </c:pt>
                <c:pt idx="95">
                  <c:v>524.38397216796875</c:v>
                </c:pt>
                <c:pt idx="96">
                  <c:v>524.39398193359375</c:v>
                </c:pt>
                <c:pt idx="97">
                  <c:v>524.40399169921875</c:v>
                </c:pt>
                <c:pt idx="98">
                  <c:v>524.41400146484375</c:v>
                </c:pt>
                <c:pt idx="99">
                  <c:v>524.42401123046875</c:v>
                </c:pt>
                <c:pt idx="100">
                  <c:v>524.43402099609375</c:v>
                </c:pt>
                <c:pt idx="101">
                  <c:v>524.4439697265625</c:v>
                </c:pt>
                <c:pt idx="102">
                  <c:v>524.4539794921875</c:v>
                </c:pt>
                <c:pt idx="103">
                  <c:v>524.4639892578125</c:v>
                </c:pt>
                <c:pt idx="104">
                  <c:v>524.4739990234375</c:v>
                </c:pt>
                <c:pt idx="105">
                  <c:v>524.4840087890625</c:v>
                </c:pt>
                <c:pt idx="106">
                  <c:v>524.4940185546875</c:v>
                </c:pt>
                <c:pt idx="107">
                  <c:v>524.5040283203125</c:v>
                </c:pt>
                <c:pt idx="108">
                  <c:v>524.51397705078125</c:v>
                </c:pt>
                <c:pt idx="109">
                  <c:v>524.52398681640625</c:v>
                </c:pt>
                <c:pt idx="110">
                  <c:v>524.53399658203125</c:v>
                </c:pt>
                <c:pt idx="111">
                  <c:v>524.54400634765625</c:v>
                </c:pt>
                <c:pt idx="112">
                  <c:v>524.55401611328125</c:v>
                </c:pt>
                <c:pt idx="113">
                  <c:v>524.56402587890625</c:v>
                </c:pt>
                <c:pt idx="114">
                  <c:v>524.573974609375</c:v>
                </c:pt>
                <c:pt idx="115">
                  <c:v>524.583984375</c:v>
                </c:pt>
                <c:pt idx="116">
                  <c:v>524.593994140625</c:v>
                </c:pt>
                <c:pt idx="117">
                  <c:v>524.60400390625</c:v>
                </c:pt>
                <c:pt idx="118">
                  <c:v>524.614013671875</c:v>
                </c:pt>
                <c:pt idx="119">
                  <c:v>524.6240234375</c:v>
                </c:pt>
                <c:pt idx="120">
                  <c:v>524.63397216796875</c:v>
                </c:pt>
                <c:pt idx="121">
                  <c:v>524.64398193359375</c:v>
                </c:pt>
                <c:pt idx="122">
                  <c:v>524.65399169921875</c:v>
                </c:pt>
                <c:pt idx="123">
                  <c:v>524.66400146484375</c:v>
                </c:pt>
                <c:pt idx="124">
                  <c:v>524.67401123046875</c:v>
                </c:pt>
                <c:pt idx="125">
                  <c:v>524.68402099609375</c:v>
                </c:pt>
                <c:pt idx="126">
                  <c:v>524.6939697265625</c:v>
                </c:pt>
                <c:pt idx="127">
                  <c:v>524.7039794921875</c:v>
                </c:pt>
                <c:pt idx="128">
                  <c:v>524.7139892578125</c:v>
                </c:pt>
                <c:pt idx="129">
                  <c:v>524.7239990234375</c:v>
                </c:pt>
                <c:pt idx="130">
                  <c:v>524.7340087890625</c:v>
                </c:pt>
                <c:pt idx="131">
                  <c:v>524.7440185546875</c:v>
                </c:pt>
                <c:pt idx="132">
                  <c:v>524.7540283203125</c:v>
                </c:pt>
                <c:pt idx="133">
                  <c:v>524.76397705078125</c:v>
                </c:pt>
                <c:pt idx="134">
                  <c:v>524.77398681640625</c:v>
                </c:pt>
                <c:pt idx="135">
                  <c:v>524.78399658203125</c:v>
                </c:pt>
                <c:pt idx="136">
                  <c:v>524.79400634765625</c:v>
                </c:pt>
                <c:pt idx="137">
                  <c:v>524.80401611328125</c:v>
                </c:pt>
                <c:pt idx="138">
                  <c:v>524.81402587890625</c:v>
                </c:pt>
                <c:pt idx="139">
                  <c:v>524.823974609375</c:v>
                </c:pt>
                <c:pt idx="140">
                  <c:v>524.833984375</c:v>
                </c:pt>
                <c:pt idx="141">
                  <c:v>524.843994140625</c:v>
                </c:pt>
                <c:pt idx="142">
                  <c:v>524.85400390625</c:v>
                </c:pt>
                <c:pt idx="143">
                  <c:v>524.864013671875</c:v>
                </c:pt>
                <c:pt idx="144">
                  <c:v>524.8740234375</c:v>
                </c:pt>
                <c:pt idx="145">
                  <c:v>524.88397216796875</c:v>
                </c:pt>
                <c:pt idx="146">
                  <c:v>524.89398193359375</c:v>
                </c:pt>
                <c:pt idx="147">
                  <c:v>524.90399169921875</c:v>
                </c:pt>
                <c:pt idx="148">
                  <c:v>524.91400146484375</c:v>
                </c:pt>
                <c:pt idx="149">
                  <c:v>524.92401123046875</c:v>
                </c:pt>
                <c:pt idx="150">
                  <c:v>524.93402099609375</c:v>
                </c:pt>
                <c:pt idx="151">
                  <c:v>524.9439697265625</c:v>
                </c:pt>
                <c:pt idx="152">
                  <c:v>524.9539794921875</c:v>
                </c:pt>
                <c:pt idx="153">
                  <c:v>524.9639892578125</c:v>
                </c:pt>
                <c:pt idx="154">
                  <c:v>524.9739990234375</c:v>
                </c:pt>
                <c:pt idx="155">
                  <c:v>524.9840087890625</c:v>
                </c:pt>
                <c:pt idx="156">
                  <c:v>524.9940185546875</c:v>
                </c:pt>
                <c:pt idx="157">
                  <c:v>525.0040283203125</c:v>
                </c:pt>
                <c:pt idx="158">
                  <c:v>525.01397705078125</c:v>
                </c:pt>
                <c:pt idx="159">
                  <c:v>525.02398681640625</c:v>
                </c:pt>
                <c:pt idx="160">
                  <c:v>525.03399658203125</c:v>
                </c:pt>
                <c:pt idx="161">
                  <c:v>525.04400634765625</c:v>
                </c:pt>
                <c:pt idx="162">
                  <c:v>525.05401611328125</c:v>
                </c:pt>
                <c:pt idx="163">
                  <c:v>525.06402587890625</c:v>
                </c:pt>
                <c:pt idx="164">
                  <c:v>525.073974609375</c:v>
                </c:pt>
                <c:pt idx="165">
                  <c:v>525.083984375</c:v>
                </c:pt>
                <c:pt idx="166">
                  <c:v>525.093994140625</c:v>
                </c:pt>
                <c:pt idx="167">
                  <c:v>525.10400390625</c:v>
                </c:pt>
                <c:pt idx="168">
                  <c:v>525.114013671875</c:v>
                </c:pt>
                <c:pt idx="169">
                  <c:v>525.1240234375</c:v>
                </c:pt>
                <c:pt idx="170">
                  <c:v>525.13397216796875</c:v>
                </c:pt>
                <c:pt idx="171">
                  <c:v>525.14398193359375</c:v>
                </c:pt>
                <c:pt idx="172">
                  <c:v>525.15399169921875</c:v>
                </c:pt>
                <c:pt idx="173">
                  <c:v>525.16400146484375</c:v>
                </c:pt>
                <c:pt idx="174">
                  <c:v>525.17401123046875</c:v>
                </c:pt>
                <c:pt idx="175">
                  <c:v>525.18499755859375</c:v>
                </c:pt>
                <c:pt idx="176">
                  <c:v>525.19500732421875</c:v>
                </c:pt>
                <c:pt idx="177">
                  <c:v>525.2039794921875</c:v>
                </c:pt>
                <c:pt idx="178">
                  <c:v>525.2139892578125</c:v>
                </c:pt>
                <c:pt idx="179">
                  <c:v>525.2239990234375</c:v>
                </c:pt>
                <c:pt idx="180">
                  <c:v>525.2340087890625</c:v>
                </c:pt>
                <c:pt idx="181">
                  <c:v>525.2449951171875</c:v>
                </c:pt>
                <c:pt idx="182">
                  <c:v>525.2550048828125</c:v>
                </c:pt>
                <c:pt idx="183">
                  <c:v>525.2650146484375</c:v>
                </c:pt>
                <c:pt idx="184">
                  <c:v>525.2750244140625</c:v>
                </c:pt>
                <c:pt idx="185">
                  <c:v>525.28497314453125</c:v>
                </c:pt>
                <c:pt idx="186">
                  <c:v>525.29400634765625</c:v>
                </c:pt>
                <c:pt idx="187">
                  <c:v>525.30499267578125</c:v>
                </c:pt>
                <c:pt idx="188">
                  <c:v>525.31500244140625</c:v>
                </c:pt>
                <c:pt idx="189">
                  <c:v>525.32501220703125</c:v>
                </c:pt>
                <c:pt idx="190">
                  <c:v>525.33502197265625</c:v>
                </c:pt>
                <c:pt idx="191">
                  <c:v>525.344970703125</c:v>
                </c:pt>
                <c:pt idx="192">
                  <c:v>525.35498046875</c:v>
                </c:pt>
                <c:pt idx="193">
                  <c:v>525.364990234375</c:v>
                </c:pt>
                <c:pt idx="194">
                  <c:v>525.375</c:v>
                </c:pt>
                <c:pt idx="195">
                  <c:v>525.385009765625</c:v>
                </c:pt>
                <c:pt idx="196">
                  <c:v>525.39501953125</c:v>
                </c:pt>
                <c:pt idx="197">
                  <c:v>525.405029296875</c:v>
                </c:pt>
                <c:pt idx="198">
                  <c:v>525.41497802734375</c:v>
                </c:pt>
                <c:pt idx="199">
                  <c:v>525.42498779296875</c:v>
                </c:pt>
                <c:pt idx="200">
                  <c:v>525.43499755859375</c:v>
                </c:pt>
                <c:pt idx="201">
                  <c:v>525.44500732421875</c:v>
                </c:pt>
                <c:pt idx="202">
                  <c:v>525.45501708984375</c:v>
                </c:pt>
                <c:pt idx="203">
                  <c:v>525.46502685546875</c:v>
                </c:pt>
                <c:pt idx="204">
                  <c:v>525.4749755859375</c:v>
                </c:pt>
                <c:pt idx="205">
                  <c:v>525.4849853515625</c:v>
                </c:pt>
                <c:pt idx="206">
                  <c:v>525.4949951171875</c:v>
                </c:pt>
                <c:pt idx="207">
                  <c:v>525.5050048828125</c:v>
                </c:pt>
                <c:pt idx="208">
                  <c:v>525.5150146484375</c:v>
                </c:pt>
                <c:pt idx="209">
                  <c:v>525.5250244140625</c:v>
                </c:pt>
                <c:pt idx="210">
                  <c:v>525.53497314453125</c:v>
                </c:pt>
                <c:pt idx="211">
                  <c:v>525.54498291015625</c:v>
                </c:pt>
                <c:pt idx="212">
                  <c:v>525.55499267578125</c:v>
                </c:pt>
                <c:pt idx="213">
                  <c:v>525.56500244140625</c:v>
                </c:pt>
                <c:pt idx="214">
                  <c:v>525.57501220703125</c:v>
                </c:pt>
                <c:pt idx="215">
                  <c:v>525.58502197265625</c:v>
                </c:pt>
                <c:pt idx="216">
                  <c:v>525.594970703125</c:v>
                </c:pt>
                <c:pt idx="217">
                  <c:v>525.60498046875</c:v>
                </c:pt>
                <c:pt idx="218">
                  <c:v>525.614990234375</c:v>
                </c:pt>
                <c:pt idx="219">
                  <c:v>525.625</c:v>
                </c:pt>
                <c:pt idx="220">
                  <c:v>525.635009765625</c:v>
                </c:pt>
                <c:pt idx="221">
                  <c:v>525.64501953125</c:v>
                </c:pt>
                <c:pt idx="222">
                  <c:v>525.655029296875</c:v>
                </c:pt>
                <c:pt idx="223">
                  <c:v>525.66497802734375</c:v>
                </c:pt>
                <c:pt idx="224">
                  <c:v>525.67498779296875</c:v>
                </c:pt>
                <c:pt idx="225">
                  <c:v>525.68499755859375</c:v>
                </c:pt>
                <c:pt idx="226">
                  <c:v>525.69500732421875</c:v>
                </c:pt>
                <c:pt idx="227">
                  <c:v>525.70501708984375</c:v>
                </c:pt>
                <c:pt idx="228">
                  <c:v>525.71502685546875</c:v>
                </c:pt>
                <c:pt idx="229">
                  <c:v>525.7249755859375</c:v>
                </c:pt>
                <c:pt idx="230">
                  <c:v>525.7349853515625</c:v>
                </c:pt>
                <c:pt idx="231">
                  <c:v>525.7449951171875</c:v>
                </c:pt>
                <c:pt idx="232">
                  <c:v>525.7550048828125</c:v>
                </c:pt>
                <c:pt idx="233">
                  <c:v>525.7650146484375</c:v>
                </c:pt>
                <c:pt idx="234">
                  <c:v>525.7750244140625</c:v>
                </c:pt>
                <c:pt idx="235">
                  <c:v>525.78497314453125</c:v>
                </c:pt>
                <c:pt idx="236">
                  <c:v>525.79498291015625</c:v>
                </c:pt>
                <c:pt idx="237">
                  <c:v>525.80499267578125</c:v>
                </c:pt>
                <c:pt idx="238">
                  <c:v>525.81500244140625</c:v>
                </c:pt>
                <c:pt idx="239">
                  <c:v>525.82501220703125</c:v>
                </c:pt>
                <c:pt idx="240">
                  <c:v>525.83502197265625</c:v>
                </c:pt>
                <c:pt idx="241">
                  <c:v>525.844970703125</c:v>
                </c:pt>
                <c:pt idx="242">
                  <c:v>525.85498046875</c:v>
                </c:pt>
                <c:pt idx="243">
                  <c:v>525.864990234375</c:v>
                </c:pt>
                <c:pt idx="244">
                  <c:v>525.875</c:v>
                </c:pt>
                <c:pt idx="245">
                  <c:v>525.885009765625</c:v>
                </c:pt>
                <c:pt idx="246">
                  <c:v>525.89501953125</c:v>
                </c:pt>
                <c:pt idx="247">
                  <c:v>525.905029296875</c:v>
                </c:pt>
                <c:pt idx="248">
                  <c:v>525.91497802734375</c:v>
                </c:pt>
                <c:pt idx="249">
                  <c:v>525.92498779296875</c:v>
                </c:pt>
                <c:pt idx="250">
                  <c:v>525.93499755859375</c:v>
                </c:pt>
                <c:pt idx="251">
                  <c:v>525.94500732421875</c:v>
                </c:pt>
                <c:pt idx="252">
                  <c:v>525.95501708984375</c:v>
                </c:pt>
                <c:pt idx="253">
                  <c:v>525.96502685546875</c:v>
                </c:pt>
                <c:pt idx="254">
                  <c:v>525.9749755859375</c:v>
                </c:pt>
                <c:pt idx="255">
                  <c:v>525.9849853515625</c:v>
                </c:pt>
                <c:pt idx="256">
                  <c:v>525.9949951171875</c:v>
                </c:pt>
                <c:pt idx="257">
                  <c:v>526.0050048828125</c:v>
                </c:pt>
                <c:pt idx="258">
                  <c:v>526.0150146484375</c:v>
                </c:pt>
                <c:pt idx="259">
                  <c:v>526.0250244140625</c:v>
                </c:pt>
                <c:pt idx="260">
                  <c:v>526.03497314453125</c:v>
                </c:pt>
                <c:pt idx="261">
                  <c:v>526.04498291015625</c:v>
                </c:pt>
                <c:pt idx="262">
                  <c:v>526.05499267578125</c:v>
                </c:pt>
                <c:pt idx="263">
                  <c:v>526.06500244140625</c:v>
                </c:pt>
                <c:pt idx="264">
                  <c:v>526.07501220703125</c:v>
                </c:pt>
                <c:pt idx="265">
                  <c:v>526.08502197265625</c:v>
                </c:pt>
                <c:pt idx="266">
                  <c:v>526.094970703125</c:v>
                </c:pt>
                <c:pt idx="267">
                  <c:v>526.10498046875</c:v>
                </c:pt>
                <c:pt idx="268">
                  <c:v>526.114990234375</c:v>
                </c:pt>
                <c:pt idx="269">
                  <c:v>526.125</c:v>
                </c:pt>
                <c:pt idx="270">
                  <c:v>526.135009765625</c:v>
                </c:pt>
                <c:pt idx="271">
                  <c:v>526.14501953125</c:v>
                </c:pt>
                <c:pt idx="272">
                  <c:v>526.155029296875</c:v>
                </c:pt>
                <c:pt idx="273">
                  <c:v>526.16497802734375</c:v>
                </c:pt>
                <c:pt idx="274">
                  <c:v>526.17498779296875</c:v>
                </c:pt>
                <c:pt idx="275">
                  <c:v>526.18499755859375</c:v>
                </c:pt>
                <c:pt idx="276">
                  <c:v>526.19500732421875</c:v>
                </c:pt>
                <c:pt idx="277">
                  <c:v>526.20501708984375</c:v>
                </c:pt>
                <c:pt idx="278">
                  <c:v>526.21502685546875</c:v>
                </c:pt>
                <c:pt idx="279">
                  <c:v>526.2249755859375</c:v>
                </c:pt>
                <c:pt idx="280">
                  <c:v>526.2349853515625</c:v>
                </c:pt>
                <c:pt idx="281">
                  <c:v>526.2449951171875</c:v>
                </c:pt>
                <c:pt idx="282">
                  <c:v>526.2550048828125</c:v>
                </c:pt>
                <c:pt idx="283">
                  <c:v>526.2659912109375</c:v>
                </c:pt>
                <c:pt idx="284">
                  <c:v>526.2760009765625</c:v>
                </c:pt>
                <c:pt idx="285">
                  <c:v>526.2860107421875</c:v>
                </c:pt>
                <c:pt idx="286">
                  <c:v>526.2960205078125</c:v>
                </c:pt>
                <c:pt idx="287">
                  <c:v>526.3060302734375</c:v>
                </c:pt>
                <c:pt idx="288">
                  <c:v>526.31597900390625</c:v>
                </c:pt>
                <c:pt idx="289">
                  <c:v>526.32598876953125</c:v>
                </c:pt>
                <c:pt idx="290">
                  <c:v>526.33599853515625</c:v>
                </c:pt>
                <c:pt idx="291">
                  <c:v>526.34600830078125</c:v>
                </c:pt>
                <c:pt idx="292">
                  <c:v>526.35601806640625</c:v>
                </c:pt>
                <c:pt idx="293">
                  <c:v>526.36602783203125</c:v>
                </c:pt>
                <c:pt idx="294">
                  <c:v>526.3759765625</c:v>
                </c:pt>
                <c:pt idx="295">
                  <c:v>526.385986328125</c:v>
                </c:pt>
                <c:pt idx="296">
                  <c:v>526.39599609375</c:v>
                </c:pt>
                <c:pt idx="297">
                  <c:v>526.406005859375</c:v>
                </c:pt>
                <c:pt idx="298">
                  <c:v>526.416015625</c:v>
                </c:pt>
                <c:pt idx="299">
                  <c:v>526.426025390625</c:v>
                </c:pt>
                <c:pt idx="300">
                  <c:v>526.43597412109375</c:v>
                </c:pt>
                <c:pt idx="301">
                  <c:v>526.44598388671875</c:v>
                </c:pt>
                <c:pt idx="302">
                  <c:v>526.45599365234375</c:v>
                </c:pt>
                <c:pt idx="303">
                  <c:v>526.46600341796875</c:v>
                </c:pt>
                <c:pt idx="304">
                  <c:v>526.47601318359375</c:v>
                </c:pt>
                <c:pt idx="305">
                  <c:v>526.48602294921875</c:v>
                </c:pt>
                <c:pt idx="306">
                  <c:v>526.4959716796875</c:v>
                </c:pt>
                <c:pt idx="307">
                  <c:v>526.5059814453125</c:v>
                </c:pt>
                <c:pt idx="308">
                  <c:v>526.5159912109375</c:v>
                </c:pt>
                <c:pt idx="309">
                  <c:v>526.5260009765625</c:v>
                </c:pt>
                <c:pt idx="310">
                  <c:v>526.5360107421875</c:v>
                </c:pt>
                <c:pt idx="311">
                  <c:v>526.5460205078125</c:v>
                </c:pt>
                <c:pt idx="312">
                  <c:v>526.5560302734375</c:v>
                </c:pt>
                <c:pt idx="313">
                  <c:v>526.56597900390625</c:v>
                </c:pt>
                <c:pt idx="314">
                  <c:v>526.57598876953125</c:v>
                </c:pt>
                <c:pt idx="315">
                  <c:v>526.58599853515625</c:v>
                </c:pt>
                <c:pt idx="316">
                  <c:v>526.59600830078125</c:v>
                </c:pt>
                <c:pt idx="317">
                  <c:v>526.60601806640625</c:v>
                </c:pt>
                <c:pt idx="318">
                  <c:v>526.61602783203125</c:v>
                </c:pt>
                <c:pt idx="319">
                  <c:v>526.6259765625</c:v>
                </c:pt>
                <c:pt idx="320">
                  <c:v>526.635986328125</c:v>
                </c:pt>
                <c:pt idx="321">
                  <c:v>526.64599609375</c:v>
                </c:pt>
                <c:pt idx="322">
                  <c:v>526.656005859375</c:v>
                </c:pt>
                <c:pt idx="323">
                  <c:v>526.666015625</c:v>
                </c:pt>
                <c:pt idx="324">
                  <c:v>526.676025390625</c:v>
                </c:pt>
                <c:pt idx="325">
                  <c:v>526.68597412109375</c:v>
                </c:pt>
                <c:pt idx="326">
                  <c:v>526.69598388671875</c:v>
                </c:pt>
                <c:pt idx="327">
                  <c:v>526.70599365234375</c:v>
                </c:pt>
                <c:pt idx="328">
                  <c:v>526.71600341796875</c:v>
                </c:pt>
                <c:pt idx="329">
                  <c:v>526.72601318359375</c:v>
                </c:pt>
                <c:pt idx="330">
                  <c:v>526.73602294921875</c:v>
                </c:pt>
                <c:pt idx="331">
                  <c:v>526.7459716796875</c:v>
                </c:pt>
                <c:pt idx="332">
                  <c:v>526.7559814453125</c:v>
                </c:pt>
                <c:pt idx="333">
                  <c:v>526.7659912109375</c:v>
                </c:pt>
                <c:pt idx="334">
                  <c:v>526.7760009765625</c:v>
                </c:pt>
                <c:pt idx="335">
                  <c:v>526.7860107421875</c:v>
                </c:pt>
                <c:pt idx="336">
                  <c:v>526.7960205078125</c:v>
                </c:pt>
                <c:pt idx="337">
                  <c:v>526.8060302734375</c:v>
                </c:pt>
                <c:pt idx="338">
                  <c:v>526.81597900390625</c:v>
                </c:pt>
                <c:pt idx="339">
                  <c:v>526.8270263671875</c:v>
                </c:pt>
                <c:pt idx="340">
                  <c:v>526.83697509765625</c:v>
                </c:pt>
                <c:pt idx="341">
                  <c:v>526.84698486328125</c:v>
                </c:pt>
                <c:pt idx="342">
                  <c:v>526.85699462890625</c:v>
                </c:pt>
                <c:pt idx="343">
                  <c:v>526.86700439453125</c:v>
                </c:pt>
                <c:pt idx="344">
                  <c:v>526.87701416015625</c:v>
                </c:pt>
                <c:pt idx="345">
                  <c:v>526.88702392578125</c:v>
                </c:pt>
                <c:pt idx="346">
                  <c:v>526.89697265625</c:v>
                </c:pt>
                <c:pt idx="347">
                  <c:v>526.906982421875</c:v>
                </c:pt>
                <c:pt idx="348">
                  <c:v>526.9169921875</c:v>
                </c:pt>
                <c:pt idx="349">
                  <c:v>526.927001953125</c:v>
                </c:pt>
                <c:pt idx="350">
                  <c:v>526.93701171875</c:v>
                </c:pt>
                <c:pt idx="351">
                  <c:v>526.947021484375</c:v>
                </c:pt>
                <c:pt idx="352">
                  <c:v>526.95697021484375</c:v>
                </c:pt>
                <c:pt idx="353">
                  <c:v>526.96697998046875</c:v>
                </c:pt>
                <c:pt idx="354">
                  <c:v>526.97698974609375</c:v>
                </c:pt>
                <c:pt idx="355">
                  <c:v>526.98699951171875</c:v>
                </c:pt>
                <c:pt idx="356">
                  <c:v>526.99700927734375</c:v>
                </c:pt>
                <c:pt idx="357">
                  <c:v>527.00701904296875</c:v>
                </c:pt>
                <c:pt idx="358">
                  <c:v>527.01702880859375</c:v>
                </c:pt>
                <c:pt idx="359">
                  <c:v>527.0269775390625</c:v>
                </c:pt>
                <c:pt idx="360">
                  <c:v>527.0369873046875</c:v>
                </c:pt>
                <c:pt idx="361">
                  <c:v>527.0469970703125</c:v>
                </c:pt>
                <c:pt idx="362">
                  <c:v>527.0570068359375</c:v>
                </c:pt>
                <c:pt idx="363">
                  <c:v>527.0670166015625</c:v>
                </c:pt>
                <c:pt idx="364">
                  <c:v>527.0770263671875</c:v>
                </c:pt>
                <c:pt idx="365">
                  <c:v>527.08697509765625</c:v>
                </c:pt>
                <c:pt idx="366">
                  <c:v>527.09698486328125</c:v>
                </c:pt>
                <c:pt idx="367">
                  <c:v>527.10699462890625</c:v>
                </c:pt>
                <c:pt idx="368">
                  <c:v>527.11700439453125</c:v>
                </c:pt>
                <c:pt idx="369">
                  <c:v>527.12701416015625</c:v>
                </c:pt>
                <c:pt idx="370">
                  <c:v>527.13702392578125</c:v>
                </c:pt>
                <c:pt idx="371">
                  <c:v>527.14697265625</c:v>
                </c:pt>
                <c:pt idx="372">
                  <c:v>527.156982421875</c:v>
                </c:pt>
                <c:pt idx="373">
                  <c:v>527.1669921875</c:v>
                </c:pt>
                <c:pt idx="374">
                  <c:v>527.177001953125</c:v>
                </c:pt>
                <c:pt idx="375">
                  <c:v>527.18701171875</c:v>
                </c:pt>
                <c:pt idx="376">
                  <c:v>527.197021484375</c:v>
                </c:pt>
                <c:pt idx="377">
                  <c:v>527.20697021484375</c:v>
                </c:pt>
                <c:pt idx="378">
                  <c:v>527.21697998046875</c:v>
                </c:pt>
                <c:pt idx="379">
                  <c:v>527.22698974609375</c:v>
                </c:pt>
                <c:pt idx="380">
                  <c:v>527.23699951171875</c:v>
                </c:pt>
                <c:pt idx="381">
                  <c:v>527.24700927734375</c:v>
                </c:pt>
                <c:pt idx="382">
                  <c:v>527.25799560546875</c:v>
                </c:pt>
                <c:pt idx="383">
                  <c:v>527.26800537109375</c:v>
                </c:pt>
                <c:pt idx="384">
                  <c:v>527.27801513671875</c:v>
                </c:pt>
                <c:pt idx="385">
                  <c:v>527.28802490234375</c:v>
                </c:pt>
                <c:pt idx="386">
                  <c:v>527.2979736328125</c:v>
                </c:pt>
                <c:pt idx="387">
                  <c:v>527.3079833984375</c:v>
                </c:pt>
                <c:pt idx="388">
                  <c:v>527.3179931640625</c:v>
                </c:pt>
                <c:pt idx="389">
                  <c:v>527.3280029296875</c:v>
                </c:pt>
                <c:pt idx="390">
                  <c:v>527.3380126953125</c:v>
                </c:pt>
                <c:pt idx="391">
                  <c:v>527.3480224609375</c:v>
                </c:pt>
                <c:pt idx="392">
                  <c:v>527.35797119140625</c:v>
                </c:pt>
                <c:pt idx="393">
                  <c:v>527.36798095703125</c:v>
                </c:pt>
                <c:pt idx="394">
                  <c:v>527.37799072265625</c:v>
                </c:pt>
                <c:pt idx="395">
                  <c:v>527.38800048828125</c:v>
                </c:pt>
                <c:pt idx="396">
                  <c:v>527.39801025390625</c:v>
                </c:pt>
                <c:pt idx="397">
                  <c:v>527.40802001953125</c:v>
                </c:pt>
                <c:pt idx="398">
                  <c:v>527.41802978515625</c:v>
                </c:pt>
                <c:pt idx="399">
                  <c:v>527.427978515625</c:v>
                </c:pt>
                <c:pt idx="400">
                  <c:v>527.43798828125</c:v>
                </c:pt>
                <c:pt idx="401">
                  <c:v>527.447998046875</c:v>
                </c:pt>
                <c:pt idx="402">
                  <c:v>527.4580078125</c:v>
                </c:pt>
                <c:pt idx="403">
                  <c:v>527.468017578125</c:v>
                </c:pt>
                <c:pt idx="404">
                  <c:v>527.47802734375</c:v>
                </c:pt>
                <c:pt idx="405">
                  <c:v>527.48797607421875</c:v>
                </c:pt>
                <c:pt idx="406">
                  <c:v>527.49798583984375</c:v>
                </c:pt>
                <c:pt idx="407">
                  <c:v>527.50799560546875</c:v>
                </c:pt>
                <c:pt idx="408">
                  <c:v>527.51800537109375</c:v>
                </c:pt>
                <c:pt idx="409">
                  <c:v>527.52801513671875</c:v>
                </c:pt>
                <c:pt idx="410">
                  <c:v>527.53802490234375</c:v>
                </c:pt>
                <c:pt idx="411">
                  <c:v>527.5479736328125</c:v>
                </c:pt>
                <c:pt idx="412">
                  <c:v>527.5579833984375</c:v>
                </c:pt>
                <c:pt idx="413">
                  <c:v>527.5679931640625</c:v>
                </c:pt>
                <c:pt idx="414">
                  <c:v>527.5780029296875</c:v>
                </c:pt>
                <c:pt idx="415">
                  <c:v>527.5880126953125</c:v>
                </c:pt>
                <c:pt idx="416">
                  <c:v>527.5980224609375</c:v>
                </c:pt>
                <c:pt idx="417">
                  <c:v>527.60797119140625</c:v>
                </c:pt>
                <c:pt idx="418">
                  <c:v>527.61798095703125</c:v>
                </c:pt>
                <c:pt idx="419">
                  <c:v>527.62799072265625</c:v>
                </c:pt>
                <c:pt idx="420">
                  <c:v>527.63800048828125</c:v>
                </c:pt>
                <c:pt idx="421">
                  <c:v>527.64801025390625</c:v>
                </c:pt>
                <c:pt idx="422">
                  <c:v>527.65899658203125</c:v>
                </c:pt>
                <c:pt idx="423">
                  <c:v>527.66900634765625</c:v>
                </c:pt>
                <c:pt idx="424">
                  <c:v>527.67901611328125</c:v>
                </c:pt>
                <c:pt idx="425">
                  <c:v>527.68902587890625</c:v>
                </c:pt>
                <c:pt idx="426">
                  <c:v>527.698974609375</c:v>
                </c:pt>
                <c:pt idx="427">
                  <c:v>527.708984375</c:v>
                </c:pt>
                <c:pt idx="428">
                  <c:v>527.718994140625</c:v>
                </c:pt>
                <c:pt idx="429">
                  <c:v>527.72900390625</c:v>
                </c:pt>
                <c:pt idx="430">
                  <c:v>527.739013671875</c:v>
                </c:pt>
                <c:pt idx="431">
                  <c:v>527.7490234375</c:v>
                </c:pt>
                <c:pt idx="432">
                  <c:v>527.75897216796875</c:v>
                </c:pt>
                <c:pt idx="433">
                  <c:v>527.76898193359375</c:v>
                </c:pt>
                <c:pt idx="434">
                  <c:v>527.77899169921875</c:v>
                </c:pt>
                <c:pt idx="435">
                  <c:v>527.78900146484375</c:v>
                </c:pt>
                <c:pt idx="436">
                  <c:v>527.79901123046875</c:v>
                </c:pt>
                <c:pt idx="437">
                  <c:v>527.80902099609375</c:v>
                </c:pt>
                <c:pt idx="438">
                  <c:v>527.8189697265625</c:v>
                </c:pt>
                <c:pt idx="439">
                  <c:v>527.8289794921875</c:v>
                </c:pt>
                <c:pt idx="440">
                  <c:v>527.8389892578125</c:v>
                </c:pt>
                <c:pt idx="441">
                  <c:v>527.8489990234375</c:v>
                </c:pt>
                <c:pt idx="442">
                  <c:v>527.8590087890625</c:v>
                </c:pt>
                <c:pt idx="443">
                  <c:v>527.8690185546875</c:v>
                </c:pt>
                <c:pt idx="444">
                  <c:v>527.8790283203125</c:v>
                </c:pt>
                <c:pt idx="445">
                  <c:v>527.88897705078125</c:v>
                </c:pt>
                <c:pt idx="446">
                  <c:v>527.89898681640625</c:v>
                </c:pt>
                <c:pt idx="447">
                  <c:v>527.90899658203125</c:v>
                </c:pt>
                <c:pt idx="448">
                  <c:v>527.91900634765625</c:v>
                </c:pt>
                <c:pt idx="449">
                  <c:v>527.92901611328125</c:v>
                </c:pt>
                <c:pt idx="450">
                  <c:v>527.93902587890625</c:v>
                </c:pt>
                <c:pt idx="451">
                  <c:v>527.948974609375</c:v>
                </c:pt>
                <c:pt idx="452">
                  <c:v>527.958984375</c:v>
                </c:pt>
                <c:pt idx="453">
                  <c:v>527.969970703125</c:v>
                </c:pt>
                <c:pt idx="454">
                  <c:v>527.97998046875</c:v>
                </c:pt>
                <c:pt idx="455">
                  <c:v>527.989990234375</c:v>
                </c:pt>
                <c:pt idx="456">
                  <c:v>528</c:v>
                </c:pt>
                <c:pt idx="457">
                  <c:v>528.010009765625</c:v>
                </c:pt>
                <c:pt idx="458">
                  <c:v>528.02001953125</c:v>
                </c:pt>
                <c:pt idx="459">
                  <c:v>528.030029296875</c:v>
                </c:pt>
                <c:pt idx="460">
                  <c:v>528.03997802734375</c:v>
                </c:pt>
                <c:pt idx="461">
                  <c:v>528.04998779296875</c:v>
                </c:pt>
                <c:pt idx="462">
                  <c:v>528.05999755859375</c:v>
                </c:pt>
                <c:pt idx="463">
                  <c:v>528.07000732421875</c:v>
                </c:pt>
                <c:pt idx="464">
                  <c:v>528.08001708984375</c:v>
                </c:pt>
                <c:pt idx="465">
                  <c:v>528.09002685546875</c:v>
                </c:pt>
                <c:pt idx="466">
                  <c:v>528.0999755859375</c:v>
                </c:pt>
                <c:pt idx="467">
                  <c:v>528.1199951171875</c:v>
                </c:pt>
                <c:pt idx="468">
                  <c:v>528.1300048828125</c:v>
                </c:pt>
                <c:pt idx="469">
                  <c:v>528.1400146484375</c:v>
                </c:pt>
                <c:pt idx="470">
                  <c:v>528.1500244140625</c:v>
                </c:pt>
                <c:pt idx="471">
                  <c:v>528.15997314453125</c:v>
                </c:pt>
                <c:pt idx="472">
                  <c:v>528.16998291015625</c:v>
                </c:pt>
                <c:pt idx="473">
                  <c:v>528.17999267578125</c:v>
                </c:pt>
                <c:pt idx="474">
                  <c:v>528.19000244140625</c:v>
                </c:pt>
                <c:pt idx="475">
                  <c:v>528.20001220703125</c:v>
                </c:pt>
                <c:pt idx="476">
                  <c:v>528.21002197265625</c:v>
                </c:pt>
                <c:pt idx="477">
                  <c:v>528.219970703125</c:v>
                </c:pt>
                <c:pt idx="478">
                  <c:v>528.22998046875</c:v>
                </c:pt>
                <c:pt idx="479">
                  <c:v>528.239990234375</c:v>
                </c:pt>
                <c:pt idx="480">
                  <c:v>528.25</c:v>
                </c:pt>
                <c:pt idx="481">
                  <c:v>528.260009765625</c:v>
                </c:pt>
                <c:pt idx="482">
                  <c:v>528.27099609375</c:v>
                </c:pt>
                <c:pt idx="483">
                  <c:v>528.281005859375</c:v>
                </c:pt>
                <c:pt idx="484">
                  <c:v>528.291015625</c:v>
                </c:pt>
                <c:pt idx="485">
                  <c:v>528.301025390625</c:v>
                </c:pt>
                <c:pt idx="486">
                  <c:v>528.31097412109375</c:v>
                </c:pt>
                <c:pt idx="487">
                  <c:v>528.32098388671875</c:v>
                </c:pt>
                <c:pt idx="488">
                  <c:v>528.33099365234375</c:v>
                </c:pt>
                <c:pt idx="489">
                  <c:v>528.34100341796875</c:v>
                </c:pt>
                <c:pt idx="490">
                  <c:v>528.35101318359375</c:v>
                </c:pt>
                <c:pt idx="491">
                  <c:v>528.36102294921875</c:v>
                </c:pt>
                <c:pt idx="492">
                  <c:v>528.3709716796875</c:v>
                </c:pt>
                <c:pt idx="493">
                  <c:v>528.3809814453125</c:v>
                </c:pt>
                <c:pt idx="494">
                  <c:v>528.3909912109375</c:v>
                </c:pt>
                <c:pt idx="495">
                  <c:v>528.4010009765625</c:v>
                </c:pt>
                <c:pt idx="496">
                  <c:v>528.4110107421875</c:v>
                </c:pt>
                <c:pt idx="497">
                  <c:v>528.4210205078125</c:v>
                </c:pt>
                <c:pt idx="498">
                  <c:v>528.4310302734375</c:v>
                </c:pt>
                <c:pt idx="499">
                  <c:v>528.44097900390625</c:v>
                </c:pt>
                <c:pt idx="500">
                  <c:v>528.45098876953125</c:v>
                </c:pt>
                <c:pt idx="501">
                  <c:v>528.46099853515625</c:v>
                </c:pt>
                <c:pt idx="502">
                  <c:v>528.47100830078125</c:v>
                </c:pt>
                <c:pt idx="503">
                  <c:v>528.48101806640625</c:v>
                </c:pt>
                <c:pt idx="504">
                  <c:v>528.49102783203125</c:v>
                </c:pt>
                <c:pt idx="505">
                  <c:v>528.5009765625</c:v>
                </c:pt>
                <c:pt idx="506">
                  <c:v>528.510986328125</c:v>
                </c:pt>
                <c:pt idx="507">
                  <c:v>528.52099609375</c:v>
                </c:pt>
                <c:pt idx="508">
                  <c:v>528.531005859375</c:v>
                </c:pt>
                <c:pt idx="509">
                  <c:v>528.541015625</c:v>
                </c:pt>
                <c:pt idx="510">
                  <c:v>528.552001953125</c:v>
                </c:pt>
                <c:pt idx="511">
                  <c:v>528.56201171875</c:v>
                </c:pt>
                <c:pt idx="512">
                  <c:v>528.572021484375</c:v>
                </c:pt>
                <c:pt idx="513">
                  <c:v>528.58197021484375</c:v>
                </c:pt>
                <c:pt idx="514">
                  <c:v>528.59197998046875</c:v>
                </c:pt>
                <c:pt idx="515">
                  <c:v>528.60198974609375</c:v>
                </c:pt>
                <c:pt idx="516">
                  <c:v>528.61199951171875</c:v>
                </c:pt>
                <c:pt idx="517">
                  <c:v>528.62200927734375</c:v>
                </c:pt>
                <c:pt idx="518">
                  <c:v>528.63201904296875</c:v>
                </c:pt>
                <c:pt idx="519">
                  <c:v>528.64202880859375</c:v>
                </c:pt>
                <c:pt idx="520">
                  <c:v>528.6519775390625</c:v>
                </c:pt>
                <c:pt idx="521">
                  <c:v>528.6619873046875</c:v>
                </c:pt>
                <c:pt idx="522">
                  <c:v>528.6719970703125</c:v>
                </c:pt>
                <c:pt idx="523">
                  <c:v>528.6820068359375</c:v>
                </c:pt>
                <c:pt idx="524">
                  <c:v>528.6920166015625</c:v>
                </c:pt>
                <c:pt idx="525">
                  <c:v>528.7020263671875</c:v>
                </c:pt>
                <c:pt idx="526">
                  <c:v>528.71197509765625</c:v>
                </c:pt>
                <c:pt idx="527">
                  <c:v>528.72198486328125</c:v>
                </c:pt>
                <c:pt idx="528">
                  <c:v>528.73199462890625</c:v>
                </c:pt>
                <c:pt idx="529">
                  <c:v>528.74200439453125</c:v>
                </c:pt>
                <c:pt idx="530">
                  <c:v>528.75201416015625</c:v>
                </c:pt>
                <c:pt idx="531">
                  <c:v>528.76202392578125</c:v>
                </c:pt>
                <c:pt idx="532">
                  <c:v>528.77197265625</c:v>
                </c:pt>
                <c:pt idx="533">
                  <c:v>528.781982421875</c:v>
                </c:pt>
                <c:pt idx="534">
                  <c:v>528.7919921875</c:v>
                </c:pt>
                <c:pt idx="535">
                  <c:v>528.802001953125</c:v>
                </c:pt>
                <c:pt idx="536">
                  <c:v>528.81201171875</c:v>
                </c:pt>
                <c:pt idx="537">
                  <c:v>528.822998046875</c:v>
                </c:pt>
                <c:pt idx="538">
                  <c:v>528.8330078125</c:v>
                </c:pt>
                <c:pt idx="539">
                  <c:v>528.843017578125</c:v>
                </c:pt>
                <c:pt idx="540">
                  <c:v>528.85302734375</c:v>
                </c:pt>
                <c:pt idx="541">
                  <c:v>528.86297607421875</c:v>
                </c:pt>
                <c:pt idx="542">
                  <c:v>528.87298583984375</c:v>
                </c:pt>
                <c:pt idx="543">
                  <c:v>528.88299560546875</c:v>
                </c:pt>
                <c:pt idx="544">
                  <c:v>528.89300537109375</c:v>
                </c:pt>
                <c:pt idx="545">
                  <c:v>528.90301513671875</c:v>
                </c:pt>
                <c:pt idx="546">
                  <c:v>528.91302490234375</c:v>
                </c:pt>
                <c:pt idx="547">
                  <c:v>528.9229736328125</c:v>
                </c:pt>
                <c:pt idx="548">
                  <c:v>528.9329833984375</c:v>
                </c:pt>
                <c:pt idx="549">
                  <c:v>528.9429931640625</c:v>
                </c:pt>
                <c:pt idx="550">
                  <c:v>528.9530029296875</c:v>
                </c:pt>
                <c:pt idx="551">
                  <c:v>528.9630126953125</c:v>
                </c:pt>
                <c:pt idx="552">
                  <c:v>528.9730224609375</c:v>
                </c:pt>
                <c:pt idx="553">
                  <c:v>528.98297119140625</c:v>
                </c:pt>
                <c:pt idx="554">
                  <c:v>528.99298095703125</c:v>
                </c:pt>
                <c:pt idx="555">
                  <c:v>529.00299072265625</c:v>
                </c:pt>
                <c:pt idx="556">
                  <c:v>529.01300048828125</c:v>
                </c:pt>
                <c:pt idx="557">
                  <c:v>529.02301025390625</c:v>
                </c:pt>
                <c:pt idx="558">
                  <c:v>529.03302001953125</c:v>
                </c:pt>
                <c:pt idx="559">
                  <c:v>529.04302978515625</c:v>
                </c:pt>
                <c:pt idx="560">
                  <c:v>529.052978515625</c:v>
                </c:pt>
                <c:pt idx="561">
                  <c:v>529.06298828125</c:v>
                </c:pt>
                <c:pt idx="562">
                  <c:v>529.072998046875</c:v>
                </c:pt>
                <c:pt idx="563">
                  <c:v>529.0830078125</c:v>
                </c:pt>
                <c:pt idx="564">
                  <c:v>529.093994140625</c:v>
                </c:pt>
                <c:pt idx="565">
                  <c:v>529.10400390625</c:v>
                </c:pt>
                <c:pt idx="566">
                  <c:v>529.114013671875</c:v>
                </c:pt>
                <c:pt idx="567">
                  <c:v>529.1240234375</c:v>
                </c:pt>
                <c:pt idx="568">
                  <c:v>529.13397216796875</c:v>
                </c:pt>
                <c:pt idx="569">
                  <c:v>529.14398193359375</c:v>
                </c:pt>
                <c:pt idx="570">
                  <c:v>529.15399169921875</c:v>
                </c:pt>
                <c:pt idx="571">
                  <c:v>529.16400146484375</c:v>
                </c:pt>
                <c:pt idx="572">
                  <c:v>529.17401123046875</c:v>
                </c:pt>
                <c:pt idx="573">
                  <c:v>529.18402099609375</c:v>
                </c:pt>
                <c:pt idx="574">
                  <c:v>529.1939697265625</c:v>
                </c:pt>
                <c:pt idx="575">
                  <c:v>529.2039794921875</c:v>
                </c:pt>
                <c:pt idx="576">
                  <c:v>529.2139892578125</c:v>
                </c:pt>
                <c:pt idx="577">
                  <c:v>529.2239990234375</c:v>
                </c:pt>
                <c:pt idx="578">
                  <c:v>529.2340087890625</c:v>
                </c:pt>
                <c:pt idx="579">
                  <c:v>529.2440185546875</c:v>
                </c:pt>
                <c:pt idx="580">
                  <c:v>529.2540283203125</c:v>
                </c:pt>
                <c:pt idx="581">
                  <c:v>529.26397705078125</c:v>
                </c:pt>
                <c:pt idx="582">
                  <c:v>529.27398681640625</c:v>
                </c:pt>
                <c:pt idx="583">
                  <c:v>529.28399658203125</c:v>
                </c:pt>
                <c:pt idx="584">
                  <c:v>529.29400634765625</c:v>
                </c:pt>
              </c:numCache>
            </c:numRef>
          </c:xVal>
          <c:yVal>
            <c:numRef>
              <c:f>'Sheet1 {undeut}'!$B$1:$B$585</c:f>
              <c:numCache>
                <c:formatCode>General</c:formatCode>
                <c:ptCount val="585"/>
                <c:pt idx="0">
                  <c:v>277</c:v>
                </c:pt>
                <c:pt idx="1">
                  <c:v>236.80000305175781</c:v>
                </c:pt>
                <c:pt idx="2">
                  <c:v>164.80000305175781</c:v>
                </c:pt>
                <c:pt idx="3">
                  <c:v>126</c:v>
                </c:pt>
                <c:pt idx="4">
                  <c:v>107.69999694824219</c:v>
                </c:pt>
                <c:pt idx="5">
                  <c:v>200.5</c:v>
                </c:pt>
                <c:pt idx="6">
                  <c:v>296</c:v>
                </c:pt>
                <c:pt idx="7">
                  <c:v>272.79998779296875</c:v>
                </c:pt>
                <c:pt idx="8">
                  <c:v>202.69999694824219</c:v>
                </c:pt>
                <c:pt idx="9">
                  <c:v>142.80000305175781</c:v>
                </c:pt>
                <c:pt idx="10">
                  <c:v>140.30000305175781</c:v>
                </c:pt>
                <c:pt idx="11">
                  <c:v>222.80000305175781</c:v>
                </c:pt>
                <c:pt idx="12">
                  <c:v>295.29998779296875</c:v>
                </c:pt>
                <c:pt idx="13">
                  <c:v>275.70001220703125</c:v>
                </c:pt>
                <c:pt idx="14">
                  <c:v>244.69999694824219</c:v>
                </c:pt>
                <c:pt idx="15">
                  <c:v>221.69999694824219</c:v>
                </c:pt>
                <c:pt idx="16">
                  <c:v>205.5</c:v>
                </c:pt>
                <c:pt idx="17">
                  <c:v>298.20001220703125</c:v>
                </c:pt>
                <c:pt idx="18">
                  <c:v>402</c:v>
                </c:pt>
                <c:pt idx="19">
                  <c:v>381.70001220703125</c:v>
                </c:pt>
                <c:pt idx="20">
                  <c:v>348.20001220703125</c:v>
                </c:pt>
                <c:pt idx="21">
                  <c:v>406</c:v>
                </c:pt>
                <c:pt idx="22">
                  <c:v>450.5</c:v>
                </c:pt>
                <c:pt idx="23">
                  <c:v>433</c:v>
                </c:pt>
                <c:pt idx="24">
                  <c:v>529.79998779296875</c:v>
                </c:pt>
                <c:pt idx="25">
                  <c:v>740.70001220703125</c:v>
                </c:pt>
                <c:pt idx="26">
                  <c:v>922.29998779296875</c:v>
                </c:pt>
                <c:pt idx="27">
                  <c:v>924.5</c:v>
                </c:pt>
                <c:pt idx="28">
                  <c:v>680.29998779296875</c:v>
                </c:pt>
                <c:pt idx="29">
                  <c:v>509.5</c:v>
                </c:pt>
                <c:pt idx="30">
                  <c:v>1080</c:v>
                </c:pt>
                <c:pt idx="31">
                  <c:v>7064</c:v>
                </c:pt>
                <c:pt idx="32">
                  <c:v>108800</c:v>
                </c:pt>
                <c:pt idx="33">
                  <c:v>413100</c:v>
                </c:pt>
                <c:pt idx="34">
                  <c:v>574000</c:v>
                </c:pt>
                <c:pt idx="35">
                  <c:v>314900</c:v>
                </c:pt>
                <c:pt idx="36">
                  <c:v>53430</c:v>
                </c:pt>
                <c:pt idx="37">
                  <c:v>2272</c:v>
                </c:pt>
                <c:pt idx="38">
                  <c:v>724.5</c:v>
                </c:pt>
                <c:pt idx="39">
                  <c:v>1475</c:v>
                </c:pt>
                <c:pt idx="40">
                  <c:v>2822</c:v>
                </c:pt>
                <c:pt idx="41">
                  <c:v>3047</c:v>
                </c:pt>
                <c:pt idx="42">
                  <c:v>1866</c:v>
                </c:pt>
                <c:pt idx="43">
                  <c:v>832</c:v>
                </c:pt>
                <c:pt idx="44">
                  <c:v>650.29998779296875</c:v>
                </c:pt>
                <c:pt idx="45">
                  <c:v>1269</c:v>
                </c:pt>
                <c:pt idx="46">
                  <c:v>2191</c:v>
                </c:pt>
                <c:pt idx="47">
                  <c:v>2055</c:v>
                </c:pt>
                <c:pt idx="48">
                  <c:v>933</c:v>
                </c:pt>
                <c:pt idx="49">
                  <c:v>265.79998779296875</c:v>
                </c:pt>
                <c:pt idx="50">
                  <c:v>207</c:v>
                </c:pt>
                <c:pt idx="51">
                  <c:v>820.70001220703125</c:v>
                </c:pt>
                <c:pt idx="52">
                  <c:v>4372</c:v>
                </c:pt>
                <c:pt idx="53">
                  <c:v>8290</c:v>
                </c:pt>
                <c:pt idx="54">
                  <c:v>6513</c:v>
                </c:pt>
                <c:pt idx="55">
                  <c:v>2260</c:v>
                </c:pt>
                <c:pt idx="56">
                  <c:v>591.5</c:v>
                </c:pt>
                <c:pt idx="57">
                  <c:v>668</c:v>
                </c:pt>
                <c:pt idx="58">
                  <c:v>1517</c:v>
                </c:pt>
                <c:pt idx="59">
                  <c:v>2083</c:v>
                </c:pt>
                <c:pt idx="60">
                  <c:v>1384</c:v>
                </c:pt>
                <c:pt idx="61">
                  <c:v>577.29998779296875</c:v>
                </c:pt>
                <c:pt idx="62">
                  <c:v>528.20001220703125</c:v>
                </c:pt>
                <c:pt idx="63">
                  <c:v>1244</c:v>
                </c:pt>
                <c:pt idx="64">
                  <c:v>2974</c:v>
                </c:pt>
                <c:pt idx="65">
                  <c:v>3684</c:v>
                </c:pt>
                <c:pt idx="66">
                  <c:v>2093</c:v>
                </c:pt>
                <c:pt idx="67">
                  <c:v>645</c:v>
                </c:pt>
                <c:pt idx="68">
                  <c:v>323.20001220703125</c:v>
                </c:pt>
                <c:pt idx="69">
                  <c:v>260.29998779296875</c:v>
                </c:pt>
                <c:pt idx="70">
                  <c:v>244.69999694824219</c:v>
                </c:pt>
                <c:pt idx="71">
                  <c:v>211.5</c:v>
                </c:pt>
                <c:pt idx="72">
                  <c:v>240</c:v>
                </c:pt>
                <c:pt idx="73">
                  <c:v>382.20001220703125</c:v>
                </c:pt>
                <c:pt idx="74">
                  <c:v>501.29998779296875</c:v>
                </c:pt>
                <c:pt idx="75">
                  <c:v>510.70001220703125</c:v>
                </c:pt>
                <c:pt idx="76">
                  <c:v>453</c:v>
                </c:pt>
                <c:pt idx="77">
                  <c:v>382</c:v>
                </c:pt>
                <c:pt idx="78">
                  <c:v>319.20001220703125</c:v>
                </c:pt>
                <c:pt idx="79">
                  <c:v>326.5</c:v>
                </c:pt>
                <c:pt idx="80">
                  <c:v>585.29998779296875</c:v>
                </c:pt>
                <c:pt idx="81">
                  <c:v>3874</c:v>
                </c:pt>
                <c:pt idx="82">
                  <c:v>52580</c:v>
                </c:pt>
                <c:pt idx="83">
                  <c:v>225900</c:v>
                </c:pt>
                <c:pt idx="84">
                  <c:v>352400</c:v>
                </c:pt>
                <c:pt idx="85">
                  <c:v>223400</c:v>
                </c:pt>
                <c:pt idx="86">
                  <c:v>50920</c:v>
                </c:pt>
                <c:pt idx="87">
                  <c:v>3524</c:v>
                </c:pt>
                <c:pt idx="88">
                  <c:v>663.5</c:v>
                </c:pt>
                <c:pt idx="89">
                  <c:v>1271</c:v>
                </c:pt>
                <c:pt idx="90">
                  <c:v>2449</c:v>
                </c:pt>
                <c:pt idx="91">
                  <c:v>2450</c:v>
                </c:pt>
                <c:pt idx="92">
                  <c:v>1197</c:v>
                </c:pt>
                <c:pt idx="93">
                  <c:v>382</c:v>
                </c:pt>
                <c:pt idx="94">
                  <c:v>444.70001220703125</c:v>
                </c:pt>
                <c:pt idx="95">
                  <c:v>2716</c:v>
                </c:pt>
                <c:pt idx="96">
                  <c:v>6628</c:v>
                </c:pt>
                <c:pt idx="97">
                  <c:v>6507</c:v>
                </c:pt>
                <c:pt idx="98">
                  <c:v>2555</c:v>
                </c:pt>
                <c:pt idx="99">
                  <c:v>361</c:v>
                </c:pt>
                <c:pt idx="100">
                  <c:v>187.69999694824219</c:v>
                </c:pt>
                <c:pt idx="101">
                  <c:v>416</c:v>
                </c:pt>
                <c:pt idx="102">
                  <c:v>1331</c:v>
                </c:pt>
                <c:pt idx="103">
                  <c:v>2261</c:v>
                </c:pt>
                <c:pt idx="104">
                  <c:v>1868</c:v>
                </c:pt>
                <c:pt idx="105">
                  <c:v>771.79998779296875</c:v>
                </c:pt>
                <c:pt idx="106">
                  <c:v>226.5</c:v>
                </c:pt>
                <c:pt idx="107">
                  <c:v>214.80000305175781</c:v>
                </c:pt>
                <c:pt idx="108">
                  <c:v>393.29998779296875</c:v>
                </c:pt>
                <c:pt idx="109">
                  <c:v>556.29998779296875</c:v>
                </c:pt>
                <c:pt idx="110">
                  <c:v>517</c:v>
                </c:pt>
                <c:pt idx="111">
                  <c:v>337.29998779296875</c:v>
                </c:pt>
                <c:pt idx="112">
                  <c:v>249.5</c:v>
                </c:pt>
                <c:pt idx="113">
                  <c:v>319.70001220703125</c:v>
                </c:pt>
                <c:pt idx="114">
                  <c:v>484.29998779296875</c:v>
                </c:pt>
                <c:pt idx="115">
                  <c:v>502.5</c:v>
                </c:pt>
                <c:pt idx="116">
                  <c:v>357.5</c:v>
                </c:pt>
                <c:pt idx="117">
                  <c:v>303.79998779296875</c:v>
                </c:pt>
                <c:pt idx="118">
                  <c:v>256.70001220703125</c:v>
                </c:pt>
                <c:pt idx="119">
                  <c:v>143.5</c:v>
                </c:pt>
                <c:pt idx="120">
                  <c:v>125</c:v>
                </c:pt>
                <c:pt idx="121">
                  <c:v>180.80000305175781</c:v>
                </c:pt>
                <c:pt idx="122">
                  <c:v>191.30000305175781</c:v>
                </c:pt>
                <c:pt idx="123">
                  <c:v>171.19999694824219</c:v>
                </c:pt>
                <c:pt idx="124">
                  <c:v>163.5</c:v>
                </c:pt>
                <c:pt idx="125">
                  <c:v>201</c:v>
                </c:pt>
                <c:pt idx="126">
                  <c:v>283.70001220703125</c:v>
                </c:pt>
                <c:pt idx="127">
                  <c:v>316</c:v>
                </c:pt>
                <c:pt idx="128">
                  <c:v>287.29998779296875</c:v>
                </c:pt>
                <c:pt idx="129">
                  <c:v>281.5</c:v>
                </c:pt>
                <c:pt idx="130">
                  <c:v>538.5</c:v>
                </c:pt>
                <c:pt idx="131">
                  <c:v>2576</c:v>
                </c:pt>
                <c:pt idx="132">
                  <c:v>18250</c:v>
                </c:pt>
                <c:pt idx="133">
                  <c:v>65490</c:v>
                </c:pt>
                <c:pt idx="134">
                  <c:v>103200</c:v>
                </c:pt>
                <c:pt idx="135">
                  <c:v>75110</c:v>
                </c:pt>
                <c:pt idx="136">
                  <c:v>24500</c:v>
                </c:pt>
                <c:pt idx="137">
                  <c:v>3733</c:v>
                </c:pt>
                <c:pt idx="138">
                  <c:v>865</c:v>
                </c:pt>
                <c:pt idx="139">
                  <c:v>818</c:v>
                </c:pt>
                <c:pt idx="140">
                  <c:v>1187</c:v>
                </c:pt>
                <c:pt idx="141">
                  <c:v>1113</c:v>
                </c:pt>
                <c:pt idx="142">
                  <c:v>623.20001220703125</c:v>
                </c:pt>
                <c:pt idx="143">
                  <c:v>313.79998779296875</c:v>
                </c:pt>
                <c:pt idx="144">
                  <c:v>293.5</c:v>
                </c:pt>
                <c:pt idx="145">
                  <c:v>886.29998779296875</c:v>
                </c:pt>
                <c:pt idx="146">
                  <c:v>2060</c:v>
                </c:pt>
                <c:pt idx="147">
                  <c:v>2186</c:v>
                </c:pt>
                <c:pt idx="148">
                  <c:v>1011</c:v>
                </c:pt>
                <c:pt idx="149">
                  <c:v>232.80000305175781</c:v>
                </c:pt>
                <c:pt idx="150">
                  <c:v>136</c:v>
                </c:pt>
                <c:pt idx="151">
                  <c:v>167.30000305175781</c:v>
                </c:pt>
                <c:pt idx="152">
                  <c:v>215</c:v>
                </c:pt>
                <c:pt idx="153">
                  <c:v>228.80000305175781</c:v>
                </c:pt>
                <c:pt idx="154">
                  <c:v>231.30000305175781</c:v>
                </c:pt>
                <c:pt idx="155">
                  <c:v>217.80000305175781</c:v>
                </c:pt>
                <c:pt idx="156">
                  <c:v>176</c:v>
                </c:pt>
                <c:pt idx="157">
                  <c:v>137.30000305175781</c:v>
                </c:pt>
                <c:pt idx="158">
                  <c:v>122</c:v>
                </c:pt>
                <c:pt idx="159">
                  <c:v>133</c:v>
                </c:pt>
                <c:pt idx="160">
                  <c:v>145.5</c:v>
                </c:pt>
                <c:pt idx="161">
                  <c:v>145.80000305175781</c:v>
                </c:pt>
                <c:pt idx="162">
                  <c:v>145.5</c:v>
                </c:pt>
                <c:pt idx="163">
                  <c:v>157.5</c:v>
                </c:pt>
                <c:pt idx="164">
                  <c:v>150.5</c:v>
                </c:pt>
                <c:pt idx="165">
                  <c:v>97.5</c:v>
                </c:pt>
                <c:pt idx="166">
                  <c:v>92</c:v>
                </c:pt>
                <c:pt idx="167">
                  <c:v>156.5</c:v>
                </c:pt>
                <c:pt idx="168">
                  <c:v>176.30000305175781</c:v>
                </c:pt>
                <c:pt idx="169">
                  <c:v>124.5</c:v>
                </c:pt>
                <c:pt idx="170">
                  <c:v>81.75</c:v>
                </c:pt>
                <c:pt idx="171">
                  <c:v>74.75</c:v>
                </c:pt>
                <c:pt idx="172">
                  <c:v>61.25</c:v>
                </c:pt>
                <c:pt idx="173">
                  <c:v>42.5</c:v>
                </c:pt>
                <c:pt idx="174">
                  <c:v>38</c:v>
                </c:pt>
                <c:pt idx="175">
                  <c:v>47.5</c:v>
                </c:pt>
                <c:pt idx="176">
                  <c:v>85.75</c:v>
                </c:pt>
                <c:pt idx="177">
                  <c:v>130.5</c:v>
                </c:pt>
                <c:pt idx="178">
                  <c:v>186.30000305175781</c:v>
                </c:pt>
                <c:pt idx="179">
                  <c:v>274.5</c:v>
                </c:pt>
                <c:pt idx="180">
                  <c:v>366.79998779296875</c:v>
                </c:pt>
                <c:pt idx="181">
                  <c:v>884.5</c:v>
                </c:pt>
                <c:pt idx="182">
                  <c:v>4500</c:v>
                </c:pt>
                <c:pt idx="183">
                  <c:v>13780</c:v>
                </c:pt>
                <c:pt idx="184">
                  <c:v>21230</c:v>
                </c:pt>
                <c:pt idx="185">
                  <c:v>17410</c:v>
                </c:pt>
                <c:pt idx="186">
                  <c:v>8006</c:v>
                </c:pt>
                <c:pt idx="187">
                  <c:v>2267</c:v>
                </c:pt>
                <c:pt idx="188">
                  <c:v>563.5</c:v>
                </c:pt>
                <c:pt idx="189">
                  <c:v>271.70001220703125</c:v>
                </c:pt>
                <c:pt idx="190">
                  <c:v>221.69999694824219</c:v>
                </c:pt>
                <c:pt idx="191">
                  <c:v>196.5</c:v>
                </c:pt>
                <c:pt idx="192">
                  <c:v>131.30000305175781</c:v>
                </c:pt>
                <c:pt idx="193">
                  <c:v>53.5</c:v>
                </c:pt>
                <c:pt idx="194">
                  <c:v>21.25</c:v>
                </c:pt>
                <c:pt idx="195">
                  <c:v>23</c:v>
                </c:pt>
                <c:pt idx="196">
                  <c:v>34.5</c:v>
                </c:pt>
                <c:pt idx="197">
                  <c:v>67.25</c:v>
                </c:pt>
                <c:pt idx="198">
                  <c:v>91</c:v>
                </c:pt>
                <c:pt idx="199">
                  <c:v>88.75</c:v>
                </c:pt>
                <c:pt idx="200">
                  <c:v>81.5</c:v>
                </c:pt>
                <c:pt idx="201">
                  <c:v>69.25</c:v>
                </c:pt>
                <c:pt idx="202">
                  <c:v>42.25</c:v>
                </c:pt>
                <c:pt idx="203">
                  <c:v>23</c:v>
                </c:pt>
                <c:pt idx="204">
                  <c:v>37.5</c:v>
                </c:pt>
                <c:pt idx="205">
                  <c:v>60</c:v>
                </c:pt>
                <c:pt idx="206">
                  <c:v>48.75</c:v>
                </c:pt>
                <c:pt idx="207">
                  <c:v>19.25</c:v>
                </c:pt>
                <c:pt idx="208">
                  <c:v>18.5</c:v>
                </c:pt>
                <c:pt idx="209">
                  <c:v>49.25</c:v>
                </c:pt>
                <c:pt idx="210">
                  <c:v>57.75</c:v>
                </c:pt>
                <c:pt idx="211">
                  <c:v>40.5</c:v>
                </c:pt>
                <c:pt idx="212">
                  <c:v>42</c:v>
                </c:pt>
                <c:pt idx="213">
                  <c:v>48.5</c:v>
                </c:pt>
                <c:pt idx="214">
                  <c:v>39.5</c:v>
                </c:pt>
                <c:pt idx="215">
                  <c:v>26.75</c:v>
                </c:pt>
                <c:pt idx="216">
                  <c:v>30.5</c:v>
                </c:pt>
                <c:pt idx="217">
                  <c:v>64.75</c:v>
                </c:pt>
                <c:pt idx="218">
                  <c:v>83</c:v>
                </c:pt>
                <c:pt idx="219">
                  <c:v>48.25</c:v>
                </c:pt>
                <c:pt idx="220">
                  <c:v>20.25</c:v>
                </c:pt>
                <c:pt idx="221">
                  <c:v>42.25</c:v>
                </c:pt>
                <c:pt idx="222">
                  <c:v>89.5</c:v>
                </c:pt>
                <c:pt idx="223">
                  <c:v>100.5</c:v>
                </c:pt>
                <c:pt idx="224">
                  <c:v>87</c:v>
                </c:pt>
                <c:pt idx="225">
                  <c:v>101</c:v>
                </c:pt>
                <c:pt idx="226">
                  <c:v>88.25</c:v>
                </c:pt>
                <c:pt idx="227">
                  <c:v>60.5</c:v>
                </c:pt>
                <c:pt idx="228">
                  <c:v>129.30000305175781</c:v>
                </c:pt>
                <c:pt idx="229">
                  <c:v>264.5</c:v>
                </c:pt>
                <c:pt idx="230">
                  <c:v>343.29998779296875</c:v>
                </c:pt>
                <c:pt idx="231">
                  <c:v>554.29998779296875</c:v>
                </c:pt>
                <c:pt idx="232">
                  <c:v>1281</c:v>
                </c:pt>
                <c:pt idx="233">
                  <c:v>2908</c:v>
                </c:pt>
                <c:pt idx="234">
                  <c:v>4580</c:v>
                </c:pt>
                <c:pt idx="235">
                  <c:v>4261</c:v>
                </c:pt>
                <c:pt idx="236">
                  <c:v>2350</c:v>
                </c:pt>
                <c:pt idx="237">
                  <c:v>970.29998779296875</c:v>
                </c:pt>
                <c:pt idx="238">
                  <c:v>544.20001220703125</c:v>
                </c:pt>
                <c:pt idx="239">
                  <c:v>442.5</c:v>
                </c:pt>
                <c:pt idx="240">
                  <c:v>322.29998779296875</c:v>
                </c:pt>
                <c:pt idx="241">
                  <c:v>198.5</c:v>
                </c:pt>
                <c:pt idx="242">
                  <c:v>131.30000305175781</c:v>
                </c:pt>
                <c:pt idx="243">
                  <c:v>88.5</c:v>
                </c:pt>
                <c:pt idx="244">
                  <c:v>65.25</c:v>
                </c:pt>
                <c:pt idx="245">
                  <c:v>53</c:v>
                </c:pt>
                <c:pt idx="246">
                  <c:v>46.25</c:v>
                </c:pt>
                <c:pt idx="247">
                  <c:v>44</c:v>
                </c:pt>
                <c:pt idx="248">
                  <c:v>69.25</c:v>
                </c:pt>
                <c:pt idx="249">
                  <c:v>112.69999694824219</c:v>
                </c:pt>
                <c:pt idx="250">
                  <c:v>103.30000305175781</c:v>
                </c:pt>
                <c:pt idx="251">
                  <c:v>62</c:v>
                </c:pt>
                <c:pt idx="252">
                  <c:v>41.5</c:v>
                </c:pt>
                <c:pt idx="253">
                  <c:v>30</c:v>
                </c:pt>
                <c:pt idx="254">
                  <c:v>22.75</c:v>
                </c:pt>
                <c:pt idx="255">
                  <c:v>23.25</c:v>
                </c:pt>
                <c:pt idx="256">
                  <c:v>56</c:v>
                </c:pt>
                <c:pt idx="257">
                  <c:v>112.30000305175781</c:v>
                </c:pt>
                <c:pt idx="258">
                  <c:v>106</c:v>
                </c:pt>
                <c:pt idx="259">
                  <c:v>58.75</c:v>
                </c:pt>
                <c:pt idx="260">
                  <c:v>38.5</c:v>
                </c:pt>
                <c:pt idx="261">
                  <c:v>35.5</c:v>
                </c:pt>
                <c:pt idx="262">
                  <c:v>39.5</c:v>
                </c:pt>
                <c:pt idx="263">
                  <c:v>39.5</c:v>
                </c:pt>
                <c:pt idx="264">
                  <c:v>43.75</c:v>
                </c:pt>
                <c:pt idx="265">
                  <c:v>61.25</c:v>
                </c:pt>
                <c:pt idx="266">
                  <c:v>65.75</c:v>
                </c:pt>
                <c:pt idx="267">
                  <c:v>65.5</c:v>
                </c:pt>
                <c:pt idx="268">
                  <c:v>70</c:v>
                </c:pt>
                <c:pt idx="269">
                  <c:v>54.5</c:v>
                </c:pt>
                <c:pt idx="270">
                  <c:v>40.25</c:v>
                </c:pt>
                <c:pt idx="271">
                  <c:v>45.75</c:v>
                </c:pt>
                <c:pt idx="272">
                  <c:v>55.25</c:v>
                </c:pt>
                <c:pt idx="273">
                  <c:v>52.25</c:v>
                </c:pt>
                <c:pt idx="274">
                  <c:v>30.75</c:v>
                </c:pt>
                <c:pt idx="275">
                  <c:v>17.25</c:v>
                </c:pt>
                <c:pt idx="276">
                  <c:v>19.75</c:v>
                </c:pt>
                <c:pt idx="277">
                  <c:v>23</c:v>
                </c:pt>
                <c:pt idx="278">
                  <c:v>41.5</c:v>
                </c:pt>
                <c:pt idx="279">
                  <c:v>86.5</c:v>
                </c:pt>
                <c:pt idx="280">
                  <c:v>138</c:v>
                </c:pt>
                <c:pt idx="281">
                  <c:v>160.5</c:v>
                </c:pt>
                <c:pt idx="282">
                  <c:v>240.5</c:v>
                </c:pt>
                <c:pt idx="283">
                  <c:v>539.5</c:v>
                </c:pt>
                <c:pt idx="284">
                  <c:v>819</c:v>
                </c:pt>
                <c:pt idx="285">
                  <c:v>727</c:v>
                </c:pt>
                <c:pt idx="286">
                  <c:v>448.5</c:v>
                </c:pt>
                <c:pt idx="287">
                  <c:v>281.29998779296875</c:v>
                </c:pt>
                <c:pt idx="288">
                  <c:v>248.5</c:v>
                </c:pt>
                <c:pt idx="289">
                  <c:v>281.5</c:v>
                </c:pt>
                <c:pt idx="290">
                  <c:v>259.20001220703125</c:v>
                </c:pt>
                <c:pt idx="291">
                  <c:v>147.5</c:v>
                </c:pt>
                <c:pt idx="292">
                  <c:v>54.25</c:v>
                </c:pt>
                <c:pt idx="293">
                  <c:v>18</c:v>
                </c:pt>
                <c:pt idx="294">
                  <c:v>4.5</c:v>
                </c:pt>
                <c:pt idx="295">
                  <c:v>0.25</c:v>
                </c:pt>
                <c:pt idx="296">
                  <c:v>0.75</c:v>
                </c:pt>
                <c:pt idx="297">
                  <c:v>7.75</c:v>
                </c:pt>
                <c:pt idx="298">
                  <c:v>17.75</c:v>
                </c:pt>
                <c:pt idx="299">
                  <c:v>15.25</c:v>
                </c:pt>
                <c:pt idx="300">
                  <c:v>11</c:v>
                </c:pt>
                <c:pt idx="301">
                  <c:v>33.75</c:v>
                </c:pt>
                <c:pt idx="302">
                  <c:v>60</c:v>
                </c:pt>
                <c:pt idx="303">
                  <c:v>57.75</c:v>
                </c:pt>
                <c:pt idx="304">
                  <c:v>38.25</c:v>
                </c:pt>
                <c:pt idx="305">
                  <c:v>17.5</c:v>
                </c:pt>
                <c:pt idx="306">
                  <c:v>16.5</c:v>
                </c:pt>
                <c:pt idx="307">
                  <c:v>24.25</c:v>
                </c:pt>
                <c:pt idx="308">
                  <c:v>15.75</c:v>
                </c:pt>
                <c:pt idx="309">
                  <c:v>3.75</c:v>
                </c:pt>
                <c:pt idx="310">
                  <c:v>17</c:v>
                </c:pt>
                <c:pt idx="311">
                  <c:v>41.25</c:v>
                </c:pt>
                <c:pt idx="312">
                  <c:v>47.75</c:v>
                </c:pt>
                <c:pt idx="313">
                  <c:v>47</c:v>
                </c:pt>
                <c:pt idx="314">
                  <c:v>61.75</c:v>
                </c:pt>
                <c:pt idx="315">
                  <c:v>79.25</c:v>
                </c:pt>
                <c:pt idx="316">
                  <c:v>64.75</c:v>
                </c:pt>
                <c:pt idx="317">
                  <c:v>56</c:v>
                </c:pt>
                <c:pt idx="318">
                  <c:v>60.5</c:v>
                </c:pt>
                <c:pt idx="319">
                  <c:v>51</c:v>
                </c:pt>
                <c:pt idx="320">
                  <c:v>62</c:v>
                </c:pt>
                <c:pt idx="321">
                  <c:v>137.69999694824219</c:v>
                </c:pt>
                <c:pt idx="322">
                  <c:v>241.80000305175781</c:v>
                </c:pt>
                <c:pt idx="323">
                  <c:v>232</c:v>
                </c:pt>
                <c:pt idx="324">
                  <c:v>155.80000305175781</c:v>
                </c:pt>
                <c:pt idx="325">
                  <c:v>140.80000305175781</c:v>
                </c:pt>
                <c:pt idx="326">
                  <c:v>107.69999694824219</c:v>
                </c:pt>
                <c:pt idx="327">
                  <c:v>78</c:v>
                </c:pt>
                <c:pt idx="328">
                  <c:v>103.30000305175781</c:v>
                </c:pt>
                <c:pt idx="329">
                  <c:v>99.5</c:v>
                </c:pt>
                <c:pt idx="330">
                  <c:v>88.75</c:v>
                </c:pt>
                <c:pt idx="331">
                  <c:v>115.80000305175781</c:v>
                </c:pt>
                <c:pt idx="332">
                  <c:v>226.5</c:v>
                </c:pt>
                <c:pt idx="333">
                  <c:v>367.5</c:v>
                </c:pt>
                <c:pt idx="334">
                  <c:v>399</c:v>
                </c:pt>
                <c:pt idx="335">
                  <c:v>391.79998779296875</c:v>
                </c:pt>
                <c:pt idx="336">
                  <c:v>439</c:v>
                </c:pt>
                <c:pt idx="337">
                  <c:v>485.70001220703125</c:v>
                </c:pt>
                <c:pt idx="338">
                  <c:v>451.5</c:v>
                </c:pt>
                <c:pt idx="339">
                  <c:v>395.5</c:v>
                </c:pt>
                <c:pt idx="340">
                  <c:v>356.29998779296875</c:v>
                </c:pt>
                <c:pt idx="341">
                  <c:v>316.29998779296875</c:v>
                </c:pt>
                <c:pt idx="342">
                  <c:v>327</c:v>
                </c:pt>
                <c:pt idx="343">
                  <c:v>382.5</c:v>
                </c:pt>
                <c:pt idx="344">
                  <c:v>370.5</c:v>
                </c:pt>
                <c:pt idx="345">
                  <c:v>250.5</c:v>
                </c:pt>
                <c:pt idx="346">
                  <c:v>136</c:v>
                </c:pt>
                <c:pt idx="347">
                  <c:v>80.25</c:v>
                </c:pt>
                <c:pt idx="348">
                  <c:v>64.5</c:v>
                </c:pt>
                <c:pt idx="349">
                  <c:v>73.5</c:v>
                </c:pt>
                <c:pt idx="350">
                  <c:v>70.75</c:v>
                </c:pt>
                <c:pt idx="351">
                  <c:v>36</c:v>
                </c:pt>
                <c:pt idx="352">
                  <c:v>6</c:v>
                </c:pt>
                <c:pt idx="353">
                  <c:v>2.75</c:v>
                </c:pt>
                <c:pt idx="354">
                  <c:v>48.5</c:v>
                </c:pt>
                <c:pt idx="355">
                  <c:v>156</c:v>
                </c:pt>
                <c:pt idx="356">
                  <c:v>203</c:v>
                </c:pt>
                <c:pt idx="357">
                  <c:v>129.30000305175781</c:v>
                </c:pt>
                <c:pt idx="358">
                  <c:v>57</c:v>
                </c:pt>
                <c:pt idx="359">
                  <c:v>34.5</c:v>
                </c:pt>
                <c:pt idx="360">
                  <c:v>27.75</c:v>
                </c:pt>
                <c:pt idx="361">
                  <c:v>35</c:v>
                </c:pt>
                <c:pt idx="362">
                  <c:v>47.5</c:v>
                </c:pt>
                <c:pt idx="363">
                  <c:v>46.5</c:v>
                </c:pt>
                <c:pt idx="364">
                  <c:v>45</c:v>
                </c:pt>
                <c:pt idx="365">
                  <c:v>52.25</c:v>
                </c:pt>
                <c:pt idx="366">
                  <c:v>34.25</c:v>
                </c:pt>
                <c:pt idx="367">
                  <c:v>8.5</c:v>
                </c:pt>
                <c:pt idx="368">
                  <c:v>4</c:v>
                </c:pt>
                <c:pt idx="369">
                  <c:v>6</c:v>
                </c:pt>
                <c:pt idx="370">
                  <c:v>9.75</c:v>
                </c:pt>
                <c:pt idx="371">
                  <c:v>25.25</c:v>
                </c:pt>
                <c:pt idx="372">
                  <c:v>35</c:v>
                </c:pt>
                <c:pt idx="373">
                  <c:v>21</c:v>
                </c:pt>
                <c:pt idx="374">
                  <c:v>13.75</c:v>
                </c:pt>
                <c:pt idx="375">
                  <c:v>17.75</c:v>
                </c:pt>
                <c:pt idx="376">
                  <c:v>20.5</c:v>
                </c:pt>
                <c:pt idx="377">
                  <c:v>34.25</c:v>
                </c:pt>
                <c:pt idx="378">
                  <c:v>43.75</c:v>
                </c:pt>
                <c:pt idx="379">
                  <c:v>39.25</c:v>
                </c:pt>
                <c:pt idx="380">
                  <c:v>41.25</c:v>
                </c:pt>
                <c:pt idx="381">
                  <c:v>51.5</c:v>
                </c:pt>
                <c:pt idx="382">
                  <c:v>63.25</c:v>
                </c:pt>
                <c:pt idx="383">
                  <c:v>66.75</c:v>
                </c:pt>
                <c:pt idx="384">
                  <c:v>145.80000305175781</c:v>
                </c:pt>
                <c:pt idx="385">
                  <c:v>435.29998779296875</c:v>
                </c:pt>
                <c:pt idx="386">
                  <c:v>686.20001220703125</c:v>
                </c:pt>
                <c:pt idx="387">
                  <c:v>576.79998779296875</c:v>
                </c:pt>
                <c:pt idx="388">
                  <c:v>306.29998779296875</c:v>
                </c:pt>
                <c:pt idx="389">
                  <c:v>134</c:v>
                </c:pt>
                <c:pt idx="390">
                  <c:v>77.75</c:v>
                </c:pt>
                <c:pt idx="391">
                  <c:v>86.5</c:v>
                </c:pt>
                <c:pt idx="392">
                  <c:v>86</c:v>
                </c:pt>
                <c:pt idx="393">
                  <c:v>55.25</c:v>
                </c:pt>
                <c:pt idx="394">
                  <c:v>33.5</c:v>
                </c:pt>
                <c:pt idx="395">
                  <c:v>29.75</c:v>
                </c:pt>
                <c:pt idx="396">
                  <c:v>17.75</c:v>
                </c:pt>
                <c:pt idx="397">
                  <c:v>7</c:v>
                </c:pt>
                <c:pt idx="398">
                  <c:v>7.75</c:v>
                </c:pt>
                <c:pt idx="399">
                  <c:v>5.75</c:v>
                </c:pt>
                <c:pt idx="400">
                  <c:v>4.25</c:v>
                </c:pt>
                <c:pt idx="401">
                  <c:v>6.75</c:v>
                </c:pt>
                <c:pt idx="402">
                  <c:v>4.5</c:v>
                </c:pt>
                <c:pt idx="403">
                  <c:v>3.75</c:v>
                </c:pt>
                <c:pt idx="404">
                  <c:v>13</c:v>
                </c:pt>
                <c:pt idx="405">
                  <c:v>19</c:v>
                </c:pt>
                <c:pt idx="406">
                  <c:v>11</c:v>
                </c:pt>
                <c:pt idx="407">
                  <c:v>21.5</c:v>
                </c:pt>
                <c:pt idx="408">
                  <c:v>47</c:v>
                </c:pt>
                <c:pt idx="409">
                  <c:v>49.5</c:v>
                </c:pt>
                <c:pt idx="410">
                  <c:v>44</c:v>
                </c:pt>
                <c:pt idx="411">
                  <c:v>41.5</c:v>
                </c:pt>
                <c:pt idx="412">
                  <c:v>31.75</c:v>
                </c:pt>
                <c:pt idx="413">
                  <c:v>24.25</c:v>
                </c:pt>
                <c:pt idx="414">
                  <c:v>28.75</c:v>
                </c:pt>
                <c:pt idx="415">
                  <c:v>22.25</c:v>
                </c:pt>
                <c:pt idx="416">
                  <c:v>9</c:v>
                </c:pt>
                <c:pt idx="417">
                  <c:v>13</c:v>
                </c:pt>
                <c:pt idx="418">
                  <c:v>22</c:v>
                </c:pt>
                <c:pt idx="419">
                  <c:v>54.5</c:v>
                </c:pt>
                <c:pt idx="420">
                  <c:v>89</c:v>
                </c:pt>
                <c:pt idx="421">
                  <c:v>105.30000305175781</c:v>
                </c:pt>
                <c:pt idx="422">
                  <c:v>119.19999694824219</c:v>
                </c:pt>
                <c:pt idx="423">
                  <c:v>86</c:v>
                </c:pt>
                <c:pt idx="424">
                  <c:v>46.5</c:v>
                </c:pt>
                <c:pt idx="425">
                  <c:v>35.25</c:v>
                </c:pt>
                <c:pt idx="426">
                  <c:v>30.75</c:v>
                </c:pt>
                <c:pt idx="427">
                  <c:v>61.25</c:v>
                </c:pt>
                <c:pt idx="428">
                  <c:v>114.30000305175781</c:v>
                </c:pt>
                <c:pt idx="429">
                  <c:v>127</c:v>
                </c:pt>
                <c:pt idx="430">
                  <c:v>114.30000305175781</c:v>
                </c:pt>
                <c:pt idx="431">
                  <c:v>179.5</c:v>
                </c:pt>
                <c:pt idx="432">
                  <c:v>286.20001220703125</c:v>
                </c:pt>
                <c:pt idx="433">
                  <c:v>367</c:v>
                </c:pt>
                <c:pt idx="434">
                  <c:v>406.70001220703125</c:v>
                </c:pt>
                <c:pt idx="435">
                  <c:v>411.5</c:v>
                </c:pt>
                <c:pt idx="436">
                  <c:v>426.29998779296875</c:v>
                </c:pt>
                <c:pt idx="437">
                  <c:v>418.29998779296875</c:v>
                </c:pt>
                <c:pt idx="438">
                  <c:v>380.5</c:v>
                </c:pt>
                <c:pt idx="439">
                  <c:v>371.20001220703125</c:v>
                </c:pt>
                <c:pt idx="440">
                  <c:v>356.70001220703125</c:v>
                </c:pt>
                <c:pt idx="441">
                  <c:v>253.30000305175781</c:v>
                </c:pt>
                <c:pt idx="442">
                  <c:v>157.69999694824219</c:v>
                </c:pt>
                <c:pt idx="443">
                  <c:v>129.80000305175781</c:v>
                </c:pt>
                <c:pt idx="444">
                  <c:v>135</c:v>
                </c:pt>
                <c:pt idx="445">
                  <c:v>136.30000305175781</c:v>
                </c:pt>
                <c:pt idx="446">
                  <c:v>70.5</c:v>
                </c:pt>
                <c:pt idx="447">
                  <c:v>13.75</c:v>
                </c:pt>
                <c:pt idx="448">
                  <c:v>6.25</c:v>
                </c:pt>
                <c:pt idx="449">
                  <c:v>6</c:v>
                </c:pt>
                <c:pt idx="450">
                  <c:v>21.75</c:v>
                </c:pt>
                <c:pt idx="451">
                  <c:v>56</c:v>
                </c:pt>
                <c:pt idx="452">
                  <c:v>94.25</c:v>
                </c:pt>
                <c:pt idx="453">
                  <c:v>101.30000305175781</c:v>
                </c:pt>
                <c:pt idx="454">
                  <c:v>67.25</c:v>
                </c:pt>
                <c:pt idx="455">
                  <c:v>48.75</c:v>
                </c:pt>
                <c:pt idx="456">
                  <c:v>46</c:v>
                </c:pt>
                <c:pt idx="457">
                  <c:v>27.75</c:v>
                </c:pt>
                <c:pt idx="458">
                  <c:v>18.5</c:v>
                </c:pt>
                <c:pt idx="459">
                  <c:v>41.75</c:v>
                </c:pt>
                <c:pt idx="460">
                  <c:v>56.5</c:v>
                </c:pt>
                <c:pt idx="461">
                  <c:v>31.5</c:v>
                </c:pt>
                <c:pt idx="462">
                  <c:v>13.5</c:v>
                </c:pt>
                <c:pt idx="463">
                  <c:v>22.75</c:v>
                </c:pt>
                <c:pt idx="464">
                  <c:v>27.5</c:v>
                </c:pt>
                <c:pt idx="465">
                  <c:v>15</c:v>
                </c:pt>
                <c:pt idx="466">
                  <c:v>2.75</c:v>
                </c:pt>
                <c:pt idx="467">
                  <c:v>4.25</c:v>
                </c:pt>
                <c:pt idx="468">
                  <c:v>14</c:v>
                </c:pt>
                <c:pt idx="469">
                  <c:v>15.5</c:v>
                </c:pt>
                <c:pt idx="470">
                  <c:v>6.5</c:v>
                </c:pt>
                <c:pt idx="471">
                  <c:v>8.25</c:v>
                </c:pt>
                <c:pt idx="472">
                  <c:v>14.5</c:v>
                </c:pt>
                <c:pt idx="473">
                  <c:v>7.75</c:v>
                </c:pt>
                <c:pt idx="474">
                  <c:v>7.25</c:v>
                </c:pt>
                <c:pt idx="475">
                  <c:v>14.5</c:v>
                </c:pt>
                <c:pt idx="476">
                  <c:v>21.5</c:v>
                </c:pt>
                <c:pt idx="477">
                  <c:v>27.25</c:v>
                </c:pt>
                <c:pt idx="478">
                  <c:v>25.5</c:v>
                </c:pt>
                <c:pt idx="479">
                  <c:v>33</c:v>
                </c:pt>
                <c:pt idx="480">
                  <c:v>41.25</c:v>
                </c:pt>
                <c:pt idx="481">
                  <c:v>50.25</c:v>
                </c:pt>
                <c:pt idx="482">
                  <c:v>98</c:v>
                </c:pt>
                <c:pt idx="483">
                  <c:v>143.5</c:v>
                </c:pt>
                <c:pt idx="484">
                  <c:v>133.30000305175781</c:v>
                </c:pt>
                <c:pt idx="485">
                  <c:v>113.5</c:v>
                </c:pt>
                <c:pt idx="486">
                  <c:v>110.69999694824219</c:v>
                </c:pt>
                <c:pt idx="487">
                  <c:v>103.80000305175781</c:v>
                </c:pt>
                <c:pt idx="488">
                  <c:v>82</c:v>
                </c:pt>
                <c:pt idx="489">
                  <c:v>56.5</c:v>
                </c:pt>
                <c:pt idx="490">
                  <c:v>41.5</c:v>
                </c:pt>
                <c:pt idx="491">
                  <c:v>22.5</c:v>
                </c:pt>
                <c:pt idx="492">
                  <c:v>12</c:v>
                </c:pt>
                <c:pt idx="493">
                  <c:v>23.5</c:v>
                </c:pt>
                <c:pt idx="494">
                  <c:v>34.5</c:v>
                </c:pt>
                <c:pt idx="495">
                  <c:v>32.75</c:v>
                </c:pt>
                <c:pt idx="496">
                  <c:v>29.25</c:v>
                </c:pt>
                <c:pt idx="497">
                  <c:v>29.5</c:v>
                </c:pt>
                <c:pt idx="498">
                  <c:v>18.25</c:v>
                </c:pt>
                <c:pt idx="499">
                  <c:v>3.75</c:v>
                </c:pt>
                <c:pt idx="500">
                  <c:v>0</c:v>
                </c:pt>
                <c:pt idx="501">
                  <c:v>3.25</c:v>
                </c:pt>
                <c:pt idx="502">
                  <c:v>10.5</c:v>
                </c:pt>
                <c:pt idx="503">
                  <c:v>20.5</c:v>
                </c:pt>
                <c:pt idx="504">
                  <c:v>35.75</c:v>
                </c:pt>
                <c:pt idx="505">
                  <c:v>63.25</c:v>
                </c:pt>
                <c:pt idx="506">
                  <c:v>72</c:v>
                </c:pt>
                <c:pt idx="507">
                  <c:v>36</c:v>
                </c:pt>
                <c:pt idx="508">
                  <c:v>5.75</c:v>
                </c:pt>
                <c:pt idx="509">
                  <c:v>1</c:v>
                </c:pt>
                <c:pt idx="510">
                  <c:v>3.25</c:v>
                </c:pt>
                <c:pt idx="511">
                  <c:v>18.25</c:v>
                </c:pt>
                <c:pt idx="512">
                  <c:v>37.25</c:v>
                </c:pt>
                <c:pt idx="513">
                  <c:v>39.75</c:v>
                </c:pt>
                <c:pt idx="514">
                  <c:v>24.5</c:v>
                </c:pt>
                <c:pt idx="515">
                  <c:v>7</c:v>
                </c:pt>
                <c:pt idx="516">
                  <c:v>1</c:v>
                </c:pt>
                <c:pt idx="517">
                  <c:v>7.25</c:v>
                </c:pt>
                <c:pt idx="518">
                  <c:v>11.5</c:v>
                </c:pt>
                <c:pt idx="519">
                  <c:v>6.75</c:v>
                </c:pt>
                <c:pt idx="520">
                  <c:v>6</c:v>
                </c:pt>
                <c:pt idx="521">
                  <c:v>7.5</c:v>
                </c:pt>
                <c:pt idx="522">
                  <c:v>3</c:v>
                </c:pt>
                <c:pt idx="523">
                  <c:v>14</c:v>
                </c:pt>
                <c:pt idx="524">
                  <c:v>30.5</c:v>
                </c:pt>
                <c:pt idx="525">
                  <c:v>45.25</c:v>
                </c:pt>
                <c:pt idx="526">
                  <c:v>90.25</c:v>
                </c:pt>
                <c:pt idx="527">
                  <c:v>163.30000305175781</c:v>
                </c:pt>
                <c:pt idx="528">
                  <c:v>266</c:v>
                </c:pt>
                <c:pt idx="529">
                  <c:v>334</c:v>
                </c:pt>
                <c:pt idx="530">
                  <c:v>322.79998779296875</c:v>
                </c:pt>
                <c:pt idx="531">
                  <c:v>315.20001220703125</c:v>
                </c:pt>
                <c:pt idx="532">
                  <c:v>353.5</c:v>
                </c:pt>
                <c:pt idx="533">
                  <c:v>478.70001220703125</c:v>
                </c:pt>
                <c:pt idx="534">
                  <c:v>563.79998779296875</c:v>
                </c:pt>
                <c:pt idx="535">
                  <c:v>452.5</c:v>
                </c:pt>
                <c:pt idx="536">
                  <c:v>328.79998779296875</c:v>
                </c:pt>
                <c:pt idx="537">
                  <c:v>298.5</c:v>
                </c:pt>
                <c:pt idx="538">
                  <c:v>305.79998779296875</c:v>
                </c:pt>
                <c:pt idx="539">
                  <c:v>332.5</c:v>
                </c:pt>
                <c:pt idx="540">
                  <c:v>300.70001220703125</c:v>
                </c:pt>
                <c:pt idx="541">
                  <c:v>204</c:v>
                </c:pt>
                <c:pt idx="542">
                  <c:v>127</c:v>
                </c:pt>
                <c:pt idx="543">
                  <c:v>81.25</c:v>
                </c:pt>
                <c:pt idx="544">
                  <c:v>44.5</c:v>
                </c:pt>
                <c:pt idx="545">
                  <c:v>18</c:v>
                </c:pt>
                <c:pt idx="546">
                  <c:v>15.5</c:v>
                </c:pt>
                <c:pt idx="547">
                  <c:v>29</c:v>
                </c:pt>
                <c:pt idx="548">
                  <c:v>37.5</c:v>
                </c:pt>
                <c:pt idx="549">
                  <c:v>48.5</c:v>
                </c:pt>
                <c:pt idx="550">
                  <c:v>43.75</c:v>
                </c:pt>
                <c:pt idx="551">
                  <c:v>18.5</c:v>
                </c:pt>
                <c:pt idx="552">
                  <c:v>6.25</c:v>
                </c:pt>
                <c:pt idx="553">
                  <c:v>19.25</c:v>
                </c:pt>
                <c:pt idx="554">
                  <c:v>34.25</c:v>
                </c:pt>
                <c:pt idx="555">
                  <c:v>22</c:v>
                </c:pt>
                <c:pt idx="556">
                  <c:v>3.75</c:v>
                </c:pt>
                <c:pt idx="557">
                  <c:v>21.75</c:v>
                </c:pt>
                <c:pt idx="558">
                  <c:v>62.25</c:v>
                </c:pt>
                <c:pt idx="559">
                  <c:v>77</c:v>
                </c:pt>
                <c:pt idx="560">
                  <c:v>57.75</c:v>
                </c:pt>
                <c:pt idx="561">
                  <c:v>26.75</c:v>
                </c:pt>
                <c:pt idx="562">
                  <c:v>10.25</c:v>
                </c:pt>
                <c:pt idx="563">
                  <c:v>12</c:v>
                </c:pt>
                <c:pt idx="564">
                  <c:v>15.5</c:v>
                </c:pt>
                <c:pt idx="565">
                  <c:v>13</c:v>
                </c:pt>
                <c:pt idx="566">
                  <c:v>12</c:v>
                </c:pt>
                <c:pt idx="567">
                  <c:v>16.75</c:v>
                </c:pt>
                <c:pt idx="568">
                  <c:v>12.75</c:v>
                </c:pt>
                <c:pt idx="569">
                  <c:v>5</c:v>
                </c:pt>
                <c:pt idx="570">
                  <c:v>8.75</c:v>
                </c:pt>
                <c:pt idx="571">
                  <c:v>12.25</c:v>
                </c:pt>
                <c:pt idx="572">
                  <c:v>8.75</c:v>
                </c:pt>
                <c:pt idx="573">
                  <c:v>15.25</c:v>
                </c:pt>
                <c:pt idx="574">
                  <c:v>26.75</c:v>
                </c:pt>
                <c:pt idx="575">
                  <c:v>31</c:v>
                </c:pt>
                <c:pt idx="576">
                  <c:v>32.5</c:v>
                </c:pt>
                <c:pt idx="577">
                  <c:v>36</c:v>
                </c:pt>
                <c:pt idx="578">
                  <c:v>59.25</c:v>
                </c:pt>
                <c:pt idx="579">
                  <c:v>77.75</c:v>
                </c:pt>
                <c:pt idx="580">
                  <c:v>72.75</c:v>
                </c:pt>
                <c:pt idx="581">
                  <c:v>73.25</c:v>
                </c:pt>
                <c:pt idx="582">
                  <c:v>74</c:v>
                </c:pt>
                <c:pt idx="583">
                  <c:v>83.75</c:v>
                </c:pt>
                <c:pt idx="584">
                  <c:v>79.75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BFD3-4F61-A412-100F2F6FFBB0}"/>
            </c:ext>
          </c:extLst>
        </c:ser>
        <c:ser>
          <c:idx val="1"/>
          <c:order val="1"/>
          <c:tx>
            <c:v>distriubtion width</c:v>
          </c:tx>
          <c:spPr>
            <a:ln w="38100">
              <a:solidFill>
                <a:srgbClr val="FF66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{undeut}'!$G$10:$G$11</c:f>
              <c:numCache>
                <c:formatCode>General</c:formatCode>
                <c:ptCount val="2"/>
                <c:pt idx="0">
                  <c:v>523.7532958984375</c:v>
                </c:pt>
                <c:pt idx="1">
                  <c:v>525.053955078125</c:v>
                </c:pt>
              </c:numCache>
            </c:numRef>
          </c:xVal>
          <c:yVal>
            <c:numRef>
              <c:f>'Sheet1 {undeut}'!$F$13:$F$14</c:f>
              <c:numCache>
                <c:formatCode>General</c:formatCode>
                <c:ptCount val="2"/>
                <c:pt idx="0">
                  <c:v>57400</c:v>
                </c:pt>
                <c:pt idx="1">
                  <c:v>57400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BFD3-4F61-A412-100F2F6FFBB0}"/>
            </c:ext>
          </c:extLst>
        </c:ser>
        <c:ser>
          <c:idx val="2"/>
          <c:order val="2"/>
          <c:tx>
            <c:v>centroid</c:v>
          </c:tx>
          <c:spPr>
            <a:ln w="38100">
              <a:solidFill>
                <a:srgbClr val="00FF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('Sheet1 {undeut}'!$G$4,'Sheet1 {undeut}'!$G$4)</c:f>
              <c:numCache>
                <c:formatCode>General</c:formatCode>
                <c:ptCount val="2"/>
                <c:pt idx="0">
                  <c:v>524.0626220703125</c:v>
                </c:pt>
                <c:pt idx="1">
                  <c:v>524.0626220703125</c:v>
                </c:pt>
              </c:numCache>
            </c:numRef>
          </c:xVal>
          <c:yVal>
            <c:numRef>
              <c:f>'Sheet1 {undeut}'!$F$12:$F$13</c:f>
              <c:numCache>
                <c:formatCode>General</c:formatCode>
                <c:ptCount val="2"/>
                <c:pt idx="0">
                  <c:v>0</c:v>
                </c:pt>
                <c:pt idx="1">
                  <c:v>57400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BFD3-4F61-A412-100F2F6FFBB0}"/>
            </c:ext>
          </c:extLst>
        </c:ser>
        <c:ser>
          <c:idx val="3"/>
          <c:order val="3"/>
          <c:tx>
            <c:v>peak envelope</c:v>
          </c:tx>
          <c:spPr>
            <a:ln w="12700">
              <a:solidFill>
                <a:srgbClr val="FF0000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'Sheet1 {undeut}'!$D$1:$D$7</c:f>
              <c:numCache>
                <c:formatCode>General</c:formatCode>
                <c:ptCount val="7"/>
                <c:pt idx="0">
                  <c:v>523.7750244140625</c:v>
                </c:pt>
                <c:pt idx="1">
                  <c:v>524.27398681640625</c:v>
                </c:pt>
                <c:pt idx="2">
                  <c:v>524.77398681640625</c:v>
                </c:pt>
                <c:pt idx="3">
                  <c:v>525.2750244140625</c:v>
                </c:pt>
                <c:pt idx="4">
                  <c:v>525.7750244140625</c:v>
                </c:pt>
                <c:pt idx="5">
                  <c:v>526.2750244140625</c:v>
                </c:pt>
                <c:pt idx="6">
                  <c:v>526.7750244140625</c:v>
                </c:pt>
              </c:numCache>
            </c:numRef>
          </c:xVal>
          <c:yVal>
            <c:numRef>
              <c:f>'Sheet1 {undeut}'!$E$1:$E$7</c:f>
              <c:numCache>
                <c:formatCode>General</c:formatCode>
                <c:ptCount val="7"/>
                <c:pt idx="0">
                  <c:v>574000</c:v>
                </c:pt>
                <c:pt idx="1">
                  <c:v>352400</c:v>
                </c:pt>
                <c:pt idx="2">
                  <c:v>103200</c:v>
                </c:pt>
                <c:pt idx="3">
                  <c:v>21230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BFD3-4F61-A412-100F2F6FFBB0}"/>
            </c:ext>
          </c:extLst>
        </c:ser>
        <c:ser>
          <c:idx val="4"/>
          <c:order val="4"/>
          <c:tx>
            <c:v>Binomial 1 [6]</c:v>
          </c:tx>
          <c:spPr>
            <a:ln w="25400">
              <a:solidFill>
                <a:srgbClr val="4472C4"/>
              </a:solidFill>
              <a:prstDash val="solid"/>
            </a:ln>
          </c:spPr>
          <c:marker>
            <c:symbol val="none"/>
          </c:marker>
          <c:xVal>
            <c:numRef>
              <c:f>'Sheet1 {undeut}'!$D$1:$D$31</c:f>
              <c:numCache>
                <c:formatCode>General</c:formatCode>
                <c:ptCount val="31"/>
                <c:pt idx="0">
                  <c:v>523.7750244140625</c:v>
                </c:pt>
                <c:pt idx="1">
                  <c:v>524.27398681640625</c:v>
                </c:pt>
                <c:pt idx="2">
                  <c:v>524.77398681640625</c:v>
                </c:pt>
                <c:pt idx="3">
                  <c:v>525.2750244140625</c:v>
                </c:pt>
                <c:pt idx="4">
                  <c:v>525.7750244140625</c:v>
                </c:pt>
                <c:pt idx="5">
                  <c:v>526.2750244140625</c:v>
                </c:pt>
                <c:pt idx="6">
                  <c:v>526.7750244140625</c:v>
                </c:pt>
              </c:numCache>
            </c:numRef>
          </c:xVal>
          <c:yVal>
            <c:numRef>
              <c:f>'Sheet1 {undeut}'!$P$1:$P$31</c:f>
              <c:numCache>
                <c:formatCode>General</c:formatCode>
                <c:ptCount val="31"/>
                <c:pt idx="0">
                  <c:v>575051.63512620132</c:v>
                </c:pt>
                <c:pt idx="1">
                  <c:v>345580.62837132177</c:v>
                </c:pt>
                <c:pt idx="2">
                  <c:v>116281.19331681398</c:v>
                </c:pt>
                <c:pt idx="3">
                  <c:v>28290.205891414327</c:v>
                </c:pt>
                <c:pt idx="4">
                  <c:v>5499.0878945037894</c:v>
                </c:pt>
                <c:pt idx="5">
                  <c:v>900.21728290119574</c:v>
                </c:pt>
                <c:pt idx="6">
                  <c:v>128.17035223343245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BFD3-4F61-A412-100F2F6FFB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590543"/>
        <c:axId val="182590959"/>
      </c:scatterChart>
      <c:valAx>
        <c:axId val="182590543"/>
        <c:scaling>
          <c:orientation val="minMax"/>
          <c:max val="530"/>
          <c:min val="523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m/z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2590959"/>
        <c:crosses val="autoZero"/>
        <c:crossBetween val="midCat"/>
      </c:valAx>
      <c:valAx>
        <c:axId val="182590959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2590543"/>
        <c:crosses val="autoZero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Iterative Fitting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1st</c:v>
          </c:tx>
          <c:spPr>
            <a:ln w="25400">
              <a:noFill/>
            </a:ln>
            <a:effectLst/>
          </c:spPr>
          <c:marker>
            <c:symbol val="circle"/>
            <c:size val="6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xVal>
            <c:numRef>
              <c:f>'Sheet1 {8 min}'!$K$101:$K$120</c:f>
              <c:numCache>
                <c:formatCode>General</c:formatCode>
                <c:ptCount val="20"/>
                <c:pt idx="0">
                  <c:v>0.81897775637765002</c:v>
                </c:pt>
                <c:pt idx="1">
                  <c:v>1.6749490781171676</c:v>
                </c:pt>
                <c:pt idx="2">
                  <c:v>1.1208991171786042</c:v>
                </c:pt>
                <c:pt idx="3">
                  <c:v>0.79506283221035268</c:v>
                </c:pt>
                <c:pt idx="4">
                  <c:v>0.94036746803039317</c:v>
                </c:pt>
                <c:pt idx="5">
                  <c:v>1.0467888553883902</c:v>
                </c:pt>
                <c:pt idx="6">
                  <c:v>0.78984236185267331</c:v>
                </c:pt>
                <c:pt idx="7">
                  <c:v>1.1725010546082453</c:v>
                </c:pt>
                <c:pt idx="8">
                  <c:v>1.5534997657375107</c:v>
                </c:pt>
                <c:pt idx="9">
                  <c:v>1.524613416938766</c:v>
                </c:pt>
              </c:numCache>
            </c:numRef>
          </c:xVal>
          <c:yVal>
            <c:numRef>
              <c:f>'Sheet1 {8 min}'!$Q$101:$Q$120</c:f>
              <c:numCache>
                <c:formatCode>General</c:formatCode>
                <c:ptCount val="20"/>
                <c:pt idx="0">
                  <c:v>0.18666936443658758</c:v>
                </c:pt>
                <c:pt idx="1">
                  <c:v>8.3893328516011556E-2</c:v>
                </c:pt>
                <c:pt idx="2">
                  <c:v>0.23004183241354731</c:v>
                </c:pt>
                <c:pt idx="3">
                  <c:v>0.21433823992368814</c:v>
                </c:pt>
                <c:pt idx="4">
                  <c:v>0.10302792984742076</c:v>
                </c:pt>
                <c:pt idx="5">
                  <c:v>0.26990312953928108</c:v>
                </c:pt>
                <c:pt idx="6">
                  <c:v>0.14321680535063017</c:v>
                </c:pt>
                <c:pt idx="7">
                  <c:v>0.28215607918517988</c:v>
                </c:pt>
                <c:pt idx="8">
                  <c:v>0.51347050766030977</c:v>
                </c:pt>
                <c:pt idx="9">
                  <c:v>0.17822488492372787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FD-49E6-8D5B-AB7D52295AC2}"/>
            </c:ext>
          </c:extLst>
        </c:ser>
        <c:ser>
          <c:idx val="1"/>
          <c:order val="1"/>
          <c:tx>
            <c:v>2nd</c:v>
          </c:tx>
          <c:spPr>
            <a:ln w="25400">
              <a:noFill/>
            </a:ln>
            <a:effectLst/>
          </c:spPr>
          <c:marker>
            <c:symbol val="circle"/>
            <c:size val="6"/>
            <c:spPr>
              <a:solidFill>
                <a:srgbClr val="99CCFF"/>
              </a:solidFill>
              <a:ln>
                <a:solidFill>
                  <a:srgbClr val="99CCFF"/>
                </a:solidFill>
                <a:prstDash val="solid"/>
              </a:ln>
            </c:spPr>
          </c:marker>
          <c:xVal>
            <c:numRef>
              <c:f>'Sheet1 {8 min}'!$M$101:$M$120</c:f>
              <c:numCache>
                <c:formatCode>General</c:formatCode>
                <c:ptCount val="20"/>
                <c:pt idx="0">
                  <c:v>2.3905180598640738</c:v>
                </c:pt>
                <c:pt idx="1">
                  <c:v>1.873530371124996</c:v>
                </c:pt>
                <c:pt idx="2">
                  <c:v>1.6600771764807369</c:v>
                </c:pt>
                <c:pt idx="3">
                  <c:v>2.2283568289008278</c:v>
                </c:pt>
                <c:pt idx="4">
                  <c:v>2.1373314303110935</c:v>
                </c:pt>
                <c:pt idx="5">
                  <c:v>3.1362952518528751</c:v>
                </c:pt>
                <c:pt idx="6">
                  <c:v>1.9014048284893781</c:v>
                </c:pt>
                <c:pt idx="7">
                  <c:v>2.3209698833008101</c:v>
                </c:pt>
                <c:pt idx="8">
                  <c:v>4.4497496649417183</c:v>
                </c:pt>
                <c:pt idx="9">
                  <c:v>1.6081934765698389</c:v>
                </c:pt>
              </c:numCache>
            </c:numRef>
          </c:xVal>
          <c:yVal>
            <c:numRef>
              <c:f>'Sheet1 {8 min}'!$R$101:$R$120</c:f>
              <c:numCache>
                <c:formatCode>General</c:formatCode>
                <c:ptCount val="20"/>
                <c:pt idx="0">
                  <c:v>0.32901455673392166</c:v>
                </c:pt>
                <c:pt idx="1">
                  <c:v>0.71343312171895912</c:v>
                </c:pt>
                <c:pt idx="2">
                  <c:v>0.24746999161527658</c:v>
                </c:pt>
                <c:pt idx="3">
                  <c:v>0.31438683123985395</c:v>
                </c:pt>
                <c:pt idx="4">
                  <c:v>0.71184540644149086</c:v>
                </c:pt>
                <c:pt idx="5">
                  <c:v>0.28488661225008921</c:v>
                </c:pt>
                <c:pt idx="6">
                  <c:v>0.31585131789838583</c:v>
                </c:pt>
                <c:pt idx="7">
                  <c:v>0.25602419431444223</c:v>
                </c:pt>
                <c:pt idx="8">
                  <c:v>0.1124345760214234</c:v>
                </c:pt>
                <c:pt idx="9">
                  <c:v>0.30717495559446151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DFD-49E6-8D5B-AB7D52295AC2}"/>
            </c:ext>
          </c:extLst>
        </c:ser>
        <c:ser>
          <c:idx val="2"/>
          <c:order val="2"/>
          <c:tx>
            <c:v>3rd</c:v>
          </c:tx>
          <c:spPr>
            <a:ln w="25400">
              <a:noFill/>
            </a:ln>
            <a:effectLst/>
          </c:spPr>
          <c:marker>
            <c:symbol val="circle"/>
            <c:size val="6"/>
            <c:spPr>
              <a:solidFill>
                <a:srgbClr val="FFCC99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xVal>
            <c:numRef>
              <c:f>'Sheet1 {8 min}'!$O$101:$O$120</c:f>
              <c:numCache>
                <c:formatCode>General</c:formatCode>
                <c:ptCount val="20"/>
                <c:pt idx="0">
                  <c:v>5.6163622878850603</c:v>
                </c:pt>
                <c:pt idx="1">
                  <c:v>5.0064566952696312</c:v>
                </c:pt>
                <c:pt idx="2">
                  <c:v>5.4148176441779254</c:v>
                </c:pt>
                <c:pt idx="3">
                  <c:v>5.76695669006945</c:v>
                </c:pt>
                <c:pt idx="4">
                  <c:v>5.0071726499131479</c:v>
                </c:pt>
                <c:pt idx="5">
                  <c:v>5.9144662305073545</c:v>
                </c:pt>
                <c:pt idx="6">
                  <c:v>5.4961899965235599</c:v>
                </c:pt>
                <c:pt idx="7">
                  <c:v>5.8044237801782446</c:v>
                </c:pt>
                <c:pt idx="8">
                  <c:v>5.9742389696285265</c:v>
                </c:pt>
                <c:pt idx="9">
                  <c:v>5.6157131170822563</c:v>
                </c:pt>
              </c:numCache>
            </c:numRef>
          </c:xVal>
          <c:yVal>
            <c:numRef>
              <c:f>'Sheet1 {8 min}'!$S$101:$S$120</c:f>
              <c:numCache>
                <c:formatCode>General</c:formatCode>
                <c:ptCount val="20"/>
                <c:pt idx="0">
                  <c:v>0.48431607882949074</c:v>
                </c:pt>
                <c:pt idx="1">
                  <c:v>0.20267354976502941</c:v>
                </c:pt>
                <c:pt idx="2">
                  <c:v>0.52248817597117603</c:v>
                </c:pt>
                <c:pt idx="3">
                  <c:v>0.47127492883645794</c:v>
                </c:pt>
                <c:pt idx="4">
                  <c:v>0.18512666371108849</c:v>
                </c:pt>
                <c:pt idx="5">
                  <c:v>0.44521025821062965</c:v>
                </c:pt>
                <c:pt idx="6">
                  <c:v>0.54093187675098398</c:v>
                </c:pt>
                <c:pt idx="7">
                  <c:v>0.46181972650037778</c:v>
                </c:pt>
                <c:pt idx="8">
                  <c:v>0.37409491631826691</c:v>
                </c:pt>
                <c:pt idx="9">
                  <c:v>0.51460015948181059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DFD-49E6-8D5B-AB7D52295A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461087"/>
        <c:axId val="788461503"/>
      </c:scatterChart>
      <c:valAx>
        <c:axId val="7884610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88461503"/>
        <c:crosses val="autoZero"/>
        <c:crossBetween val="midCat"/>
      </c:valAx>
      <c:valAx>
        <c:axId val="788461503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88461087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 i="0">
                <a:solidFill>
                  <a:srgbClr val="000000"/>
                </a:solidFill>
              </a:defRPr>
            </a:pPr>
            <a:r>
              <a:rPr lang="en-US" b="1" i="0">
                <a:solidFill>
                  <a:srgbClr val="000000"/>
                </a:solidFill>
              </a:rPr>
              <a:t>Sheet1 {9 min} spectrum 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spectrum</c:v>
          </c:tx>
          <c:spPr>
            <a:ln w="127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{9 min}'!$A$1:$A$586</c:f>
              <c:numCache>
                <c:formatCode>General</c:formatCode>
                <c:ptCount val="586"/>
                <c:pt idx="0">
                  <c:v>523.43499755859375</c:v>
                </c:pt>
                <c:pt idx="1">
                  <c:v>523.44500732421875</c:v>
                </c:pt>
                <c:pt idx="2">
                  <c:v>523.45501708984375</c:v>
                </c:pt>
                <c:pt idx="3">
                  <c:v>523.46502685546875</c:v>
                </c:pt>
                <c:pt idx="4">
                  <c:v>523.4749755859375</c:v>
                </c:pt>
                <c:pt idx="5">
                  <c:v>523.4849853515625</c:v>
                </c:pt>
                <c:pt idx="6">
                  <c:v>523.4949951171875</c:v>
                </c:pt>
                <c:pt idx="7">
                  <c:v>523.5050048828125</c:v>
                </c:pt>
                <c:pt idx="8">
                  <c:v>523.5150146484375</c:v>
                </c:pt>
                <c:pt idx="9">
                  <c:v>523.5250244140625</c:v>
                </c:pt>
                <c:pt idx="10">
                  <c:v>523.53497314453125</c:v>
                </c:pt>
                <c:pt idx="11">
                  <c:v>523.54498291015625</c:v>
                </c:pt>
                <c:pt idx="12">
                  <c:v>523.55499267578125</c:v>
                </c:pt>
                <c:pt idx="13">
                  <c:v>523.56500244140625</c:v>
                </c:pt>
                <c:pt idx="14">
                  <c:v>523.57501220703125</c:v>
                </c:pt>
                <c:pt idx="15">
                  <c:v>523.58502197265625</c:v>
                </c:pt>
                <c:pt idx="16">
                  <c:v>523.594970703125</c:v>
                </c:pt>
                <c:pt idx="17">
                  <c:v>523.60498046875</c:v>
                </c:pt>
                <c:pt idx="18">
                  <c:v>523.614990234375</c:v>
                </c:pt>
                <c:pt idx="19">
                  <c:v>523.625</c:v>
                </c:pt>
                <c:pt idx="20">
                  <c:v>523.635009765625</c:v>
                </c:pt>
                <c:pt idx="21">
                  <c:v>523.64501953125</c:v>
                </c:pt>
                <c:pt idx="22">
                  <c:v>523.655029296875</c:v>
                </c:pt>
                <c:pt idx="23">
                  <c:v>523.66497802734375</c:v>
                </c:pt>
                <c:pt idx="24">
                  <c:v>523.67498779296875</c:v>
                </c:pt>
                <c:pt idx="25">
                  <c:v>523.68499755859375</c:v>
                </c:pt>
                <c:pt idx="26">
                  <c:v>523.69500732421875</c:v>
                </c:pt>
                <c:pt idx="27">
                  <c:v>523.70501708984375</c:v>
                </c:pt>
                <c:pt idx="28">
                  <c:v>523.71502685546875</c:v>
                </c:pt>
                <c:pt idx="29">
                  <c:v>523.7249755859375</c:v>
                </c:pt>
                <c:pt idx="30">
                  <c:v>523.7349853515625</c:v>
                </c:pt>
                <c:pt idx="31">
                  <c:v>523.7449951171875</c:v>
                </c:pt>
                <c:pt idx="32">
                  <c:v>523.7550048828125</c:v>
                </c:pt>
                <c:pt idx="33">
                  <c:v>523.7650146484375</c:v>
                </c:pt>
                <c:pt idx="34">
                  <c:v>523.7750244140625</c:v>
                </c:pt>
                <c:pt idx="35">
                  <c:v>523.78497314453125</c:v>
                </c:pt>
                <c:pt idx="36">
                  <c:v>523.79498291015625</c:v>
                </c:pt>
                <c:pt idx="37">
                  <c:v>523.80499267578125</c:v>
                </c:pt>
                <c:pt idx="38">
                  <c:v>523.81500244140625</c:v>
                </c:pt>
                <c:pt idx="39">
                  <c:v>523.82501220703125</c:v>
                </c:pt>
                <c:pt idx="40">
                  <c:v>523.83502197265625</c:v>
                </c:pt>
                <c:pt idx="41">
                  <c:v>523.844970703125</c:v>
                </c:pt>
                <c:pt idx="42">
                  <c:v>523.85498046875</c:v>
                </c:pt>
                <c:pt idx="43">
                  <c:v>523.864990234375</c:v>
                </c:pt>
                <c:pt idx="44">
                  <c:v>523.875</c:v>
                </c:pt>
                <c:pt idx="45">
                  <c:v>523.885009765625</c:v>
                </c:pt>
                <c:pt idx="46">
                  <c:v>523.89501953125</c:v>
                </c:pt>
                <c:pt idx="47">
                  <c:v>523.905029296875</c:v>
                </c:pt>
                <c:pt idx="48">
                  <c:v>523.91497802734375</c:v>
                </c:pt>
                <c:pt idx="49">
                  <c:v>523.92498779296875</c:v>
                </c:pt>
                <c:pt idx="50">
                  <c:v>523.93499755859375</c:v>
                </c:pt>
                <c:pt idx="51">
                  <c:v>523.94500732421875</c:v>
                </c:pt>
                <c:pt idx="52">
                  <c:v>523.95501708984375</c:v>
                </c:pt>
                <c:pt idx="53">
                  <c:v>523.96502685546875</c:v>
                </c:pt>
                <c:pt idx="54">
                  <c:v>523.9749755859375</c:v>
                </c:pt>
                <c:pt idx="55">
                  <c:v>523.9849853515625</c:v>
                </c:pt>
                <c:pt idx="56">
                  <c:v>523.9949951171875</c:v>
                </c:pt>
                <c:pt idx="57">
                  <c:v>524.0050048828125</c:v>
                </c:pt>
                <c:pt idx="58">
                  <c:v>524.0150146484375</c:v>
                </c:pt>
                <c:pt idx="59">
                  <c:v>524.0250244140625</c:v>
                </c:pt>
                <c:pt idx="60">
                  <c:v>524.03497314453125</c:v>
                </c:pt>
                <c:pt idx="61">
                  <c:v>524.04498291015625</c:v>
                </c:pt>
                <c:pt idx="62">
                  <c:v>524.05499267578125</c:v>
                </c:pt>
                <c:pt idx="63">
                  <c:v>524.06500244140625</c:v>
                </c:pt>
                <c:pt idx="64">
                  <c:v>524.07501220703125</c:v>
                </c:pt>
                <c:pt idx="65">
                  <c:v>524.08502197265625</c:v>
                </c:pt>
                <c:pt idx="66">
                  <c:v>524.094970703125</c:v>
                </c:pt>
                <c:pt idx="67">
                  <c:v>524.10400390625</c:v>
                </c:pt>
                <c:pt idx="68">
                  <c:v>524.114990234375</c:v>
                </c:pt>
                <c:pt idx="69">
                  <c:v>524.125</c:v>
                </c:pt>
                <c:pt idx="70">
                  <c:v>524.135009765625</c:v>
                </c:pt>
                <c:pt idx="71">
                  <c:v>524.14398193359375</c:v>
                </c:pt>
                <c:pt idx="72">
                  <c:v>524.15399169921875</c:v>
                </c:pt>
                <c:pt idx="73">
                  <c:v>524.16400146484375</c:v>
                </c:pt>
                <c:pt idx="74">
                  <c:v>524.17401123046875</c:v>
                </c:pt>
                <c:pt idx="75">
                  <c:v>524.18402099609375</c:v>
                </c:pt>
                <c:pt idx="76">
                  <c:v>524.1939697265625</c:v>
                </c:pt>
                <c:pt idx="77">
                  <c:v>524.2039794921875</c:v>
                </c:pt>
                <c:pt idx="78">
                  <c:v>524.2139892578125</c:v>
                </c:pt>
                <c:pt idx="79">
                  <c:v>524.2239990234375</c:v>
                </c:pt>
                <c:pt idx="80">
                  <c:v>524.2340087890625</c:v>
                </c:pt>
                <c:pt idx="81">
                  <c:v>524.2440185546875</c:v>
                </c:pt>
                <c:pt idx="82">
                  <c:v>524.2540283203125</c:v>
                </c:pt>
                <c:pt idx="83">
                  <c:v>524.26397705078125</c:v>
                </c:pt>
                <c:pt idx="84">
                  <c:v>524.27398681640625</c:v>
                </c:pt>
                <c:pt idx="85">
                  <c:v>524.28399658203125</c:v>
                </c:pt>
                <c:pt idx="86">
                  <c:v>524.29400634765625</c:v>
                </c:pt>
                <c:pt idx="87">
                  <c:v>524.30401611328125</c:v>
                </c:pt>
                <c:pt idx="88">
                  <c:v>524.31402587890625</c:v>
                </c:pt>
                <c:pt idx="89">
                  <c:v>524.323974609375</c:v>
                </c:pt>
                <c:pt idx="90">
                  <c:v>524.333984375</c:v>
                </c:pt>
                <c:pt idx="91">
                  <c:v>524.343994140625</c:v>
                </c:pt>
                <c:pt idx="92">
                  <c:v>524.35400390625</c:v>
                </c:pt>
                <c:pt idx="93">
                  <c:v>524.364013671875</c:v>
                </c:pt>
                <c:pt idx="94">
                  <c:v>524.3740234375</c:v>
                </c:pt>
                <c:pt idx="95">
                  <c:v>524.38397216796875</c:v>
                </c:pt>
                <c:pt idx="96">
                  <c:v>524.39398193359375</c:v>
                </c:pt>
                <c:pt idx="97">
                  <c:v>524.40399169921875</c:v>
                </c:pt>
                <c:pt idx="98">
                  <c:v>524.41400146484375</c:v>
                </c:pt>
                <c:pt idx="99">
                  <c:v>524.42401123046875</c:v>
                </c:pt>
                <c:pt idx="100">
                  <c:v>524.43402099609375</c:v>
                </c:pt>
                <c:pt idx="101">
                  <c:v>524.4439697265625</c:v>
                </c:pt>
                <c:pt idx="102">
                  <c:v>524.4539794921875</c:v>
                </c:pt>
                <c:pt idx="103">
                  <c:v>524.4639892578125</c:v>
                </c:pt>
                <c:pt idx="104">
                  <c:v>524.4739990234375</c:v>
                </c:pt>
                <c:pt idx="105">
                  <c:v>524.4840087890625</c:v>
                </c:pt>
                <c:pt idx="106">
                  <c:v>524.4940185546875</c:v>
                </c:pt>
                <c:pt idx="107">
                  <c:v>524.5040283203125</c:v>
                </c:pt>
                <c:pt idx="108">
                  <c:v>524.51397705078125</c:v>
                </c:pt>
                <c:pt idx="109">
                  <c:v>524.52398681640625</c:v>
                </c:pt>
                <c:pt idx="110">
                  <c:v>524.53399658203125</c:v>
                </c:pt>
                <c:pt idx="111">
                  <c:v>524.54400634765625</c:v>
                </c:pt>
                <c:pt idx="112">
                  <c:v>524.55401611328125</c:v>
                </c:pt>
                <c:pt idx="113">
                  <c:v>524.56402587890625</c:v>
                </c:pt>
                <c:pt idx="114">
                  <c:v>524.573974609375</c:v>
                </c:pt>
                <c:pt idx="115">
                  <c:v>524.583984375</c:v>
                </c:pt>
                <c:pt idx="116">
                  <c:v>524.593994140625</c:v>
                </c:pt>
                <c:pt idx="117">
                  <c:v>524.60400390625</c:v>
                </c:pt>
                <c:pt idx="118">
                  <c:v>524.614013671875</c:v>
                </c:pt>
                <c:pt idx="119">
                  <c:v>524.6240234375</c:v>
                </c:pt>
                <c:pt idx="120">
                  <c:v>524.63397216796875</c:v>
                </c:pt>
                <c:pt idx="121">
                  <c:v>524.64398193359375</c:v>
                </c:pt>
                <c:pt idx="122">
                  <c:v>524.65399169921875</c:v>
                </c:pt>
                <c:pt idx="123">
                  <c:v>524.66400146484375</c:v>
                </c:pt>
                <c:pt idx="124">
                  <c:v>524.67401123046875</c:v>
                </c:pt>
                <c:pt idx="125">
                  <c:v>524.68402099609375</c:v>
                </c:pt>
                <c:pt idx="126">
                  <c:v>524.6939697265625</c:v>
                </c:pt>
                <c:pt idx="127">
                  <c:v>524.7039794921875</c:v>
                </c:pt>
                <c:pt idx="128">
                  <c:v>524.7139892578125</c:v>
                </c:pt>
                <c:pt idx="129">
                  <c:v>524.7239990234375</c:v>
                </c:pt>
                <c:pt idx="130">
                  <c:v>524.7340087890625</c:v>
                </c:pt>
                <c:pt idx="131">
                  <c:v>524.7440185546875</c:v>
                </c:pt>
                <c:pt idx="132">
                  <c:v>524.7540283203125</c:v>
                </c:pt>
                <c:pt idx="133">
                  <c:v>524.76397705078125</c:v>
                </c:pt>
                <c:pt idx="134">
                  <c:v>524.77398681640625</c:v>
                </c:pt>
                <c:pt idx="135">
                  <c:v>524.78399658203125</c:v>
                </c:pt>
                <c:pt idx="136">
                  <c:v>524.79400634765625</c:v>
                </c:pt>
                <c:pt idx="137">
                  <c:v>524.80401611328125</c:v>
                </c:pt>
                <c:pt idx="138">
                  <c:v>524.81402587890625</c:v>
                </c:pt>
                <c:pt idx="139">
                  <c:v>524.823974609375</c:v>
                </c:pt>
                <c:pt idx="140">
                  <c:v>524.833984375</c:v>
                </c:pt>
                <c:pt idx="141">
                  <c:v>524.843994140625</c:v>
                </c:pt>
                <c:pt idx="142">
                  <c:v>524.85400390625</c:v>
                </c:pt>
                <c:pt idx="143">
                  <c:v>524.864013671875</c:v>
                </c:pt>
                <c:pt idx="144">
                  <c:v>524.8740234375</c:v>
                </c:pt>
                <c:pt idx="145">
                  <c:v>524.88397216796875</c:v>
                </c:pt>
                <c:pt idx="146">
                  <c:v>524.89398193359375</c:v>
                </c:pt>
                <c:pt idx="147">
                  <c:v>524.90399169921875</c:v>
                </c:pt>
                <c:pt idx="148">
                  <c:v>524.91400146484375</c:v>
                </c:pt>
                <c:pt idx="149">
                  <c:v>524.92401123046875</c:v>
                </c:pt>
                <c:pt idx="150">
                  <c:v>524.93402099609375</c:v>
                </c:pt>
                <c:pt idx="151">
                  <c:v>524.9439697265625</c:v>
                </c:pt>
                <c:pt idx="152">
                  <c:v>524.9539794921875</c:v>
                </c:pt>
                <c:pt idx="153">
                  <c:v>524.9639892578125</c:v>
                </c:pt>
                <c:pt idx="154">
                  <c:v>524.9739990234375</c:v>
                </c:pt>
                <c:pt idx="155">
                  <c:v>524.9840087890625</c:v>
                </c:pt>
                <c:pt idx="156">
                  <c:v>524.9940185546875</c:v>
                </c:pt>
                <c:pt idx="157">
                  <c:v>525.0040283203125</c:v>
                </c:pt>
                <c:pt idx="158">
                  <c:v>525.01397705078125</c:v>
                </c:pt>
                <c:pt idx="159">
                  <c:v>525.02398681640625</c:v>
                </c:pt>
                <c:pt idx="160">
                  <c:v>525.03399658203125</c:v>
                </c:pt>
                <c:pt idx="161">
                  <c:v>525.04400634765625</c:v>
                </c:pt>
                <c:pt idx="162">
                  <c:v>525.05401611328125</c:v>
                </c:pt>
                <c:pt idx="163">
                  <c:v>525.06402587890625</c:v>
                </c:pt>
                <c:pt idx="164">
                  <c:v>525.073974609375</c:v>
                </c:pt>
                <c:pt idx="165">
                  <c:v>525.083984375</c:v>
                </c:pt>
                <c:pt idx="166">
                  <c:v>525.093994140625</c:v>
                </c:pt>
                <c:pt idx="167">
                  <c:v>525.10400390625</c:v>
                </c:pt>
                <c:pt idx="168">
                  <c:v>525.114013671875</c:v>
                </c:pt>
                <c:pt idx="169">
                  <c:v>525.1240234375</c:v>
                </c:pt>
                <c:pt idx="170">
                  <c:v>525.13397216796875</c:v>
                </c:pt>
                <c:pt idx="171">
                  <c:v>525.14398193359375</c:v>
                </c:pt>
                <c:pt idx="172">
                  <c:v>525.15399169921875</c:v>
                </c:pt>
                <c:pt idx="173">
                  <c:v>525.16400146484375</c:v>
                </c:pt>
                <c:pt idx="174">
                  <c:v>525.17401123046875</c:v>
                </c:pt>
                <c:pt idx="175">
                  <c:v>525.18499755859375</c:v>
                </c:pt>
                <c:pt idx="176">
                  <c:v>525.19500732421875</c:v>
                </c:pt>
                <c:pt idx="177">
                  <c:v>525.2039794921875</c:v>
                </c:pt>
                <c:pt idx="178">
                  <c:v>525.2139892578125</c:v>
                </c:pt>
                <c:pt idx="179">
                  <c:v>525.2239990234375</c:v>
                </c:pt>
                <c:pt idx="180">
                  <c:v>525.2340087890625</c:v>
                </c:pt>
                <c:pt idx="181">
                  <c:v>525.2449951171875</c:v>
                </c:pt>
                <c:pt idx="182">
                  <c:v>525.2550048828125</c:v>
                </c:pt>
                <c:pt idx="183">
                  <c:v>525.2650146484375</c:v>
                </c:pt>
                <c:pt idx="184">
                  <c:v>525.2750244140625</c:v>
                </c:pt>
                <c:pt idx="185">
                  <c:v>525.28497314453125</c:v>
                </c:pt>
                <c:pt idx="186">
                  <c:v>525.29400634765625</c:v>
                </c:pt>
                <c:pt idx="187">
                  <c:v>525.30499267578125</c:v>
                </c:pt>
                <c:pt idx="188">
                  <c:v>525.31500244140625</c:v>
                </c:pt>
                <c:pt idx="189">
                  <c:v>525.32501220703125</c:v>
                </c:pt>
                <c:pt idx="190">
                  <c:v>525.33502197265625</c:v>
                </c:pt>
                <c:pt idx="191">
                  <c:v>525.344970703125</c:v>
                </c:pt>
                <c:pt idx="192">
                  <c:v>525.35498046875</c:v>
                </c:pt>
                <c:pt idx="193">
                  <c:v>525.364990234375</c:v>
                </c:pt>
                <c:pt idx="194">
                  <c:v>525.375</c:v>
                </c:pt>
                <c:pt idx="195">
                  <c:v>525.385009765625</c:v>
                </c:pt>
                <c:pt idx="196">
                  <c:v>525.39501953125</c:v>
                </c:pt>
                <c:pt idx="197">
                  <c:v>525.405029296875</c:v>
                </c:pt>
                <c:pt idx="198">
                  <c:v>525.41497802734375</c:v>
                </c:pt>
                <c:pt idx="199">
                  <c:v>525.42498779296875</c:v>
                </c:pt>
                <c:pt idx="200">
                  <c:v>525.43499755859375</c:v>
                </c:pt>
                <c:pt idx="201">
                  <c:v>525.44500732421875</c:v>
                </c:pt>
                <c:pt idx="202">
                  <c:v>525.45501708984375</c:v>
                </c:pt>
                <c:pt idx="203">
                  <c:v>525.46502685546875</c:v>
                </c:pt>
                <c:pt idx="204">
                  <c:v>525.4749755859375</c:v>
                </c:pt>
                <c:pt idx="205">
                  <c:v>525.4849853515625</c:v>
                </c:pt>
                <c:pt idx="206">
                  <c:v>525.4949951171875</c:v>
                </c:pt>
                <c:pt idx="207">
                  <c:v>525.5050048828125</c:v>
                </c:pt>
                <c:pt idx="208">
                  <c:v>525.5150146484375</c:v>
                </c:pt>
                <c:pt idx="209">
                  <c:v>525.5250244140625</c:v>
                </c:pt>
                <c:pt idx="210">
                  <c:v>525.53497314453125</c:v>
                </c:pt>
                <c:pt idx="211">
                  <c:v>525.54498291015625</c:v>
                </c:pt>
                <c:pt idx="212">
                  <c:v>525.55499267578125</c:v>
                </c:pt>
                <c:pt idx="213">
                  <c:v>525.56500244140625</c:v>
                </c:pt>
                <c:pt idx="214">
                  <c:v>525.57501220703125</c:v>
                </c:pt>
                <c:pt idx="215">
                  <c:v>525.58502197265625</c:v>
                </c:pt>
                <c:pt idx="216">
                  <c:v>525.594970703125</c:v>
                </c:pt>
                <c:pt idx="217">
                  <c:v>525.60498046875</c:v>
                </c:pt>
                <c:pt idx="218">
                  <c:v>525.614990234375</c:v>
                </c:pt>
                <c:pt idx="219">
                  <c:v>525.625</c:v>
                </c:pt>
                <c:pt idx="220">
                  <c:v>525.635009765625</c:v>
                </c:pt>
                <c:pt idx="221">
                  <c:v>525.64501953125</c:v>
                </c:pt>
                <c:pt idx="222">
                  <c:v>525.655029296875</c:v>
                </c:pt>
                <c:pt idx="223">
                  <c:v>525.66497802734375</c:v>
                </c:pt>
                <c:pt idx="224">
                  <c:v>525.67498779296875</c:v>
                </c:pt>
                <c:pt idx="225">
                  <c:v>525.68499755859375</c:v>
                </c:pt>
                <c:pt idx="226">
                  <c:v>525.69500732421875</c:v>
                </c:pt>
                <c:pt idx="227">
                  <c:v>525.70501708984375</c:v>
                </c:pt>
                <c:pt idx="228">
                  <c:v>525.71502685546875</c:v>
                </c:pt>
                <c:pt idx="229">
                  <c:v>525.7249755859375</c:v>
                </c:pt>
                <c:pt idx="230">
                  <c:v>525.7349853515625</c:v>
                </c:pt>
                <c:pt idx="231">
                  <c:v>525.7449951171875</c:v>
                </c:pt>
                <c:pt idx="232">
                  <c:v>525.7550048828125</c:v>
                </c:pt>
                <c:pt idx="233">
                  <c:v>525.7650146484375</c:v>
                </c:pt>
                <c:pt idx="234">
                  <c:v>525.7750244140625</c:v>
                </c:pt>
                <c:pt idx="235">
                  <c:v>525.78497314453125</c:v>
                </c:pt>
                <c:pt idx="236">
                  <c:v>525.79498291015625</c:v>
                </c:pt>
                <c:pt idx="237">
                  <c:v>525.80499267578125</c:v>
                </c:pt>
                <c:pt idx="238">
                  <c:v>525.81500244140625</c:v>
                </c:pt>
                <c:pt idx="239">
                  <c:v>525.82501220703125</c:v>
                </c:pt>
                <c:pt idx="240">
                  <c:v>525.83502197265625</c:v>
                </c:pt>
                <c:pt idx="241">
                  <c:v>525.844970703125</c:v>
                </c:pt>
                <c:pt idx="242">
                  <c:v>525.85498046875</c:v>
                </c:pt>
                <c:pt idx="243">
                  <c:v>525.864990234375</c:v>
                </c:pt>
                <c:pt idx="244">
                  <c:v>525.875</c:v>
                </c:pt>
                <c:pt idx="245">
                  <c:v>525.885009765625</c:v>
                </c:pt>
                <c:pt idx="246">
                  <c:v>525.89501953125</c:v>
                </c:pt>
                <c:pt idx="247">
                  <c:v>525.905029296875</c:v>
                </c:pt>
                <c:pt idx="248">
                  <c:v>525.91497802734375</c:v>
                </c:pt>
                <c:pt idx="249">
                  <c:v>525.92498779296875</c:v>
                </c:pt>
                <c:pt idx="250">
                  <c:v>525.93499755859375</c:v>
                </c:pt>
                <c:pt idx="251">
                  <c:v>525.94500732421875</c:v>
                </c:pt>
                <c:pt idx="252">
                  <c:v>525.95501708984375</c:v>
                </c:pt>
                <c:pt idx="253">
                  <c:v>525.96502685546875</c:v>
                </c:pt>
                <c:pt idx="254">
                  <c:v>525.9749755859375</c:v>
                </c:pt>
                <c:pt idx="255">
                  <c:v>525.9849853515625</c:v>
                </c:pt>
                <c:pt idx="256">
                  <c:v>525.9949951171875</c:v>
                </c:pt>
                <c:pt idx="257">
                  <c:v>526.0050048828125</c:v>
                </c:pt>
                <c:pt idx="258">
                  <c:v>526.0150146484375</c:v>
                </c:pt>
                <c:pt idx="259">
                  <c:v>526.0250244140625</c:v>
                </c:pt>
                <c:pt idx="260">
                  <c:v>526.03497314453125</c:v>
                </c:pt>
                <c:pt idx="261">
                  <c:v>526.04498291015625</c:v>
                </c:pt>
                <c:pt idx="262">
                  <c:v>526.05499267578125</c:v>
                </c:pt>
                <c:pt idx="263">
                  <c:v>526.06500244140625</c:v>
                </c:pt>
                <c:pt idx="264">
                  <c:v>526.07501220703125</c:v>
                </c:pt>
                <c:pt idx="265">
                  <c:v>526.08502197265625</c:v>
                </c:pt>
                <c:pt idx="266">
                  <c:v>526.094970703125</c:v>
                </c:pt>
                <c:pt idx="267">
                  <c:v>526.10498046875</c:v>
                </c:pt>
                <c:pt idx="268">
                  <c:v>526.114990234375</c:v>
                </c:pt>
                <c:pt idx="269">
                  <c:v>526.125</c:v>
                </c:pt>
                <c:pt idx="270">
                  <c:v>526.135009765625</c:v>
                </c:pt>
                <c:pt idx="271">
                  <c:v>526.14501953125</c:v>
                </c:pt>
                <c:pt idx="272">
                  <c:v>526.155029296875</c:v>
                </c:pt>
                <c:pt idx="273">
                  <c:v>526.16497802734375</c:v>
                </c:pt>
                <c:pt idx="274">
                  <c:v>526.17498779296875</c:v>
                </c:pt>
                <c:pt idx="275">
                  <c:v>526.18499755859375</c:v>
                </c:pt>
                <c:pt idx="276">
                  <c:v>526.19500732421875</c:v>
                </c:pt>
                <c:pt idx="277">
                  <c:v>526.20501708984375</c:v>
                </c:pt>
                <c:pt idx="278">
                  <c:v>526.21502685546875</c:v>
                </c:pt>
                <c:pt idx="279">
                  <c:v>526.2249755859375</c:v>
                </c:pt>
                <c:pt idx="280">
                  <c:v>526.2349853515625</c:v>
                </c:pt>
                <c:pt idx="281">
                  <c:v>526.2449951171875</c:v>
                </c:pt>
                <c:pt idx="282">
                  <c:v>526.2550048828125</c:v>
                </c:pt>
                <c:pt idx="283">
                  <c:v>526.2659912109375</c:v>
                </c:pt>
                <c:pt idx="284">
                  <c:v>526.2760009765625</c:v>
                </c:pt>
                <c:pt idx="285">
                  <c:v>526.2860107421875</c:v>
                </c:pt>
                <c:pt idx="286">
                  <c:v>526.2960205078125</c:v>
                </c:pt>
                <c:pt idx="287">
                  <c:v>526.3060302734375</c:v>
                </c:pt>
                <c:pt idx="288">
                  <c:v>526.31597900390625</c:v>
                </c:pt>
                <c:pt idx="289">
                  <c:v>526.32598876953125</c:v>
                </c:pt>
                <c:pt idx="290">
                  <c:v>526.33599853515625</c:v>
                </c:pt>
                <c:pt idx="291">
                  <c:v>526.34600830078125</c:v>
                </c:pt>
                <c:pt idx="292">
                  <c:v>526.35601806640625</c:v>
                </c:pt>
                <c:pt idx="293">
                  <c:v>526.36602783203125</c:v>
                </c:pt>
                <c:pt idx="294">
                  <c:v>526.3759765625</c:v>
                </c:pt>
                <c:pt idx="295">
                  <c:v>526.385986328125</c:v>
                </c:pt>
                <c:pt idx="296">
                  <c:v>526.39599609375</c:v>
                </c:pt>
                <c:pt idx="297">
                  <c:v>526.406005859375</c:v>
                </c:pt>
                <c:pt idx="298">
                  <c:v>526.416015625</c:v>
                </c:pt>
                <c:pt idx="299">
                  <c:v>526.426025390625</c:v>
                </c:pt>
                <c:pt idx="300">
                  <c:v>526.43597412109375</c:v>
                </c:pt>
                <c:pt idx="301">
                  <c:v>526.44598388671875</c:v>
                </c:pt>
                <c:pt idx="302">
                  <c:v>526.45599365234375</c:v>
                </c:pt>
                <c:pt idx="303">
                  <c:v>526.46600341796875</c:v>
                </c:pt>
                <c:pt idx="304">
                  <c:v>526.47601318359375</c:v>
                </c:pt>
                <c:pt idx="305">
                  <c:v>526.48602294921875</c:v>
                </c:pt>
                <c:pt idx="306">
                  <c:v>526.4959716796875</c:v>
                </c:pt>
                <c:pt idx="307">
                  <c:v>526.5059814453125</c:v>
                </c:pt>
                <c:pt idx="308">
                  <c:v>526.5159912109375</c:v>
                </c:pt>
                <c:pt idx="309">
                  <c:v>526.5260009765625</c:v>
                </c:pt>
                <c:pt idx="310">
                  <c:v>526.5360107421875</c:v>
                </c:pt>
                <c:pt idx="311">
                  <c:v>526.5460205078125</c:v>
                </c:pt>
                <c:pt idx="312">
                  <c:v>526.5560302734375</c:v>
                </c:pt>
                <c:pt idx="313">
                  <c:v>526.56597900390625</c:v>
                </c:pt>
                <c:pt idx="314">
                  <c:v>526.57598876953125</c:v>
                </c:pt>
                <c:pt idx="315">
                  <c:v>526.58599853515625</c:v>
                </c:pt>
                <c:pt idx="316">
                  <c:v>526.59600830078125</c:v>
                </c:pt>
                <c:pt idx="317">
                  <c:v>526.60601806640625</c:v>
                </c:pt>
                <c:pt idx="318">
                  <c:v>526.61602783203125</c:v>
                </c:pt>
                <c:pt idx="319">
                  <c:v>526.6259765625</c:v>
                </c:pt>
                <c:pt idx="320">
                  <c:v>526.635986328125</c:v>
                </c:pt>
                <c:pt idx="321">
                  <c:v>526.64599609375</c:v>
                </c:pt>
                <c:pt idx="322">
                  <c:v>526.656005859375</c:v>
                </c:pt>
                <c:pt idx="323">
                  <c:v>526.666015625</c:v>
                </c:pt>
                <c:pt idx="324">
                  <c:v>526.676025390625</c:v>
                </c:pt>
                <c:pt idx="325">
                  <c:v>526.68597412109375</c:v>
                </c:pt>
                <c:pt idx="326">
                  <c:v>526.69598388671875</c:v>
                </c:pt>
                <c:pt idx="327">
                  <c:v>526.70599365234375</c:v>
                </c:pt>
                <c:pt idx="328">
                  <c:v>526.71600341796875</c:v>
                </c:pt>
                <c:pt idx="329">
                  <c:v>526.72601318359375</c:v>
                </c:pt>
                <c:pt idx="330">
                  <c:v>526.73602294921875</c:v>
                </c:pt>
                <c:pt idx="331">
                  <c:v>526.7459716796875</c:v>
                </c:pt>
                <c:pt idx="332">
                  <c:v>526.7559814453125</c:v>
                </c:pt>
                <c:pt idx="333">
                  <c:v>526.7659912109375</c:v>
                </c:pt>
                <c:pt idx="334">
                  <c:v>526.7760009765625</c:v>
                </c:pt>
                <c:pt idx="335">
                  <c:v>526.7860107421875</c:v>
                </c:pt>
                <c:pt idx="336">
                  <c:v>526.7960205078125</c:v>
                </c:pt>
                <c:pt idx="337">
                  <c:v>526.8060302734375</c:v>
                </c:pt>
                <c:pt idx="338">
                  <c:v>526.81597900390625</c:v>
                </c:pt>
                <c:pt idx="339">
                  <c:v>526.8270263671875</c:v>
                </c:pt>
                <c:pt idx="340">
                  <c:v>526.83697509765625</c:v>
                </c:pt>
                <c:pt idx="341">
                  <c:v>526.84698486328125</c:v>
                </c:pt>
                <c:pt idx="342">
                  <c:v>526.85699462890625</c:v>
                </c:pt>
                <c:pt idx="343">
                  <c:v>526.86700439453125</c:v>
                </c:pt>
                <c:pt idx="344">
                  <c:v>526.87701416015625</c:v>
                </c:pt>
                <c:pt idx="345">
                  <c:v>526.88702392578125</c:v>
                </c:pt>
                <c:pt idx="346">
                  <c:v>526.89697265625</c:v>
                </c:pt>
                <c:pt idx="347">
                  <c:v>526.906982421875</c:v>
                </c:pt>
                <c:pt idx="348">
                  <c:v>526.9169921875</c:v>
                </c:pt>
                <c:pt idx="349">
                  <c:v>526.927001953125</c:v>
                </c:pt>
                <c:pt idx="350">
                  <c:v>526.93701171875</c:v>
                </c:pt>
                <c:pt idx="351">
                  <c:v>526.947021484375</c:v>
                </c:pt>
                <c:pt idx="352">
                  <c:v>526.95697021484375</c:v>
                </c:pt>
                <c:pt idx="353">
                  <c:v>526.96697998046875</c:v>
                </c:pt>
                <c:pt idx="354">
                  <c:v>526.97698974609375</c:v>
                </c:pt>
                <c:pt idx="355">
                  <c:v>526.98699951171875</c:v>
                </c:pt>
                <c:pt idx="356">
                  <c:v>526.99700927734375</c:v>
                </c:pt>
                <c:pt idx="357">
                  <c:v>527.00701904296875</c:v>
                </c:pt>
                <c:pt idx="358">
                  <c:v>527.01702880859375</c:v>
                </c:pt>
                <c:pt idx="359">
                  <c:v>527.0269775390625</c:v>
                </c:pt>
                <c:pt idx="360">
                  <c:v>527.0369873046875</c:v>
                </c:pt>
                <c:pt idx="361">
                  <c:v>527.0469970703125</c:v>
                </c:pt>
                <c:pt idx="362">
                  <c:v>527.0570068359375</c:v>
                </c:pt>
                <c:pt idx="363">
                  <c:v>527.0670166015625</c:v>
                </c:pt>
                <c:pt idx="364">
                  <c:v>527.0770263671875</c:v>
                </c:pt>
                <c:pt idx="365">
                  <c:v>527.08697509765625</c:v>
                </c:pt>
                <c:pt idx="366">
                  <c:v>527.09698486328125</c:v>
                </c:pt>
                <c:pt idx="367">
                  <c:v>527.10699462890625</c:v>
                </c:pt>
                <c:pt idx="368">
                  <c:v>527.11700439453125</c:v>
                </c:pt>
                <c:pt idx="369">
                  <c:v>527.12701416015625</c:v>
                </c:pt>
                <c:pt idx="370">
                  <c:v>527.13702392578125</c:v>
                </c:pt>
                <c:pt idx="371">
                  <c:v>527.14697265625</c:v>
                </c:pt>
                <c:pt idx="372">
                  <c:v>527.156982421875</c:v>
                </c:pt>
                <c:pt idx="373">
                  <c:v>527.1669921875</c:v>
                </c:pt>
                <c:pt idx="374">
                  <c:v>527.177001953125</c:v>
                </c:pt>
                <c:pt idx="375">
                  <c:v>527.18701171875</c:v>
                </c:pt>
                <c:pt idx="376">
                  <c:v>527.197021484375</c:v>
                </c:pt>
                <c:pt idx="377">
                  <c:v>527.20697021484375</c:v>
                </c:pt>
                <c:pt idx="378">
                  <c:v>527.21697998046875</c:v>
                </c:pt>
                <c:pt idx="379">
                  <c:v>527.22698974609375</c:v>
                </c:pt>
                <c:pt idx="380">
                  <c:v>527.23699951171875</c:v>
                </c:pt>
                <c:pt idx="381">
                  <c:v>527.24700927734375</c:v>
                </c:pt>
                <c:pt idx="382">
                  <c:v>527.25799560546875</c:v>
                </c:pt>
                <c:pt idx="383">
                  <c:v>527.26800537109375</c:v>
                </c:pt>
                <c:pt idx="384">
                  <c:v>527.27801513671875</c:v>
                </c:pt>
                <c:pt idx="385">
                  <c:v>527.28802490234375</c:v>
                </c:pt>
                <c:pt idx="386">
                  <c:v>527.2979736328125</c:v>
                </c:pt>
                <c:pt idx="387">
                  <c:v>527.3079833984375</c:v>
                </c:pt>
                <c:pt idx="388">
                  <c:v>527.3179931640625</c:v>
                </c:pt>
                <c:pt idx="389">
                  <c:v>527.3280029296875</c:v>
                </c:pt>
                <c:pt idx="390">
                  <c:v>527.3380126953125</c:v>
                </c:pt>
                <c:pt idx="391">
                  <c:v>527.3480224609375</c:v>
                </c:pt>
                <c:pt idx="392">
                  <c:v>527.35797119140625</c:v>
                </c:pt>
                <c:pt idx="393">
                  <c:v>527.36798095703125</c:v>
                </c:pt>
                <c:pt idx="394">
                  <c:v>527.37799072265625</c:v>
                </c:pt>
                <c:pt idx="395">
                  <c:v>527.38800048828125</c:v>
                </c:pt>
                <c:pt idx="396">
                  <c:v>527.39801025390625</c:v>
                </c:pt>
                <c:pt idx="397">
                  <c:v>527.40802001953125</c:v>
                </c:pt>
                <c:pt idx="398">
                  <c:v>527.41802978515625</c:v>
                </c:pt>
                <c:pt idx="399">
                  <c:v>527.427978515625</c:v>
                </c:pt>
                <c:pt idx="400">
                  <c:v>527.43798828125</c:v>
                </c:pt>
                <c:pt idx="401">
                  <c:v>527.447998046875</c:v>
                </c:pt>
                <c:pt idx="402">
                  <c:v>527.4580078125</c:v>
                </c:pt>
                <c:pt idx="403">
                  <c:v>527.468017578125</c:v>
                </c:pt>
                <c:pt idx="404">
                  <c:v>527.47802734375</c:v>
                </c:pt>
                <c:pt idx="405">
                  <c:v>527.48797607421875</c:v>
                </c:pt>
                <c:pt idx="406">
                  <c:v>527.49798583984375</c:v>
                </c:pt>
                <c:pt idx="407">
                  <c:v>527.50799560546875</c:v>
                </c:pt>
                <c:pt idx="408">
                  <c:v>527.51800537109375</c:v>
                </c:pt>
                <c:pt idx="409">
                  <c:v>527.52801513671875</c:v>
                </c:pt>
                <c:pt idx="410">
                  <c:v>527.53802490234375</c:v>
                </c:pt>
                <c:pt idx="411">
                  <c:v>527.5479736328125</c:v>
                </c:pt>
                <c:pt idx="412">
                  <c:v>527.5579833984375</c:v>
                </c:pt>
                <c:pt idx="413">
                  <c:v>527.5679931640625</c:v>
                </c:pt>
                <c:pt idx="414">
                  <c:v>527.5780029296875</c:v>
                </c:pt>
                <c:pt idx="415">
                  <c:v>527.5880126953125</c:v>
                </c:pt>
                <c:pt idx="416">
                  <c:v>527.5980224609375</c:v>
                </c:pt>
                <c:pt idx="417">
                  <c:v>527.60797119140625</c:v>
                </c:pt>
                <c:pt idx="418">
                  <c:v>527.61798095703125</c:v>
                </c:pt>
                <c:pt idx="419">
                  <c:v>527.62799072265625</c:v>
                </c:pt>
                <c:pt idx="420">
                  <c:v>527.63800048828125</c:v>
                </c:pt>
                <c:pt idx="421">
                  <c:v>527.64801025390625</c:v>
                </c:pt>
                <c:pt idx="422">
                  <c:v>527.65899658203125</c:v>
                </c:pt>
                <c:pt idx="423">
                  <c:v>527.66900634765625</c:v>
                </c:pt>
                <c:pt idx="424">
                  <c:v>527.67901611328125</c:v>
                </c:pt>
                <c:pt idx="425">
                  <c:v>527.68902587890625</c:v>
                </c:pt>
                <c:pt idx="426">
                  <c:v>527.698974609375</c:v>
                </c:pt>
                <c:pt idx="427">
                  <c:v>527.708984375</c:v>
                </c:pt>
                <c:pt idx="428">
                  <c:v>527.718994140625</c:v>
                </c:pt>
                <c:pt idx="429">
                  <c:v>527.72900390625</c:v>
                </c:pt>
                <c:pt idx="430">
                  <c:v>527.739013671875</c:v>
                </c:pt>
                <c:pt idx="431">
                  <c:v>527.7490234375</c:v>
                </c:pt>
                <c:pt idx="432">
                  <c:v>527.75897216796875</c:v>
                </c:pt>
                <c:pt idx="433">
                  <c:v>527.76898193359375</c:v>
                </c:pt>
                <c:pt idx="434">
                  <c:v>527.77899169921875</c:v>
                </c:pt>
                <c:pt idx="435">
                  <c:v>527.78900146484375</c:v>
                </c:pt>
                <c:pt idx="436">
                  <c:v>527.79901123046875</c:v>
                </c:pt>
                <c:pt idx="437">
                  <c:v>527.80902099609375</c:v>
                </c:pt>
                <c:pt idx="438">
                  <c:v>527.8189697265625</c:v>
                </c:pt>
                <c:pt idx="439">
                  <c:v>527.8289794921875</c:v>
                </c:pt>
                <c:pt idx="440">
                  <c:v>527.8389892578125</c:v>
                </c:pt>
                <c:pt idx="441">
                  <c:v>527.8489990234375</c:v>
                </c:pt>
                <c:pt idx="442">
                  <c:v>527.8590087890625</c:v>
                </c:pt>
                <c:pt idx="443">
                  <c:v>527.8690185546875</c:v>
                </c:pt>
                <c:pt idx="444">
                  <c:v>527.8790283203125</c:v>
                </c:pt>
                <c:pt idx="445">
                  <c:v>527.88897705078125</c:v>
                </c:pt>
                <c:pt idx="446">
                  <c:v>527.89898681640625</c:v>
                </c:pt>
                <c:pt idx="447">
                  <c:v>527.90899658203125</c:v>
                </c:pt>
                <c:pt idx="448">
                  <c:v>527.91900634765625</c:v>
                </c:pt>
                <c:pt idx="449">
                  <c:v>527.92901611328125</c:v>
                </c:pt>
                <c:pt idx="450">
                  <c:v>527.93902587890625</c:v>
                </c:pt>
                <c:pt idx="451">
                  <c:v>527.948974609375</c:v>
                </c:pt>
                <c:pt idx="452">
                  <c:v>527.958984375</c:v>
                </c:pt>
                <c:pt idx="453">
                  <c:v>527.969970703125</c:v>
                </c:pt>
                <c:pt idx="454">
                  <c:v>527.97998046875</c:v>
                </c:pt>
                <c:pt idx="455">
                  <c:v>527.989990234375</c:v>
                </c:pt>
                <c:pt idx="456">
                  <c:v>528</c:v>
                </c:pt>
                <c:pt idx="457">
                  <c:v>528.010009765625</c:v>
                </c:pt>
                <c:pt idx="458">
                  <c:v>528.02001953125</c:v>
                </c:pt>
                <c:pt idx="459">
                  <c:v>528.030029296875</c:v>
                </c:pt>
                <c:pt idx="460">
                  <c:v>528.03997802734375</c:v>
                </c:pt>
                <c:pt idx="461">
                  <c:v>528.04998779296875</c:v>
                </c:pt>
                <c:pt idx="462">
                  <c:v>528.05999755859375</c:v>
                </c:pt>
                <c:pt idx="463">
                  <c:v>528.07000732421875</c:v>
                </c:pt>
                <c:pt idx="464">
                  <c:v>528.08001708984375</c:v>
                </c:pt>
                <c:pt idx="465">
                  <c:v>528.09002685546875</c:v>
                </c:pt>
                <c:pt idx="466">
                  <c:v>528.0999755859375</c:v>
                </c:pt>
                <c:pt idx="467">
                  <c:v>528.1099853515625</c:v>
                </c:pt>
                <c:pt idx="468">
                  <c:v>528.1199951171875</c:v>
                </c:pt>
                <c:pt idx="469">
                  <c:v>528.1300048828125</c:v>
                </c:pt>
                <c:pt idx="470">
                  <c:v>528.1400146484375</c:v>
                </c:pt>
                <c:pt idx="471">
                  <c:v>528.1500244140625</c:v>
                </c:pt>
                <c:pt idx="472">
                  <c:v>528.15997314453125</c:v>
                </c:pt>
                <c:pt idx="473">
                  <c:v>528.16998291015625</c:v>
                </c:pt>
                <c:pt idx="474">
                  <c:v>528.17999267578125</c:v>
                </c:pt>
                <c:pt idx="475">
                  <c:v>528.19000244140625</c:v>
                </c:pt>
                <c:pt idx="476">
                  <c:v>528.20001220703125</c:v>
                </c:pt>
                <c:pt idx="477">
                  <c:v>528.21002197265625</c:v>
                </c:pt>
                <c:pt idx="478">
                  <c:v>528.219970703125</c:v>
                </c:pt>
                <c:pt idx="479">
                  <c:v>528.22998046875</c:v>
                </c:pt>
                <c:pt idx="480">
                  <c:v>528.239990234375</c:v>
                </c:pt>
                <c:pt idx="481">
                  <c:v>528.25</c:v>
                </c:pt>
                <c:pt idx="482">
                  <c:v>528.260009765625</c:v>
                </c:pt>
                <c:pt idx="483">
                  <c:v>528.27099609375</c:v>
                </c:pt>
                <c:pt idx="484">
                  <c:v>528.281005859375</c:v>
                </c:pt>
                <c:pt idx="485">
                  <c:v>528.291015625</c:v>
                </c:pt>
                <c:pt idx="486">
                  <c:v>528.301025390625</c:v>
                </c:pt>
                <c:pt idx="487">
                  <c:v>528.31097412109375</c:v>
                </c:pt>
                <c:pt idx="488">
                  <c:v>528.32098388671875</c:v>
                </c:pt>
                <c:pt idx="489">
                  <c:v>528.33099365234375</c:v>
                </c:pt>
                <c:pt idx="490">
                  <c:v>528.34100341796875</c:v>
                </c:pt>
                <c:pt idx="491">
                  <c:v>528.35101318359375</c:v>
                </c:pt>
                <c:pt idx="492">
                  <c:v>528.36102294921875</c:v>
                </c:pt>
                <c:pt idx="493">
                  <c:v>528.3709716796875</c:v>
                </c:pt>
                <c:pt idx="494">
                  <c:v>528.3809814453125</c:v>
                </c:pt>
                <c:pt idx="495">
                  <c:v>528.3909912109375</c:v>
                </c:pt>
                <c:pt idx="496">
                  <c:v>528.4010009765625</c:v>
                </c:pt>
                <c:pt idx="497">
                  <c:v>528.4110107421875</c:v>
                </c:pt>
                <c:pt idx="498">
                  <c:v>528.4210205078125</c:v>
                </c:pt>
                <c:pt idx="499">
                  <c:v>528.4310302734375</c:v>
                </c:pt>
                <c:pt idx="500">
                  <c:v>528.44097900390625</c:v>
                </c:pt>
                <c:pt idx="501">
                  <c:v>528.45098876953125</c:v>
                </c:pt>
                <c:pt idx="502">
                  <c:v>528.46099853515625</c:v>
                </c:pt>
                <c:pt idx="503">
                  <c:v>528.47100830078125</c:v>
                </c:pt>
                <c:pt idx="504">
                  <c:v>528.48101806640625</c:v>
                </c:pt>
                <c:pt idx="505">
                  <c:v>528.49102783203125</c:v>
                </c:pt>
                <c:pt idx="506">
                  <c:v>528.5009765625</c:v>
                </c:pt>
                <c:pt idx="507">
                  <c:v>528.510986328125</c:v>
                </c:pt>
                <c:pt idx="508">
                  <c:v>528.52099609375</c:v>
                </c:pt>
                <c:pt idx="509">
                  <c:v>528.531005859375</c:v>
                </c:pt>
                <c:pt idx="510">
                  <c:v>528.541015625</c:v>
                </c:pt>
                <c:pt idx="511">
                  <c:v>528.552001953125</c:v>
                </c:pt>
                <c:pt idx="512">
                  <c:v>528.56201171875</c:v>
                </c:pt>
                <c:pt idx="513">
                  <c:v>528.572021484375</c:v>
                </c:pt>
                <c:pt idx="514">
                  <c:v>528.58197021484375</c:v>
                </c:pt>
                <c:pt idx="515">
                  <c:v>528.59197998046875</c:v>
                </c:pt>
                <c:pt idx="516">
                  <c:v>528.60198974609375</c:v>
                </c:pt>
                <c:pt idx="517">
                  <c:v>528.61199951171875</c:v>
                </c:pt>
                <c:pt idx="518">
                  <c:v>528.62200927734375</c:v>
                </c:pt>
                <c:pt idx="519">
                  <c:v>528.63201904296875</c:v>
                </c:pt>
                <c:pt idx="520">
                  <c:v>528.64202880859375</c:v>
                </c:pt>
                <c:pt idx="521">
                  <c:v>528.6519775390625</c:v>
                </c:pt>
                <c:pt idx="522">
                  <c:v>528.6619873046875</c:v>
                </c:pt>
                <c:pt idx="523">
                  <c:v>528.6719970703125</c:v>
                </c:pt>
                <c:pt idx="524">
                  <c:v>528.6820068359375</c:v>
                </c:pt>
                <c:pt idx="525">
                  <c:v>528.6920166015625</c:v>
                </c:pt>
                <c:pt idx="526">
                  <c:v>528.7020263671875</c:v>
                </c:pt>
                <c:pt idx="527">
                  <c:v>528.71197509765625</c:v>
                </c:pt>
                <c:pt idx="528">
                  <c:v>528.72198486328125</c:v>
                </c:pt>
                <c:pt idx="529">
                  <c:v>528.73199462890625</c:v>
                </c:pt>
                <c:pt idx="530">
                  <c:v>528.74200439453125</c:v>
                </c:pt>
                <c:pt idx="531">
                  <c:v>528.75201416015625</c:v>
                </c:pt>
                <c:pt idx="532">
                  <c:v>528.76202392578125</c:v>
                </c:pt>
                <c:pt idx="533">
                  <c:v>528.77197265625</c:v>
                </c:pt>
                <c:pt idx="534">
                  <c:v>528.781982421875</c:v>
                </c:pt>
                <c:pt idx="535">
                  <c:v>528.7919921875</c:v>
                </c:pt>
                <c:pt idx="536">
                  <c:v>528.802001953125</c:v>
                </c:pt>
                <c:pt idx="537">
                  <c:v>528.81201171875</c:v>
                </c:pt>
                <c:pt idx="538">
                  <c:v>528.822998046875</c:v>
                </c:pt>
                <c:pt idx="539">
                  <c:v>528.8330078125</c:v>
                </c:pt>
                <c:pt idx="540">
                  <c:v>528.843017578125</c:v>
                </c:pt>
                <c:pt idx="541">
                  <c:v>528.85302734375</c:v>
                </c:pt>
                <c:pt idx="542">
                  <c:v>528.86297607421875</c:v>
                </c:pt>
                <c:pt idx="543">
                  <c:v>528.87298583984375</c:v>
                </c:pt>
                <c:pt idx="544">
                  <c:v>528.88299560546875</c:v>
                </c:pt>
                <c:pt idx="545">
                  <c:v>528.89300537109375</c:v>
                </c:pt>
                <c:pt idx="546">
                  <c:v>528.90301513671875</c:v>
                </c:pt>
                <c:pt idx="547">
                  <c:v>528.91302490234375</c:v>
                </c:pt>
                <c:pt idx="548">
                  <c:v>528.9229736328125</c:v>
                </c:pt>
                <c:pt idx="549">
                  <c:v>528.9329833984375</c:v>
                </c:pt>
                <c:pt idx="550">
                  <c:v>528.9429931640625</c:v>
                </c:pt>
                <c:pt idx="551">
                  <c:v>528.9530029296875</c:v>
                </c:pt>
                <c:pt idx="552">
                  <c:v>528.9630126953125</c:v>
                </c:pt>
                <c:pt idx="553">
                  <c:v>528.9730224609375</c:v>
                </c:pt>
                <c:pt idx="554">
                  <c:v>528.98297119140625</c:v>
                </c:pt>
                <c:pt idx="555">
                  <c:v>528.99298095703125</c:v>
                </c:pt>
                <c:pt idx="556">
                  <c:v>529.00299072265625</c:v>
                </c:pt>
                <c:pt idx="557">
                  <c:v>529.01300048828125</c:v>
                </c:pt>
                <c:pt idx="558">
                  <c:v>529.02301025390625</c:v>
                </c:pt>
                <c:pt idx="559">
                  <c:v>529.03302001953125</c:v>
                </c:pt>
                <c:pt idx="560">
                  <c:v>529.04302978515625</c:v>
                </c:pt>
                <c:pt idx="561">
                  <c:v>529.052978515625</c:v>
                </c:pt>
                <c:pt idx="562">
                  <c:v>529.06298828125</c:v>
                </c:pt>
                <c:pt idx="563">
                  <c:v>529.072998046875</c:v>
                </c:pt>
                <c:pt idx="564">
                  <c:v>529.0830078125</c:v>
                </c:pt>
                <c:pt idx="565">
                  <c:v>529.093994140625</c:v>
                </c:pt>
                <c:pt idx="566">
                  <c:v>529.10400390625</c:v>
                </c:pt>
                <c:pt idx="567">
                  <c:v>529.114013671875</c:v>
                </c:pt>
                <c:pt idx="568">
                  <c:v>529.1240234375</c:v>
                </c:pt>
                <c:pt idx="569">
                  <c:v>529.13397216796875</c:v>
                </c:pt>
                <c:pt idx="570">
                  <c:v>529.14398193359375</c:v>
                </c:pt>
                <c:pt idx="571">
                  <c:v>529.15399169921875</c:v>
                </c:pt>
                <c:pt idx="572">
                  <c:v>529.16400146484375</c:v>
                </c:pt>
                <c:pt idx="573">
                  <c:v>529.17401123046875</c:v>
                </c:pt>
                <c:pt idx="574">
                  <c:v>529.18402099609375</c:v>
                </c:pt>
                <c:pt idx="575">
                  <c:v>529.1939697265625</c:v>
                </c:pt>
                <c:pt idx="576">
                  <c:v>529.2039794921875</c:v>
                </c:pt>
                <c:pt idx="577">
                  <c:v>529.2139892578125</c:v>
                </c:pt>
                <c:pt idx="578">
                  <c:v>529.2239990234375</c:v>
                </c:pt>
                <c:pt idx="579">
                  <c:v>529.2340087890625</c:v>
                </c:pt>
                <c:pt idx="580">
                  <c:v>529.2440185546875</c:v>
                </c:pt>
                <c:pt idx="581">
                  <c:v>529.2540283203125</c:v>
                </c:pt>
                <c:pt idx="582">
                  <c:v>529.26397705078125</c:v>
                </c:pt>
                <c:pt idx="583">
                  <c:v>529.27398681640625</c:v>
                </c:pt>
                <c:pt idx="584">
                  <c:v>529.28399658203125</c:v>
                </c:pt>
                <c:pt idx="585">
                  <c:v>529.29400634765625</c:v>
                </c:pt>
              </c:numCache>
            </c:numRef>
          </c:xVal>
          <c:yVal>
            <c:numRef>
              <c:f>'Sheet1 {9 min}'!$B$1:$B$586</c:f>
              <c:numCache>
                <c:formatCode>General</c:formatCode>
                <c:ptCount val="586"/>
                <c:pt idx="0">
                  <c:v>45.5</c:v>
                </c:pt>
                <c:pt idx="1">
                  <c:v>46</c:v>
                </c:pt>
                <c:pt idx="2">
                  <c:v>41</c:v>
                </c:pt>
                <c:pt idx="3">
                  <c:v>28.75</c:v>
                </c:pt>
                <c:pt idx="4">
                  <c:v>25.25</c:v>
                </c:pt>
                <c:pt idx="5">
                  <c:v>66.5</c:v>
                </c:pt>
                <c:pt idx="6">
                  <c:v>105.80000305175781</c:v>
                </c:pt>
                <c:pt idx="7">
                  <c:v>80.75</c:v>
                </c:pt>
                <c:pt idx="8">
                  <c:v>55</c:v>
                </c:pt>
                <c:pt idx="9">
                  <c:v>66.5</c:v>
                </c:pt>
                <c:pt idx="10">
                  <c:v>78.75</c:v>
                </c:pt>
                <c:pt idx="11">
                  <c:v>81.25</c:v>
                </c:pt>
                <c:pt idx="12">
                  <c:v>101.80000305175781</c:v>
                </c:pt>
                <c:pt idx="13">
                  <c:v>117.5</c:v>
                </c:pt>
                <c:pt idx="14">
                  <c:v>85.5</c:v>
                </c:pt>
                <c:pt idx="15">
                  <c:v>44.75</c:v>
                </c:pt>
                <c:pt idx="16">
                  <c:v>57.25</c:v>
                </c:pt>
                <c:pt idx="17">
                  <c:v>97</c:v>
                </c:pt>
                <c:pt idx="18">
                  <c:v>103.30000305175781</c:v>
                </c:pt>
                <c:pt idx="19">
                  <c:v>121</c:v>
                </c:pt>
                <c:pt idx="20">
                  <c:v>151.5</c:v>
                </c:pt>
                <c:pt idx="21">
                  <c:v>132</c:v>
                </c:pt>
                <c:pt idx="22">
                  <c:v>93.75</c:v>
                </c:pt>
                <c:pt idx="23">
                  <c:v>99</c:v>
                </c:pt>
                <c:pt idx="24">
                  <c:v>130.5</c:v>
                </c:pt>
                <c:pt idx="25">
                  <c:v>125</c:v>
                </c:pt>
                <c:pt idx="26">
                  <c:v>122.80000305175781</c:v>
                </c:pt>
                <c:pt idx="27">
                  <c:v>194.80000305175781</c:v>
                </c:pt>
                <c:pt idx="28">
                  <c:v>256.70001220703125</c:v>
                </c:pt>
                <c:pt idx="29">
                  <c:v>283.29998779296875</c:v>
                </c:pt>
                <c:pt idx="30">
                  <c:v>680.5</c:v>
                </c:pt>
                <c:pt idx="31">
                  <c:v>2995</c:v>
                </c:pt>
                <c:pt idx="32">
                  <c:v>12890</c:v>
                </c:pt>
                <c:pt idx="33">
                  <c:v>31070</c:v>
                </c:pt>
                <c:pt idx="34">
                  <c:v>38100</c:v>
                </c:pt>
                <c:pt idx="35">
                  <c:v>23680</c:v>
                </c:pt>
                <c:pt idx="36">
                  <c:v>7549</c:v>
                </c:pt>
                <c:pt idx="37">
                  <c:v>1692</c:v>
                </c:pt>
                <c:pt idx="38">
                  <c:v>567.29998779296875</c:v>
                </c:pt>
                <c:pt idx="39">
                  <c:v>476</c:v>
                </c:pt>
                <c:pt idx="40">
                  <c:v>610.70001220703125</c:v>
                </c:pt>
                <c:pt idx="41">
                  <c:v>597.5</c:v>
                </c:pt>
                <c:pt idx="42">
                  <c:v>520.5</c:v>
                </c:pt>
                <c:pt idx="43">
                  <c:v>444.20001220703125</c:v>
                </c:pt>
                <c:pt idx="44">
                  <c:v>328</c:v>
                </c:pt>
                <c:pt idx="45">
                  <c:v>223.19999694824219</c:v>
                </c:pt>
                <c:pt idx="46">
                  <c:v>165.30000305175781</c:v>
                </c:pt>
                <c:pt idx="47">
                  <c:v>139.5</c:v>
                </c:pt>
                <c:pt idx="48">
                  <c:v>107.5</c:v>
                </c:pt>
                <c:pt idx="49">
                  <c:v>85.75</c:v>
                </c:pt>
                <c:pt idx="50">
                  <c:v>130.30000305175781</c:v>
                </c:pt>
                <c:pt idx="51">
                  <c:v>191.5</c:v>
                </c:pt>
                <c:pt idx="52">
                  <c:v>190.30000305175781</c:v>
                </c:pt>
                <c:pt idx="53">
                  <c:v>172.19999694824219</c:v>
                </c:pt>
                <c:pt idx="54">
                  <c:v>158.69999694824219</c:v>
                </c:pt>
                <c:pt idx="55">
                  <c:v>155.5</c:v>
                </c:pt>
                <c:pt idx="56">
                  <c:v>144.5</c:v>
                </c:pt>
                <c:pt idx="57">
                  <c:v>88.5</c:v>
                </c:pt>
                <c:pt idx="58">
                  <c:v>67.75</c:v>
                </c:pt>
                <c:pt idx="59">
                  <c:v>76.5</c:v>
                </c:pt>
                <c:pt idx="60">
                  <c:v>43.25</c:v>
                </c:pt>
                <c:pt idx="61">
                  <c:v>53.5</c:v>
                </c:pt>
                <c:pt idx="62">
                  <c:v>134.5</c:v>
                </c:pt>
                <c:pt idx="63">
                  <c:v>171.5</c:v>
                </c:pt>
                <c:pt idx="64">
                  <c:v>157.5</c:v>
                </c:pt>
                <c:pt idx="65">
                  <c:v>169</c:v>
                </c:pt>
                <c:pt idx="66">
                  <c:v>193.30000305175781</c:v>
                </c:pt>
                <c:pt idx="67">
                  <c:v>156</c:v>
                </c:pt>
                <c:pt idx="68">
                  <c:v>95.5</c:v>
                </c:pt>
                <c:pt idx="69">
                  <c:v>109.69999694824219</c:v>
                </c:pt>
                <c:pt idx="70">
                  <c:v>197.19999694824219</c:v>
                </c:pt>
                <c:pt idx="71">
                  <c:v>259.5</c:v>
                </c:pt>
                <c:pt idx="72">
                  <c:v>246.69999694824219</c:v>
                </c:pt>
                <c:pt idx="73">
                  <c:v>234.19999694824219</c:v>
                </c:pt>
                <c:pt idx="74">
                  <c:v>214.30000305175781</c:v>
                </c:pt>
                <c:pt idx="75">
                  <c:v>184</c:v>
                </c:pt>
                <c:pt idx="76">
                  <c:v>233</c:v>
                </c:pt>
                <c:pt idx="77">
                  <c:v>295.5</c:v>
                </c:pt>
                <c:pt idx="78">
                  <c:v>324</c:v>
                </c:pt>
                <c:pt idx="79">
                  <c:v>439</c:v>
                </c:pt>
                <c:pt idx="80">
                  <c:v>799.70001220703125</c:v>
                </c:pt>
                <c:pt idx="81">
                  <c:v>2632</c:v>
                </c:pt>
                <c:pt idx="82">
                  <c:v>19040</c:v>
                </c:pt>
                <c:pt idx="83">
                  <c:v>79660</c:v>
                </c:pt>
                <c:pt idx="84">
                  <c:v>136700</c:v>
                </c:pt>
                <c:pt idx="85">
                  <c:v>104100</c:v>
                </c:pt>
                <c:pt idx="86">
                  <c:v>34010</c:v>
                </c:pt>
                <c:pt idx="87">
                  <c:v>4425</c:v>
                </c:pt>
                <c:pt idx="88">
                  <c:v>716.5</c:v>
                </c:pt>
                <c:pt idx="89">
                  <c:v>679.5</c:v>
                </c:pt>
                <c:pt idx="90">
                  <c:v>1094</c:v>
                </c:pt>
                <c:pt idx="91">
                  <c:v>1220</c:v>
                </c:pt>
                <c:pt idx="92">
                  <c:v>889</c:v>
                </c:pt>
                <c:pt idx="93">
                  <c:v>483.79998779296875</c:v>
                </c:pt>
                <c:pt idx="94">
                  <c:v>233.5</c:v>
                </c:pt>
                <c:pt idx="95">
                  <c:v>147.5</c:v>
                </c:pt>
                <c:pt idx="96">
                  <c:v>218.80000305175781</c:v>
                </c:pt>
                <c:pt idx="97">
                  <c:v>303.79998779296875</c:v>
                </c:pt>
                <c:pt idx="98">
                  <c:v>233.69999694824219</c:v>
                </c:pt>
                <c:pt idx="99">
                  <c:v>124.19999694824219</c:v>
                </c:pt>
                <c:pt idx="100">
                  <c:v>145.80000305175781</c:v>
                </c:pt>
                <c:pt idx="101">
                  <c:v>233.5</c:v>
                </c:pt>
                <c:pt idx="102">
                  <c:v>319.20001220703125</c:v>
                </c:pt>
                <c:pt idx="103">
                  <c:v>415.5</c:v>
                </c:pt>
                <c:pt idx="104">
                  <c:v>404.79998779296875</c:v>
                </c:pt>
                <c:pt idx="105">
                  <c:v>273</c:v>
                </c:pt>
                <c:pt idx="106">
                  <c:v>192.80000305175781</c:v>
                </c:pt>
                <c:pt idx="107">
                  <c:v>178.30000305175781</c:v>
                </c:pt>
                <c:pt idx="108">
                  <c:v>158.5</c:v>
                </c:pt>
                <c:pt idx="109">
                  <c:v>156</c:v>
                </c:pt>
                <c:pt idx="110">
                  <c:v>175.80000305175781</c:v>
                </c:pt>
                <c:pt idx="111">
                  <c:v>186.5</c:v>
                </c:pt>
                <c:pt idx="112">
                  <c:v>168</c:v>
                </c:pt>
                <c:pt idx="113">
                  <c:v>136.5</c:v>
                </c:pt>
                <c:pt idx="114">
                  <c:v>152.5</c:v>
                </c:pt>
                <c:pt idx="115">
                  <c:v>204.69999694824219</c:v>
                </c:pt>
                <c:pt idx="116">
                  <c:v>206.5</c:v>
                </c:pt>
                <c:pt idx="117">
                  <c:v>159.30000305175781</c:v>
                </c:pt>
                <c:pt idx="118">
                  <c:v>155.5</c:v>
                </c:pt>
                <c:pt idx="119">
                  <c:v>184.69999694824219</c:v>
                </c:pt>
                <c:pt idx="120">
                  <c:v>158.30000305175781</c:v>
                </c:pt>
                <c:pt idx="121">
                  <c:v>118</c:v>
                </c:pt>
                <c:pt idx="122">
                  <c:v>180.80000305175781</c:v>
                </c:pt>
                <c:pt idx="123">
                  <c:v>249</c:v>
                </c:pt>
                <c:pt idx="124">
                  <c:v>212.69999694824219</c:v>
                </c:pt>
                <c:pt idx="125">
                  <c:v>250.5</c:v>
                </c:pt>
                <c:pt idx="126">
                  <c:v>379</c:v>
                </c:pt>
                <c:pt idx="127">
                  <c:v>406</c:v>
                </c:pt>
                <c:pt idx="128">
                  <c:v>383.70001220703125</c:v>
                </c:pt>
                <c:pt idx="129">
                  <c:v>358.5</c:v>
                </c:pt>
                <c:pt idx="130">
                  <c:v>391.5</c:v>
                </c:pt>
                <c:pt idx="131">
                  <c:v>1507</c:v>
                </c:pt>
                <c:pt idx="132">
                  <c:v>13680</c:v>
                </c:pt>
                <c:pt idx="133">
                  <c:v>93090</c:v>
                </c:pt>
                <c:pt idx="134">
                  <c:v>212200</c:v>
                </c:pt>
                <c:pt idx="135">
                  <c:v>202300</c:v>
                </c:pt>
                <c:pt idx="136">
                  <c:v>80100</c:v>
                </c:pt>
                <c:pt idx="137">
                  <c:v>10320</c:v>
                </c:pt>
                <c:pt idx="138">
                  <c:v>1321</c:v>
                </c:pt>
                <c:pt idx="139">
                  <c:v>994.29998779296875</c:v>
                </c:pt>
                <c:pt idx="140">
                  <c:v>1773</c:v>
                </c:pt>
                <c:pt idx="141">
                  <c:v>2303</c:v>
                </c:pt>
                <c:pt idx="142">
                  <c:v>1786</c:v>
                </c:pt>
                <c:pt idx="143">
                  <c:v>895.70001220703125</c:v>
                </c:pt>
                <c:pt idx="144">
                  <c:v>477</c:v>
                </c:pt>
                <c:pt idx="145">
                  <c:v>567</c:v>
                </c:pt>
                <c:pt idx="146">
                  <c:v>1040</c:v>
                </c:pt>
                <c:pt idx="147">
                  <c:v>1250</c:v>
                </c:pt>
                <c:pt idx="148">
                  <c:v>764.29998779296875</c:v>
                </c:pt>
                <c:pt idx="149">
                  <c:v>291.79998779296875</c:v>
                </c:pt>
                <c:pt idx="150">
                  <c:v>180.80000305175781</c:v>
                </c:pt>
                <c:pt idx="151">
                  <c:v>204.5</c:v>
                </c:pt>
                <c:pt idx="152">
                  <c:v>497.79998779296875</c:v>
                </c:pt>
                <c:pt idx="153">
                  <c:v>1073</c:v>
                </c:pt>
                <c:pt idx="154">
                  <c:v>1238</c:v>
                </c:pt>
                <c:pt idx="155">
                  <c:v>743</c:v>
                </c:pt>
                <c:pt idx="156">
                  <c:v>322.29998779296875</c:v>
                </c:pt>
                <c:pt idx="157">
                  <c:v>260.29998779296875</c:v>
                </c:pt>
                <c:pt idx="158">
                  <c:v>334.20001220703125</c:v>
                </c:pt>
                <c:pt idx="159">
                  <c:v>392.79998779296875</c:v>
                </c:pt>
                <c:pt idx="160">
                  <c:v>371</c:v>
                </c:pt>
                <c:pt idx="161">
                  <c:v>326.29998779296875</c:v>
                </c:pt>
                <c:pt idx="162">
                  <c:v>287</c:v>
                </c:pt>
                <c:pt idx="163">
                  <c:v>298</c:v>
                </c:pt>
                <c:pt idx="164">
                  <c:v>374</c:v>
                </c:pt>
                <c:pt idx="165">
                  <c:v>403.70001220703125</c:v>
                </c:pt>
                <c:pt idx="166">
                  <c:v>295.79998779296875</c:v>
                </c:pt>
                <c:pt idx="167">
                  <c:v>201.30000305175781</c:v>
                </c:pt>
                <c:pt idx="168">
                  <c:v>257</c:v>
                </c:pt>
                <c:pt idx="169">
                  <c:v>281</c:v>
                </c:pt>
                <c:pt idx="170">
                  <c:v>231</c:v>
                </c:pt>
                <c:pt idx="171">
                  <c:v>263.20001220703125</c:v>
                </c:pt>
                <c:pt idx="172">
                  <c:v>290.20001220703125</c:v>
                </c:pt>
                <c:pt idx="173">
                  <c:v>253.5</c:v>
                </c:pt>
                <c:pt idx="174">
                  <c:v>261.5</c:v>
                </c:pt>
                <c:pt idx="175">
                  <c:v>327.5</c:v>
                </c:pt>
                <c:pt idx="176">
                  <c:v>402.70001220703125</c:v>
                </c:pt>
                <c:pt idx="177">
                  <c:v>455</c:v>
                </c:pt>
                <c:pt idx="178">
                  <c:v>491.79998779296875</c:v>
                </c:pt>
                <c:pt idx="179">
                  <c:v>468.79998779296875</c:v>
                </c:pt>
                <c:pt idx="180">
                  <c:v>486.20001220703125</c:v>
                </c:pt>
                <c:pt idx="181">
                  <c:v>1079</c:v>
                </c:pt>
                <c:pt idx="182">
                  <c:v>8052</c:v>
                </c:pt>
                <c:pt idx="183">
                  <c:v>69700</c:v>
                </c:pt>
                <c:pt idx="184">
                  <c:v>201100</c:v>
                </c:pt>
                <c:pt idx="185">
                  <c:v>241500</c:v>
                </c:pt>
                <c:pt idx="186">
                  <c:v>123900</c:v>
                </c:pt>
                <c:pt idx="187">
                  <c:v>22450</c:v>
                </c:pt>
                <c:pt idx="188">
                  <c:v>1626</c:v>
                </c:pt>
                <c:pt idx="189">
                  <c:v>637.20001220703125</c:v>
                </c:pt>
                <c:pt idx="190">
                  <c:v>1218</c:v>
                </c:pt>
                <c:pt idx="191">
                  <c:v>1861</c:v>
                </c:pt>
                <c:pt idx="192">
                  <c:v>1600</c:v>
                </c:pt>
                <c:pt idx="193">
                  <c:v>894.70001220703125</c:v>
                </c:pt>
                <c:pt idx="194">
                  <c:v>495.5</c:v>
                </c:pt>
                <c:pt idx="195">
                  <c:v>493.5</c:v>
                </c:pt>
                <c:pt idx="196">
                  <c:v>1226</c:v>
                </c:pt>
                <c:pt idx="197">
                  <c:v>1998</c:v>
                </c:pt>
                <c:pt idx="198">
                  <c:v>1476</c:v>
                </c:pt>
                <c:pt idx="199">
                  <c:v>496.5</c:v>
                </c:pt>
                <c:pt idx="200">
                  <c:v>145.19999694824219</c:v>
                </c:pt>
                <c:pt idx="201">
                  <c:v>140.30000305175781</c:v>
                </c:pt>
                <c:pt idx="202">
                  <c:v>381.5</c:v>
                </c:pt>
                <c:pt idx="203">
                  <c:v>977.5</c:v>
                </c:pt>
                <c:pt idx="204">
                  <c:v>1303</c:v>
                </c:pt>
                <c:pt idx="205">
                  <c:v>878.70001220703125</c:v>
                </c:pt>
                <c:pt idx="206">
                  <c:v>378.29998779296875</c:v>
                </c:pt>
                <c:pt idx="207">
                  <c:v>192.80000305175781</c:v>
                </c:pt>
                <c:pt idx="208">
                  <c:v>161</c:v>
                </c:pt>
                <c:pt idx="209">
                  <c:v>219.19999694824219</c:v>
                </c:pt>
                <c:pt idx="210">
                  <c:v>292.20001220703125</c:v>
                </c:pt>
                <c:pt idx="211">
                  <c:v>294</c:v>
                </c:pt>
                <c:pt idx="212">
                  <c:v>260.29998779296875</c:v>
                </c:pt>
                <c:pt idx="213">
                  <c:v>266.29998779296875</c:v>
                </c:pt>
                <c:pt idx="214">
                  <c:v>274.79998779296875</c:v>
                </c:pt>
                <c:pt idx="215">
                  <c:v>368</c:v>
                </c:pt>
                <c:pt idx="216">
                  <c:v>451.29998779296875</c:v>
                </c:pt>
                <c:pt idx="217">
                  <c:v>417.5</c:v>
                </c:pt>
                <c:pt idx="218">
                  <c:v>365</c:v>
                </c:pt>
                <c:pt idx="219">
                  <c:v>279.70001220703125</c:v>
                </c:pt>
                <c:pt idx="220">
                  <c:v>203</c:v>
                </c:pt>
                <c:pt idx="221">
                  <c:v>195</c:v>
                </c:pt>
                <c:pt idx="222">
                  <c:v>240.80000305175781</c:v>
                </c:pt>
                <c:pt idx="223">
                  <c:v>283.29998779296875</c:v>
                </c:pt>
                <c:pt idx="224">
                  <c:v>264.79998779296875</c:v>
                </c:pt>
                <c:pt idx="225">
                  <c:v>252.5</c:v>
                </c:pt>
                <c:pt idx="226">
                  <c:v>304.5</c:v>
                </c:pt>
                <c:pt idx="227">
                  <c:v>353.5</c:v>
                </c:pt>
                <c:pt idx="228">
                  <c:v>414.29998779296875</c:v>
                </c:pt>
                <c:pt idx="229">
                  <c:v>499.20001220703125</c:v>
                </c:pt>
                <c:pt idx="230">
                  <c:v>508.5</c:v>
                </c:pt>
                <c:pt idx="231">
                  <c:v>783.79998779296875</c:v>
                </c:pt>
                <c:pt idx="232">
                  <c:v>4229</c:v>
                </c:pt>
                <c:pt idx="233">
                  <c:v>40040</c:v>
                </c:pt>
                <c:pt idx="234">
                  <c:v>141900</c:v>
                </c:pt>
                <c:pt idx="235">
                  <c:v>203200</c:v>
                </c:pt>
                <c:pt idx="236">
                  <c:v>125200</c:v>
                </c:pt>
                <c:pt idx="237">
                  <c:v>30050</c:v>
                </c:pt>
                <c:pt idx="238">
                  <c:v>2884</c:v>
                </c:pt>
                <c:pt idx="239">
                  <c:v>644.5</c:v>
                </c:pt>
                <c:pt idx="240">
                  <c:v>932.20001220703125</c:v>
                </c:pt>
                <c:pt idx="241">
                  <c:v>1697</c:v>
                </c:pt>
                <c:pt idx="242">
                  <c:v>1732</c:v>
                </c:pt>
                <c:pt idx="243">
                  <c:v>915.20001220703125</c:v>
                </c:pt>
                <c:pt idx="244">
                  <c:v>291.29998779296875</c:v>
                </c:pt>
                <c:pt idx="245">
                  <c:v>249</c:v>
                </c:pt>
                <c:pt idx="246">
                  <c:v>880.70001220703125</c:v>
                </c:pt>
                <c:pt idx="247">
                  <c:v>1705</c:v>
                </c:pt>
                <c:pt idx="248">
                  <c:v>1548</c:v>
                </c:pt>
                <c:pt idx="249">
                  <c:v>710.70001220703125</c:v>
                </c:pt>
                <c:pt idx="250">
                  <c:v>243</c:v>
                </c:pt>
                <c:pt idx="251">
                  <c:v>158.30000305175781</c:v>
                </c:pt>
                <c:pt idx="252">
                  <c:v>198</c:v>
                </c:pt>
                <c:pt idx="253">
                  <c:v>443.29998779296875</c:v>
                </c:pt>
                <c:pt idx="254">
                  <c:v>735</c:v>
                </c:pt>
                <c:pt idx="255">
                  <c:v>653.20001220703125</c:v>
                </c:pt>
                <c:pt idx="256">
                  <c:v>374.29998779296875</c:v>
                </c:pt>
                <c:pt idx="257">
                  <c:v>286.20001220703125</c:v>
                </c:pt>
                <c:pt idx="258">
                  <c:v>348.70001220703125</c:v>
                </c:pt>
                <c:pt idx="259">
                  <c:v>369.20001220703125</c:v>
                </c:pt>
                <c:pt idx="260">
                  <c:v>297</c:v>
                </c:pt>
                <c:pt idx="261">
                  <c:v>218</c:v>
                </c:pt>
                <c:pt idx="262">
                  <c:v>153.30000305175781</c:v>
                </c:pt>
                <c:pt idx="263">
                  <c:v>136</c:v>
                </c:pt>
                <c:pt idx="264">
                  <c:v>176</c:v>
                </c:pt>
                <c:pt idx="265">
                  <c:v>232.19999694824219</c:v>
                </c:pt>
                <c:pt idx="266">
                  <c:v>277.5</c:v>
                </c:pt>
                <c:pt idx="267">
                  <c:v>235.5</c:v>
                </c:pt>
                <c:pt idx="268">
                  <c:v>153.5</c:v>
                </c:pt>
                <c:pt idx="269">
                  <c:v>152</c:v>
                </c:pt>
                <c:pt idx="270">
                  <c:v>191.5</c:v>
                </c:pt>
                <c:pt idx="271">
                  <c:v>181</c:v>
                </c:pt>
                <c:pt idx="272">
                  <c:v>124.19999694824219</c:v>
                </c:pt>
                <c:pt idx="273">
                  <c:v>75</c:v>
                </c:pt>
                <c:pt idx="274">
                  <c:v>67</c:v>
                </c:pt>
                <c:pt idx="275">
                  <c:v>83</c:v>
                </c:pt>
                <c:pt idx="276">
                  <c:v>116</c:v>
                </c:pt>
                <c:pt idx="277">
                  <c:v>178</c:v>
                </c:pt>
                <c:pt idx="278">
                  <c:v>205.5</c:v>
                </c:pt>
                <c:pt idx="279">
                  <c:v>192.30000305175781</c:v>
                </c:pt>
                <c:pt idx="280">
                  <c:v>266.29998779296875</c:v>
                </c:pt>
                <c:pt idx="281">
                  <c:v>670</c:v>
                </c:pt>
                <c:pt idx="282">
                  <c:v>2984</c:v>
                </c:pt>
                <c:pt idx="283">
                  <c:v>20500</c:v>
                </c:pt>
                <c:pt idx="284">
                  <c:v>75860</c:v>
                </c:pt>
                <c:pt idx="285">
                  <c:v>121400</c:v>
                </c:pt>
                <c:pt idx="286">
                  <c:v>88490</c:v>
                </c:pt>
                <c:pt idx="287">
                  <c:v>28670</c:v>
                </c:pt>
                <c:pt idx="288">
                  <c:v>4196</c:v>
                </c:pt>
                <c:pt idx="289">
                  <c:v>681</c:v>
                </c:pt>
                <c:pt idx="290">
                  <c:v>500.29998779296875</c:v>
                </c:pt>
                <c:pt idx="291">
                  <c:v>773.20001220703125</c:v>
                </c:pt>
                <c:pt idx="292">
                  <c:v>866.5</c:v>
                </c:pt>
                <c:pt idx="293">
                  <c:v>516.5</c:v>
                </c:pt>
                <c:pt idx="294">
                  <c:v>162.69999694824219</c:v>
                </c:pt>
                <c:pt idx="295">
                  <c:v>84</c:v>
                </c:pt>
                <c:pt idx="296">
                  <c:v>316.29998779296875</c:v>
                </c:pt>
                <c:pt idx="297">
                  <c:v>761.70001220703125</c:v>
                </c:pt>
                <c:pt idx="298">
                  <c:v>821.29998779296875</c:v>
                </c:pt>
                <c:pt idx="299">
                  <c:v>402</c:v>
                </c:pt>
                <c:pt idx="300">
                  <c:v>115</c:v>
                </c:pt>
                <c:pt idx="301">
                  <c:v>99.75</c:v>
                </c:pt>
                <c:pt idx="302">
                  <c:v>145.19999694824219</c:v>
                </c:pt>
                <c:pt idx="303">
                  <c:v>202.69999694824219</c:v>
                </c:pt>
                <c:pt idx="304">
                  <c:v>288.79998779296875</c:v>
                </c:pt>
                <c:pt idx="305">
                  <c:v>308.70001220703125</c:v>
                </c:pt>
                <c:pt idx="306">
                  <c:v>211.19999694824219</c:v>
                </c:pt>
                <c:pt idx="307">
                  <c:v>135.69999694824219</c:v>
                </c:pt>
                <c:pt idx="308">
                  <c:v>121.5</c:v>
                </c:pt>
                <c:pt idx="309">
                  <c:v>113</c:v>
                </c:pt>
                <c:pt idx="310">
                  <c:v>118.80000305175781</c:v>
                </c:pt>
                <c:pt idx="311">
                  <c:v>127.5</c:v>
                </c:pt>
                <c:pt idx="312">
                  <c:v>115.30000305175781</c:v>
                </c:pt>
                <c:pt idx="313">
                  <c:v>103.30000305175781</c:v>
                </c:pt>
                <c:pt idx="314">
                  <c:v>111.69999694824219</c:v>
                </c:pt>
                <c:pt idx="315">
                  <c:v>122.19999694824219</c:v>
                </c:pt>
                <c:pt idx="316">
                  <c:v>128.80000305175781</c:v>
                </c:pt>
                <c:pt idx="317">
                  <c:v>129.30000305175781</c:v>
                </c:pt>
                <c:pt idx="318">
                  <c:v>116.80000305175781</c:v>
                </c:pt>
                <c:pt idx="319">
                  <c:v>119.5</c:v>
                </c:pt>
                <c:pt idx="320">
                  <c:v>137.30000305175781</c:v>
                </c:pt>
                <c:pt idx="321">
                  <c:v>124</c:v>
                </c:pt>
                <c:pt idx="322">
                  <c:v>106.5</c:v>
                </c:pt>
                <c:pt idx="323">
                  <c:v>131.5</c:v>
                </c:pt>
                <c:pt idx="324">
                  <c:v>142</c:v>
                </c:pt>
                <c:pt idx="325">
                  <c:v>104.80000305175781</c:v>
                </c:pt>
                <c:pt idx="326">
                  <c:v>94.25</c:v>
                </c:pt>
                <c:pt idx="327">
                  <c:v>157</c:v>
                </c:pt>
                <c:pt idx="328">
                  <c:v>254.30000305175781</c:v>
                </c:pt>
                <c:pt idx="329">
                  <c:v>288.20001220703125</c:v>
                </c:pt>
                <c:pt idx="330">
                  <c:v>323.20001220703125</c:v>
                </c:pt>
                <c:pt idx="331">
                  <c:v>522.29998779296875</c:v>
                </c:pt>
                <c:pt idx="332">
                  <c:v>1561</c:v>
                </c:pt>
                <c:pt idx="333">
                  <c:v>7981</c:v>
                </c:pt>
                <c:pt idx="334">
                  <c:v>29380</c:v>
                </c:pt>
                <c:pt idx="335">
                  <c:v>52070</c:v>
                </c:pt>
                <c:pt idx="336">
                  <c:v>45050</c:v>
                </c:pt>
                <c:pt idx="337">
                  <c:v>19310</c:v>
                </c:pt>
                <c:pt idx="338">
                  <c:v>4451</c:v>
                </c:pt>
                <c:pt idx="339">
                  <c:v>1035</c:v>
                </c:pt>
                <c:pt idx="340">
                  <c:v>587.79998779296875</c:v>
                </c:pt>
                <c:pt idx="341">
                  <c:v>616</c:v>
                </c:pt>
                <c:pt idx="342">
                  <c:v>569</c:v>
                </c:pt>
                <c:pt idx="343">
                  <c:v>441.5</c:v>
                </c:pt>
                <c:pt idx="344">
                  <c:v>336</c:v>
                </c:pt>
                <c:pt idx="345">
                  <c:v>299.29998779296875</c:v>
                </c:pt>
                <c:pt idx="346">
                  <c:v>300.70001220703125</c:v>
                </c:pt>
                <c:pt idx="347">
                  <c:v>300.5</c:v>
                </c:pt>
                <c:pt idx="348">
                  <c:v>232.5</c:v>
                </c:pt>
                <c:pt idx="349">
                  <c:v>129</c:v>
                </c:pt>
                <c:pt idx="350">
                  <c:v>86</c:v>
                </c:pt>
                <c:pt idx="351">
                  <c:v>103.30000305175781</c:v>
                </c:pt>
                <c:pt idx="352">
                  <c:v>92.5</c:v>
                </c:pt>
                <c:pt idx="353">
                  <c:v>63</c:v>
                </c:pt>
                <c:pt idx="354">
                  <c:v>89.75</c:v>
                </c:pt>
                <c:pt idx="355">
                  <c:v>113.30000305175781</c:v>
                </c:pt>
                <c:pt idx="356">
                  <c:v>95.75</c:v>
                </c:pt>
                <c:pt idx="357">
                  <c:v>94.5</c:v>
                </c:pt>
                <c:pt idx="358">
                  <c:v>97.75</c:v>
                </c:pt>
                <c:pt idx="359">
                  <c:v>94.5</c:v>
                </c:pt>
                <c:pt idx="360">
                  <c:v>97.25</c:v>
                </c:pt>
                <c:pt idx="361">
                  <c:v>103.80000305175781</c:v>
                </c:pt>
                <c:pt idx="362">
                  <c:v>100.19999694824219</c:v>
                </c:pt>
                <c:pt idx="363">
                  <c:v>61</c:v>
                </c:pt>
                <c:pt idx="364">
                  <c:v>24.5</c:v>
                </c:pt>
                <c:pt idx="365">
                  <c:v>28</c:v>
                </c:pt>
                <c:pt idx="366">
                  <c:v>53.5</c:v>
                </c:pt>
                <c:pt idx="367">
                  <c:v>70.25</c:v>
                </c:pt>
                <c:pt idx="368">
                  <c:v>63.25</c:v>
                </c:pt>
                <c:pt idx="369">
                  <c:v>46</c:v>
                </c:pt>
                <c:pt idx="370">
                  <c:v>34.25</c:v>
                </c:pt>
                <c:pt idx="371">
                  <c:v>35.25</c:v>
                </c:pt>
                <c:pt idx="372">
                  <c:v>46.5</c:v>
                </c:pt>
                <c:pt idx="373">
                  <c:v>73.25</c:v>
                </c:pt>
                <c:pt idx="374">
                  <c:v>107.69999694824219</c:v>
                </c:pt>
                <c:pt idx="375">
                  <c:v>105.5</c:v>
                </c:pt>
                <c:pt idx="376">
                  <c:v>59</c:v>
                </c:pt>
                <c:pt idx="377">
                  <c:v>20.25</c:v>
                </c:pt>
                <c:pt idx="378">
                  <c:v>10.75</c:v>
                </c:pt>
                <c:pt idx="379">
                  <c:v>34.25</c:v>
                </c:pt>
                <c:pt idx="380">
                  <c:v>91.5</c:v>
                </c:pt>
                <c:pt idx="381">
                  <c:v>281.5</c:v>
                </c:pt>
                <c:pt idx="382">
                  <c:v>964.5</c:v>
                </c:pt>
                <c:pt idx="383">
                  <c:v>3294</c:v>
                </c:pt>
                <c:pt idx="384">
                  <c:v>10020</c:v>
                </c:pt>
                <c:pt idx="385">
                  <c:v>17710</c:v>
                </c:pt>
                <c:pt idx="386">
                  <c:v>16790</c:v>
                </c:pt>
                <c:pt idx="387">
                  <c:v>8711</c:v>
                </c:pt>
                <c:pt idx="388">
                  <c:v>2606</c:v>
                </c:pt>
                <c:pt idx="389">
                  <c:v>622</c:v>
                </c:pt>
                <c:pt idx="390">
                  <c:v>287.5</c:v>
                </c:pt>
                <c:pt idx="391">
                  <c:v>181</c:v>
                </c:pt>
                <c:pt idx="392">
                  <c:v>97</c:v>
                </c:pt>
                <c:pt idx="393">
                  <c:v>47.5</c:v>
                </c:pt>
                <c:pt idx="394">
                  <c:v>48</c:v>
                </c:pt>
                <c:pt idx="395">
                  <c:v>67.75</c:v>
                </c:pt>
                <c:pt idx="396">
                  <c:v>80.75</c:v>
                </c:pt>
                <c:pt idx="397">
                  <c:v>123</c:v>
                </c:pt>
                <c:pt idx="398">
                  <c:v>153.5</c:v>
                </c:pt>
                <c:pt idx="399">
                  <c:v>105.5</c:v>
                </c:pt>
                <c:pt idx="400">
                  <c:v>50.5</c:v>
                </c:pt>
                <c:pt idx="401">
                  <c:v>40.5</c:v>
                </c:pt>
                <c:pt idx="402">
                  <c:v>48.5</c:v>
                </c:pt>
                <c:pt idx="403">
                  <c:v>43.75</c:v>
                </c:pt>
                <c:pt idx="404">
                  <c:v>22.5</c:v>
                </c:pt>
                <c:pt idx="405">
                  <c:v>22.5</c:v>
                </c:pt>
                <c:pt idx="406">
                  <c:v>49.25</c:v>
                </c:pt>
                <c:pt idx="407">
                  <c:v>65.75</c:v>
                </c:pt>
                <c:pt idx="408">
                  <c:v>70</c:v>
                </c:pt>
                <c:pt idx="409">
                  <c:v>63</c:v>
                </c:pt>
                <c:pt idx="410">
                  <c:v>52.5</c:v>
                </c:pt>
                <c:pt idx="411">
                  <c:v>63.75</c:v>
                </c:pt>
                <c:pt idx="412">
                  <c:v>71</c:v>
                </c:pt>
                <c:pt idx="413">
                  <c:v>67.5</c:v>
                </c:pt>
                <c:pt idx="414">
                  <c:v>67.75</c:v>
                </c:pt>
                <c:pt idx="415">
                  <c:v>53.75</c:v>
                </c:pt>
                <c:pt idx="416">
                  <c:v>36</c:v>
                </c:pt>
                <c:pt idx="417">
                  <c:v>33.75</c:v>
                </c:pt>
                <c:pt idx="418">
                  <c:v>23.75</c:v>
                </c:pt>
                <c:pt idx="419">
                  <c:v>9</c:v>
                </c:pt>
                <c:pt idx="420">
                  <c:v>9.75</c:v>
                </c:pt>
                <c:pt idx="421">
                  <c:v>26.25</c:v>
                </c:pt>
                <c:pt idx="422">
                  <c:v>51.75</c:v>
                </c:pt>
                <c:pt idx="423">
                  <c:v>73.25</c:v>
                </c:pt>
                <c:pt idx="424">
                  <c:v>92</c:v>
                </c:pt>
                <c:pt idx="425">
                  <c:v>88.25</c:v>
                </c:pt>
                <c:pt idx="426">
                  <c:v>58</c:v>
                </c:pt>
                <c:pt idx="427">
                  <c:v>61</c:v>
                </c:pt>
                <c:pt idx="428">
                  <c:v>113.5</c:v>
                </c:pt>
                <c:pt idx="429">
                  <c:v>182.30000305175781</c:v>
                </c:pt>
                <c:pt idx="430">
                  <c:v>230</c:v>
                </c:pt>
                <c:pt idx="431">
                  <c:v>329.29998779296875</c:v>
                </c:pt>
                <c:pt idx="432">
                  <c:v>568</c:v>
                </c:pt>
                <c:pt idx="433">
                  <c:v>1138</c:v>
                </c:pt>
                <c:pt idx="434">
                  <c:v>2797</c:v>
                </c:pt>
                <c:pt idx="435">
                  <c:v>4972</c:v>
                </c:pt>
                <c:pt idx="436">
                  <c:v>5188</c:v>
                </c:pt>
                <c:pt idx="437">
                  <c:v>3207</c:v>
                </c:pt>
                <c:pt idx="438">
                  <c:v>1345</c:v>
                </c:pt>
                <c:pt idx="439">
                  <c:v>595.5</c:v>
                </c:pt>
                <c:pt idx="440">
                  <c:v>377.5</c:v>
                </c:pt>
                <c:pt idx="441">
                  <c:v>254.69999694824219</c:v>
                </c:pt>
                <c:pt idx="442">
                  <c:v>165.30000305175781</c:v>
                </c:pt>
                <c:pt idx="443">
                  <c:v>112.5</c:v>
                </c:pt>
                <c:pt idx="444">
                  <c:v>84.5</c:v>
                </c:pt>
                <c:pt idx="445">
                  <c:v>59.25</c:v>
                </c:pt>
                <c:pt idx="446">
                  <c:v>64</c:v>
                </c:pt>
                <c:pt idx="447">
                  <c:v>80.75</c:v>
                </c:pt>
                <c:pt idx="448">
                  <c:v>62.75</c:v>
                </c:pt>
                <c:pt idx="449">
                  <c:v>40</c:v>
                </c:pt>
                <c:pt idx="450">
                  <c:v>28</c:v>
                </c:pt>
                <c:pt idx="451">
                  <c:v>14.25</c:v>
                </c:pt>
                <c:pt idx="452">
                  <c:v>14.75</c:v>
                </c:pt>
                <c:pt idx="453">
                  <c:v>50</c:v>
                </c:pt>
                <c:pt idx="454">
                  <c:v>103.30000305175781</c:v>
                </c:pt>
                <c:pt idx="455">
                  <c:v>134.5</c:v>
                </c:pt>
                <c:pt idx="456">
                  <c:v>118</c:v>
                </c:pt>
                <c:pt idx="457">
                  <c:v>72</c:v>
                </c:pt>
                <c:pt idx="458">
                  <c:v>38</c:v>
                </c:pt>
                <c:pt idx="459">
                  <c:v>32.5</c:v>
                </c:pt>
                <c:pt idx="460">
                  <c:v>31.75</c:v>
                </c:pt>
                <c:pt idx="461">
                  <c:v>25.5</c:v>
                </c:pt>
                <c:pt idx="462">
                  <c:v>59.5</c:v>
                </c:pt>
                <c:pt idx="463">
                  <c:v>95.5</c:v>
                </c:pt>
                <c:pt idx="464">
                  <c:v>68</c:v>
                </c:pt>
                <c:pt idx="465">
                  <c:v>51.75</c:v>
                </c:pt>
                <c:pt idx="466">
                  <c:v>65.25</c:v>
                </c:pt>
                <c:pt idx="467">
                  <c:v>50.25</c:v>
                </c:pt>
                <c:pt idx="468">
                  <c:v>30.5</c:v>
                </c:pt>
                <c:pt idx="469">
                  <c:v>32.5</c:v>
                </c:pt>
                <c:pt idx="470">
                  <c:v>43.5</c:v>
                </c:pt>
                <c:pt idx="471">
                  <c:v>46.75</c:v>
                </c:pt>
                <c:pt idx="472">
                  <c:v>35.5</c:v>
                </c:pt>
                <c:pt idx="473">
                  <c:v>28</c:v>
                </c:pt>
                <c:pt idx="474">
                  <c:v>31.25</c:v>
                </c:pt>
                <c:pt idx="475">
                  <c:v>28.25</c:v>
                </c:pt>
                <c:pt idx="476">
                  <c:v>23</c:v>
                </c:pt>
                <c:pt idx="477">
                  <c:v>37</c:v>
                </c:pt>
                <c:pt idx="478">
                  <c:v>62.5</c:v>
                </c:pt>
                <c:pt idx="479">
                  <c:v>60.75</c:v>
                </c:pt>
                <c:pt idx="480">
                  <c:v>48.75</c:v>
                </c:pt>
                <c:pt idx="481">
                  <c:v>68.5</c:v>
                </c:pt>
                <c:pt idx="482">
                  <c:v>155.5</c:v>
                </c:pt>
                <c:pt idx="483">
                  <c:v>332.20001220703125</c:v>
                </c:pt>
                <c:pt idx="484">
                  <c:v>717.79998779296875</c:v>
                </c:pt>
                <c:pt idx="485">
                  <c:v>1242</c:v>
                </c:pt>
                <c:pt idx="486">
                  <c:v>1350</c:v>
                </c:pt>
                <c:pt idx="487">
                  <c:v>903</c:v>
                </c:pt>
                <c:pt idx="488">
                  <c:v>412</c:v>
                </c:pt>
                <c:pt idx="489">
                  <c:v>187</c:v>
                </c:pt>
                <c:pt idx="490">
                  <c:v>150.19999694824219</c:v>
                </c:pt>
                <c:pt idx="491">
                  <c:v>195.5</c:v>
                </c:pt>
                <c:pt idx="492">
                  <c:v>202.30000305175781</c:v>
                </c:pt>
                <c:pt idx="493">
                  <c:v>110</c:v>
                </c:pt>
                <c:pt idx="494">
                  <c:v>57.75</c:v>
                </c:pt>
                <c:pt idx="495">
                  <c:v>54</c:v>
                </c:pt>
                <c:pt idx="496">
                  <c:v>30.75</c:v>
                </c:pt>
                <c:pt idx="497">
                  <c:v>18.25</c:v>
                </c:pt>
                <c:pt idx="498">
                  <c:v>30.5</c:v>
                </c:pt>
                <c:pt idx="499">
                  <c:v>45</c:v>
                </c:pt>
                <c:pt idx="500">
                  <c:v>43.25</c:v>
                </c:pt>
                <c:pt idx="501">
                  <c:v>34.75</c:v>
                </c:pt>
                <c:pt idx="502">
                  <c:v>30.25</c:v>
                </c:pt>
                <c:pt idx="503">
                  <c:v>47.25</c:v>
                </c:pt>
                <c:pt idx="504">
                  <c:v>62.75</c:v>
                </c:pt>
                <c:pt idx="505">
                  <c:v>37.5</c:v>
                </c:pt>
                <c:pt idx="506">
                  <c:v>10.25</c:v>
                </c:pt>
                <c:pt idx="507">
                  <c:v>5.5</c:v>
                </c:pt>
                <c:pt idx="508">
                  <c:v>13.25</c:v>
                </c:pt>
                <c:pt idx="509">
                  <c:v>26.25</c:v>
                </c:pt>
                <c:pt idx="510">
                  <c:v>30.75</c:v>
                </c:pt>
                <c:pt idx="511">
                  <c:v>23.25</c:v>
                </c:pt>
                <c:pt idx="512">
                  <c:v>19.25</c:v>
                </c:pt>
                <c:pt idx="513">
                  <c:v>29.5</c:v>
                </c:pt>
                <c:pt idx="514">
                  <c:v>42.25</c:v>
                </c:pt>
                <c:pt idx="515">
                  <c:v>52.75</c:v>
                </c:pt>
                <c:pt idx="516">
                  <c:v>49</c:v>
                </c:pt>
                <c:pt idx="517">
                  <c:v>26</c:v>
                </c:pt>
                <c:pt idx="518">
                  <c:v>6</c:v>
                </c:pt>
                <c:pt idx="519">
                  <c:v>2.25</c:v>
                </c:pt>
                <c:pt idx="520">
                  <c:v>42</c:v>
                </c:pt>
                <c:pt idx="521">
                  <c:v>102.30000305175781</c:v>
                </c:pt>
                <c:pt idx="522">
                  <c:v>127.5</c:v>
                </c:pt>
                <c:pt idx="523">
                  <c:v>107</c:v>
                </c:pt>
                <c:pt idx="524">
                  <c:v>51</c:v>
                </c:pt>
                <c:pt idx="525">
                  <c:v>27</c:v>
                </c:pt>
                <c:pt idx="526">
                  <c:v>42</c:v>
                </c:pt>
                <c:pt idx="527">
                  <c:v>56.75</c:v>
                </c:pt>
                <c:pt idx="528">
                  <c:v>77.75</c:v>
                </c:pt>
                <c:pt idx="529">
                  <c:v>130.30000305175781</c:v>
                </c:pt>
                <c:pt idx="530">
                  <c:v>174.5</c:v>
                </c:pt>
                <c:pt idx="531">
                  <c:v>136.69999694824219</c:v>
                </c:pt>
                <c:pt idx="532">
                  <c:v>119.19999694824219</c:v>
                </c:pt>
                <c:pt idx="533">
                  <c:v>230.30000305175781</c:v>
                </c:pt>
                <c:pt idx="534">
                  <c:v>417.79998779296875</c:v>
                </c:pt>
                <c:pt idx="535">
                  <c:v>596.29998779296875</c:v>
                </c:pt>
                <c:pt idx="536">
                  <c:v>702</c:v>
                </c:pt>
                <c:pt idx="537">
                  <c:v>655.29998779296875</c:v>
                </c:pt>
                <c:pt idx="538">
                  <c:v>480.79998779296875</c:v>
                </c:pt>
                <c:pt idx="539">
                  <c:v>388</c:v>
                </c:pt>
                <c:pt idx="540">
                  <c:v>384.20001220703125</c:v>
                </c:pt>
                <c:pt idx="541">
                  <c:v>312.29998779296875</c:v>
                </c:pt>
                <c:pt idx="542">
                  <c:v>218.30000305175781</c:v>
                </c:pt>
                <c:pt idx="543">
                  <c:v>154.80000305175781</c:v>
                </c:pt>
                <c:pt idx="544">
                  <c:v>100.80000305175781</c:v>
                </c:pt>
                <c:pt idx="545">
                  <c:v>58.5</c:v>
                </c:pt>
                <c:pt idx="546">
                  <c:v>25.5</c:v>
                </c:pt>
                <c:pt idx="547">
                  <c:v>15</c:v>
                </c:pt>
                <c:pt idx="548">
                  <c:v>25</c:v>
                </c:pt>
                <c:pt idx="549">
                  <c:v>28.25</c:v>
                </c:pt>
                <c:pt idx="550">
                  <c:v>29</c:v>
                </c:pt>
                <c:pt idx="551">
                  <c:v>30.5</c:v>
                </c:pt>
                <c:pt idx="552">
                  <c:v>28.75</c:v>
                </c:pt>
                <c:pt idx="553">
                  <c:v>43</c:v>
                </c:pt>
                <c:pt idx="554">
                  <c:v>48.5</c:v>
                </c:pt>
                <c:pt idx="555">
                  <c:v>37.5</c:v>
                </c:pt>
                <c:pt idx="556">
                  <c:v>33.5</c:v>
                </c:pt>
                <c:pt idx="557">
                  <c:v>36</c:v>
                </c:pt>
                <c:pt idx="558">
                  <c:v>42.25</c:v>
                </c:pt>
                <c:pt idx="559">
                  <c:v>41.5</c:v>
                </c:pt>
                <c:pt idx="560">
                  <c:v>32.75</c:v>
                </c:pt>
                <c:pt idx="561">
                  <c:v>17.5</c:v>
                </c:pt>
                <c:pt idx="562">
                  <c:v>13.5</c:v>
                </c:pt>
                <c:pt idx="563">
                  <c:v>23.25</c:v>
                </c:pt>
                <c:pt idx="564">
                  <c:v>19.5</c:v>
                </c:pt>
                <c:pt idx="565">
                  <c:v>7.25</c:v>
                </c:pt>
                <c:pt idx="566">
                  <c:v>13.5</c:v>
                </c:pt>
                <c:pt idx="567">
                  <c:v>26.5</c:v>
                </c:pt>
                <c:pt idx="568">
                  <c:v>27.25</c:v>
                </c:pt>
                <c:pt idx="569">
                  <c:v>33</c:v>
                </c:pt>
                <c:pt idx="570">
                  <c:v>32.25</c:v>
                </c:pt>
                <c:pt idx="571">
                  <c:v>14.25</c:v>
                </c:pt>
                <c:pt idx="572">
                  <c:v>5.75</c:v>
                </c:pt>
                <c:pt idx="573">
                  <c:v>9</c:v>
                </c:pt>
                <c:pt idx="574">
                  <c:v>9.75</c:v>
                </c:pt>
                <c:pt idx="575">
                  <c:v>13</c:v>
                </c:pt>
                <c:pt idx="576">
                  <c:v>18.75</c:v>
                </c:pt>
                <c:pt idx="577">
                  <c:v>18</c:v>
                </c:pt>
                <c:pt idx="578">
                  <c:v>15.5</c:v>
                </c:pt>
                <c:pt idx="579">
                  <c:v>31</c:v>
                </c:pt>
                <c:pt idx="580">
                  <c:v>66.5</c:v>
                </c:pt>
                <c:pt idx="581">
                  <c:v>91</c:v>
                </c:pt>
                <c:pt idx="582">
                  <c:v>79</c:v>
                </c:pt>
                <c:pt idx="583">
                  <c:v>47.75</c:v>
                </c:pt>
                <c:pt idx="584">
                  <c:v>63</c:v>
                </c:pt>
                <c:pt idx="585">
                  <c:v>145.19999694824219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555-4645-91CF-099E640E241F}"/>
            </c:ext>
          </c:extLst>
        </c:ser>
        <c:ser>
          <c:idx val="1"/>
          <c:order val="1"/>
          <c:tx>
            <c:v>distriubtion width</c:v>
          </c:tx>
          <c:spPr>
            <a:ln w="38100">
              <a:solidFill>
                <a:srgbClr val="FF66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{9 min}'!$G$10:$G$11</c:f>
              <c:numCache>
                <c:formatCode>General</c:formatCode>
                <c:ptCount val="2"/>
                <c:pt idx="0">
                  <c:v>523.75518798828125</c:v>
                </c:pt>
                <c:pt idx="1">
                  <c:v>527.19390869140625</c:v>
                </c:pt>
              </c:numCache>
            </c:numRef>
          </c:xVal>
          <c:yVal>
            <c:numRef>
              <c:f>'Sheet1 {9 min}'!$F$13:$F$14</c:f>
              <c:numCache>
                <c:formatCode>General</c:formatCode>
                <c:ptCount val="2"/>
                <c:pt idx="0">
                  <c:v>24150</c:v>
                </c:pt>
                <c:pt idx="1">
                  <c:v>24150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555-4645-91CF-099E640E241F}"/>
            </c:ext>
          </c:extLst>
        </c:ser>
        <c:ser>
          <c:idx val="2"/>
          <c:order val="2"/>
          <c:tx>
            <c:v>centroid</c:v>
          </c:tx>
          <c:spPr>
            <a:ln w="38100">
              <a:solidFill>
                <a:srgbClr val="00FF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('Sheet1 {9 min}'!$G$4,'Sheet1 {9 min}'!$G$4)</c:f>
              <c:numCache>
                <c:formatCode>General</c:formatCode>
                <c:ptCount val="2"/>
                <c:pt idx="0">
                  <c:v>525.29034423828125</c:v>
                </c:pt>
                <c:pt idx="1">
                  <c:v>525.29034423828125</c:v>
                </c:pt>
              </c:numCache>
            </c:numRef>
          </c:xVal>
          <c:yVal>
            <c:numRef>
              <c:f>'Sheet1 {9 min}'!$F$12:$F$13</c:f>
              <c:numCache>
                <c:formatCode>General</c:formatCode>
                <c:ptCount val="2"/>
                <c:pt idx="0">
                  <c:v>0</c:v>
                </c:pt>
                <c:pt idx="1">
                  <c:v>24150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555-4645-91CF-099E640E241F}"/>
            </c:ext>
          </c:extLst>
        </c:ser>
        <c:ser>
          <c:idx val="3"/>
          <c:order val="3"/>
          <c:tx>
            <c:v>peak envelope</c:v>
          </c:tx>
          <c:spPr>
            <a:ln w="12700">
              <a:solidFill>
                <a:srgbClr val="FF0000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'Sheet1 {9 min}'!$D$1:$D$11</c:f>
              <c:numCache>
                <c:formatCode>General</c:formatCode>
                <c:ptCount val="11"/>
                <c:pt idx="0">
                  <c:v>523.7750244140625</c:v>
                </c:pt>
                <c:pt idx="1">
                  <c:v>524.27398681640625</c:v>
                </c:pt>
                <c:pt idx="2">
                  <c:v>524.77398681640625</c:v>
                </c:pt>
                <c:pt idx="3">
                  <c:v>525.28497314453125</c:v>
                </c:pt>
                <c:pt idx="4">
                  <c:v>525.78497314453125</c:v>
                </c:pt>
                <c:pt idx="5">
                  <c:v>526.2860107421875</c:v>
                </c:pt>
                <c:pt idx="6">
                  <c:v>526.7860107421875</c:v>
                </c:pt>
                <c:pt idx="7">
                  <c:v>527.28802490234375</c:v>
                </c:pt>
                <c:pt idx="8">
                  <c:v>527.78802490234375</c:v>
                </c:pt>
                <c:pt idx="9">
                  <c:v>528.28802490234375</c:v>
                </c:pt>
                <c:pt idx="10">
                  <c:v>528.78802490234375</c:v>
                </c:pt>
              </c:numCache>
            </c:numRef>
          </c:xVal>
          <c:yVal>
            <c:numRef>
              <c:f>'Sheet1 {9 min}'!$E$1:$E$28</c:f>
              <c:numCache>
                <c:formatCode>General</c:formatCode>
                <c:ptCount val="28"/>
                <c:pt idx="0">
                  <c:v>38100</c:v>
                </c:pt>
                <c:pt idx="1">
                  <c:v>136700</c:v>
                </c:pt>
                <c:pt idx="2">
                  <c:v>212200</c:v>
                </c:pt>
                <c:pt idx="3">
                  <c:v>241500</c:v>
                </c:pt>
                <c:pt idx="4">
                  <c:v>203200</c:v>
                </c:pt>
                <c:pt idx="5">
                  <c:v>121400</c:v>
                </c:pt>
                <c:pt idx="6">
                  <c:v>52070</c:v>
                </c:pt>
                <c:pt idx="7">
                  <c:v>17710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555-4645-91CF-099E640E241F}"/>
            </c:ext>
          </c:extLst>
        </c:ser>
        <c:ser>
          <c:idx val="4"/>
          <c:order val="4"/>
          <c:tx>
            <c:v>Binomial p = 1</c:v>
          </c:tx>
          <c:spPr>
            <a:ln w="25400">
              <a:solidFill>
                <a:srgbClr val="4472C4"/>
              </a:solidFill>
              <a:prstDash val="solid"/>
            </a:ln>
          </c:spPr>
          <c:marker>
            <c:symbol val="none"/>
          </c:marker>
          <c:xVal>
            <c:numRef>
              <c:f>'Sheet1 {9 min}'!$D$1:$D$31</c:f>
              <c:numCache>
                <c:formatCode>General</c:formatCode>
                <c:ptCount val="31"/>
                <c:pt idx="0">
                  <c:v>523.7750244140625</c:v>
                </c:pt>
                <c:pt idx="1">
                  <c:v>524.27398681640625</c:v>
                </c:pt>
                <c:pt idx="2">
                  <c:v>524.77398681640625</c:v>
                </c:pt>
                <c:pt idx="3">
                  <c:v>525.28497314453125</c:v>
                </c:pt>
                <c:pt idx="4">
                  <c:v>525.78497314453125</c:v>
                </c:pt>
                <c:pt idx="5">
                  <c:v>526.2860107421875</c:v>
                </c:pt>
                <c:pt idx="6">
                  <c:v>526.7860107421875</c:v>
                </c:pt>
                <c:pt idx="7">
                  <c:v>527.28802490234375</c:v>
                </c:pt>
                <c:pt idx="8">
                  <c:v>527.78802490234375</c:v>
                </c:pt>
                <c:pt idx="9">
                  <c:v>528.28802490234375</c:v>
                </c:pt>
                <c:pt idx="10">
                  <c:v>528.78802490234375</c:v>
                </c:pt>
              </c:numCache>
            </c:numRef>
          </c:xVal>
          <c:yVal>
            <c:numRef>
              <c:f>'Sheet1 {9 min}'!$P$1:$P$31</c:f>
              <c:numCache>
                <c:formatCode>General</c:formatCode>
                <c:ptCount val="31"/>
                <c:pt idx="0">
                  <c:v>38099.791117699242</c:v>
                </c:pt>
                <c:pt idx="1">
                  <c:v>136701.98999557938</c:v>
                </c:pt>
                <c:pt idx="2">
                  <c:v>212191.08681230585</c:v>
                </c:pt>
                <c:pt idx="3">
                  <c:v>241535.41634664944</c:v>
                </c:pt>
                <c:pt idx="4">
                  <c:v>203121.50254312137</c:v>
                </c:pt>
                <c:pt idx="5">
                  <c:v>121545.46306064214</c:v>
                </c:pt>
                <c:pt idx="6">
                  <c:v>52054.856083331637</c:v>
                </c:pt>
                <c:pt idx="7">
                  <c:v>16247.691534383699</c:v>
                </c:pt>
                <c:pt idx="8">
                  <c:v>3952.5118885819747</c:v>
                </c:pt>
                <c:pt idx="9">
                  <c:v>789.04242792222328</c:v>
                </c:pt>
                <c:pt idx="10">
                  <c:v>134.04240754795848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555-4645-91CF-099E640E241F}"/>
            </c:ext>
          </c:extLst>
        </c:ser>
        <c:ser>
          <c:idx val="5"/>
          <c:order val="5"/>
          <c:tx>
            <c:v>Bimodal(1) 1.4</c:v>
          </c:tx>
          <c:marker>
            <c:symbol val="none"/>
          </c:marker>
          <c:xVal>
            <c:numRef>
              <c:f>'Sheet1 {9 min}'!$D$1:$D$31</c:f>
              <c:numCache>
                <c:formatCode>General</c:formatCode>
                <c:ptCount val="31"/>
                <c:pt idx="0">
                  <c:v>523.7750244140625</c:v>
                </c:pt>
                <c:pt idx="1">
                  <c:v>524.27398681640625</c:v>
                </c:pt>
                <c:pt idx="2">
                  <c:v>524.77398681640625</c:v>
                </c:pt>
                <c:pt idx="3">
                  <c:v>525.28497314453125</c:v>
                </c:pt>
                <c:pt idx="4">
                  <c:v>525.78497314453125</c:v>
                </c:pt>
                <c:pt idx="5">
                  <c:v>526.2860107421875</c:v>
                </c:pt>
                <c:pt idx="6">
                  <c:v>526.7860107421875</c:v>
                </c:pt>
                <c:pt idx="7">
                  <c:v>527.28802490234375</c:v>
                </c:pt>
                <c:pt idx="8">
                  <c:v>527.78802490234375</c:v>
                </c:pt>
                <c:pt idx="9">
                  <c:v>528.28802490234375</c:v>
                </c:pt>
                <c:pt idx="10">
                  <c:v>528.78802490234375</c:v>
                </c:pt>
              </c:numCache>
            </c:numRef>
          </c:xVal>
          <c:yVal>
            <c:numRef>
              <c:f>'Sheet1 {9 min}'!$M$1:$M$31</c:f>
              <c:numCache>
                <c:formatCode>General</c:formatCode>
                <c:ptCount val="31"/>
                <c:pt idx="0">
                  <c:v>27446.233523098887</c:v>
                </c:pt>
                <c:pt idx="1">
                  <c:v>75372.26124954292</c:v>
                </c:pt>
                <c:pt idx="2">
                  <c:v>59313.189752425395</c:v>
                </c:pt>
                <c:pt idx="3">
                  <c:v>24301.610478376035</c:v>
                </c:pt>
                <c:pt idx="4">
                  <c:v>6875.6610676079072</c:v>
                </c:pt>
                <c:pt idx="5">
                  <c:v>1510.228333164054</c:v>
                </c:pt>
                <c:pt idx="6">
                  <c:v>274.0526650103692</c:v>
                </c:pt>
                <c:pt idx="7">
                  <c:v>42.670189773339466</c:v>
                </c:pt>
                <c:pt idx="8">
                  <c:v>5.8454243231905902</c:v>
                </c:pt>
                <c:pt idx="9">
                  <c:v>0.71712485943789384</c:v>
                </c:pt>
                <c:pt idx="10">
                  <c:v>7.8938970152482121E-2</c:v>
                </c:pt>
                <c:pt idx="11">
                  <c:v>6.1677129004599016E-3</c:v>
                </c:pt>
                <c:pt idx="12">
                  <c:v>1.8537319065413144E-7</c:v>
                </c:pt>
                <c:pt idx="13">
                  <c:v>1.8537319065413144E-7</c:v>
                </c:pt>
                <c:pt idx="14">
                  <c:v>1.8537319065413144E-7</c:v>
                </c:pt>
                <c:pt idx="15">
                  <c:v>1.8537319065413144E-7</c:v>
                </c:pt>
                <c:pt idx="16">
                  <c:v>1.8537319065413144E-7</c:v>
                </c:pt>
                <c:pt idx="17">
                  <c:v>1.8537319065413144E-7</c:v>
                </c:pt>
                <c:pt idx="18">
                  <c:v>1.8537319065413144E-7</c:v>
                </c:pt>
                <c:pt idx="19">
                  <c:v>1.8537319065413144E-7</c:v>
                </c:pt>
                <c:pt idx="20">
                  <c:v>1.8537319065413144E-7</c:v>
                </c:pt>
                <c:pt idx="21">
                  <c:v>1.8537319065413144E-7</c:v>
                </c:pt>
                <c:pt idx="22">
                  <c:v>1.8537319065413144E-7</c:v>
                </c:pt>
                <c:pt idx="23">
                  <c:v>1.8537319065413144E-7</c:v>
                </c:pt>
                <c:pt idx="24">
                  <c:v>1.8537319065413144E-7</c:v>
                </c:pt>
                <c:pt idx="25">
                  <c:v>1.8537319065413144E-7</c:v>
                </c:pt>
                <c:pt idx="26">
                  <c:v>1.8537319065413144E-7</c:v>
                </c:pt>
                <c:pt idx="27">
                  <c:v>1.8537319065413144E-7</c:v>
                </c:pt>
                <c:pt idx="28">
                  <c:v>1.8537319065413144E-7</c:v>
                </c:pt>
                <c:pt idx="29">
                  <c:v>1.8537319065413144E-7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555-4645-91CF-099E640E241F}"/>
            </c:ext>
          </c:extLst>
        </c:ser>
        <c:ser>
          <c:idx val="6"/>
          <c:order val="6"/>
          <c:tx>
            <c:v>Bimodal(2) 5.8</c:v>
          </c:tx>
          <c:marker>
            <c:symbol val="none"/>
          </c:marker>
          <c:xVal>
            <c:numRef>
              <c:f>'Sheet1 {9 min}'!$D$1:$D$31</c:f>
              <c:numCache>
                <c:formatCode>General</c:formatCode>
                <c:ptCount val="31"/>
                <c:pt idx="0">
                  <c:v>523.7750244140625</c:v>
                </c:pt>
                <c:pt idx="1">
                  <c:v>524.27398681640625</c:v>
                </c:pt>
                <c:pt idx="2">
                  <c:v>524.77398681640625</c:v>
                </c:pt>
                <c:pt idx="3">
                  <c:v>525.28497314453125</c:v>
                </c:pt>
                <c:pt idx="4">
                  <c:v>525.78497314453125</c:v>
                </c:pt>
                <c:pt idx="5">
                  <c:v>526.2860107421875</c:v>
                </c:pt>
                <c:pt idx="6">
                  <c:v>526.7860107421875</c:v>
                </c:pt>
                <c:pt idx="7">
                  <c:v>527.28802490234375</c:v>
                </c:pt>
                <c:pt idx="8">
                  <c:v>527.78802490234375</c:v>
                </c:pt>
                <c:pt idx="9">
                  <c:v>528.28802490234375</c:v>
                </c:pt>
                <c:pt idx="10">
                  <c:v>528.78802490234375</c:v>
                </c:pt>
              </c:numCache>
            </c:numRef>
          </c:xVal>
          <c:yVal>
            <c:numRef>
              <c:f>'Sheet1 {9 min}'!$O$1:$O$31</c:f>
              <c:numCache>
                <c:formatCode>General</c:formatCode>
                <c:ptCount val="31"/>
                <c:pt idx="0">
                  <c:v>10641.841162401743</c:v>
                </c:pt>
                <c:pt idx="1">
                  <c:v>61146.147103975105</c:v>
                </c:pt>
                <c:pt idx="2">
                  <c:v>151661.07097697083</c:v>
                </c:pt>
                <c:pt idx="3">
                  <c:v>212820.21708909408</c:v>
                </c:pt>
                <c:pt idx="4">
                  <c:v>186792.63481479883</c:v>
                </c:pt>
                <c:pt idx="5">
                  <c:v>108006.31401115068</c:v>
                </c:pt>
                <c:pt idx="6">
                  <c:v>43015.410730368145</c:v>
                </c:pt>
                <c:pt idx="7">
                  <c:v>12637.93341489709</c:v>
                </c:pt>
                <c:pt idx="8">
                  <c:v>2934.0654066694719</c:v>
                </c:pt>
                <c:pt idx="9">
                  <c:v>564.79911271077742</c:v>
                </c:pt>
                <c:pt idx="10">
                  <c:v>93.201809906620724</c:v>
                </c:pt>
                <c:pt idx="11">
                  <c:v>13.499058696502322</c:v>
                </c:pt>
                <c:pt idx="12">
                  <c:v>1.7429204359943373</c:v>
                </c:pt>
                <c:pt idx="13">
                  <c:v>0.19998085768626758</c:v>
                </c:pt>
                <c:pt idx="14">
                  <c:v>1.8867376787110767E-2</c:v>
                </c:pt>
                <c:pt idx="15">
                  <c:v>1.0512509707592346E-3</c:v>
                </c:pt>
                <c:pt idx="16">
                  <c:v>1.8537319065413144E-7</c:v>
                </c:pt>
                <c:pt idx="17">
                  <c:v>1.8537319065413144E-7</c:v>
                </c:pt>
                <c:pt idx="18">
                  <c:v>1.8537319065413144E-7</c:v>
                </c:pt>
                <c:pt idx="19">
                  <c:v>1.8537319065413144E-7</c:v>
                </c:pt>
                <c:pt idx="20">
                  <c:v>1.8537319065413144E-7</c:v>
                </c:pt>
                <c:pt idx="21">
                  <c:v>1.8537319065413144E-7</c:v>
                </c:pt>
                <c:pt idx="22">
                  <c:v>1.8537319065413144E-7</c:v>
                </c:pt>
                <c:pt idx="23">
                  <c:v>1.8537319065413144E-7</c:v>
                </c:pt>
                <c:pt idx="24">
                  <c:v>1.8537319065413144E-7</c:v>
                </c:pt>
                <c:pt idx="25">
                  <c:v>1.8537319065413144E-7</c:v>
                </c:pt>
                <c:pt idx="26">
                  <c:v>1.8537319065413144E-7</c:v>
                </c:pt>
                <c:pt idx="27">
                  <c:v>1.8537319065413144E-7</c:v>
                </c:pt>
                <c:pt idx="28">
                  <c:v>1.8537319065413144E-7</c:v>
                </c:pt>
                <c:pt idx="29">
                  <c:v>1.8537319065413144E-7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555-4645-91CF-099E640E241F}"/>
            </c:ext>
          </c:extLst>
        </c:ser>
        <c:ser>
          <c:idx val="7"/>
          <c:order val="7"/>
          <c:tx>
            <c:v>Bimodal(3) 6</c:v>
          </c:tx>
          <c:marker>
            <c:symbol val="none"/>
          </c:marker>
          <c:xVal>
            <c:numRef>
              <c:f>'Sheet1 {9 min}'!$D$1:$D$31</c:f>
              <c:numCache>
                <c:formatCode>General</c:formatCode>
                <c:ptCount val="31"/>
                <c:pt idx="0">
                  <c:v>523.7750244140625</c:v>
                </c:pt>
                <c:pt idx="1">
                  <c:v>524.27398681640625</c:v>
                </c:pt>
                <c:pt idx="2">
                  <c:v>524.77398681640625</c:v>
                </c:pt>
                <c:pt idx="3">
                  <c:v>525.28497314453125</c:v>
                </c:pt>
                <c:pt idx="4">
                  <c:v>525.78497314453125</c:v>
                </c:pt>
                <c:pt idx="5">
                  <c:v>526.2860107421875</c:v>
                </c:pt>
                <c:pt idx="6">
                  <c:v>526.7860107421875</c:v>
                </c:pt>
                <c:pt idx="7">
                  <c:v>527.28802490234375</c:v>
                </c:pt>
                <c:pt idx="8">
                  <c:v>527.78802490234375</c:v>
                </c:pt>
                <c:pt idx="9">
                  <c:v>528.28802490234375</c:v>
                </c:pt>
                <c:pt idx="10">
                  <c:v>528.78802490234375</c:v>
                </c:pt>
              </c:numCache>
            </c:numRef>
          </c:xVal>
          <c:yVal>
            <c:numRef>
              <c:f>'Sheet1 {9 min}'!$V$1:$V$31</c:f>
              <c:numCache>
                <c:formatCode>General</c:formatCode>
                <c:ptCount val="31"/>
                <c:pt idx="0">
                  <c:v>11.716432569361373</c:v>
                </c:pt>
                <c:pt idx="1">
                  <c:v>183.58164243211479</c:v>
                </c:pt>
                <c:pt idx="2">
                  <c:v>1216.8260832803769</c:v>
                </c:pt>
                <c:pt idx="3">
                  <c:v>4413.5887795500712</c:v>
                </c:pt>
                <c:pt idx="4">
                  <c:v>9453.2066610853872</c:v>
                </c:pt>
                <c:pt idx="5">
                  <c:v>12028.920716698149</c:v>
                </c:pt>
                <c:pt idx="6">
                  <c:v>8765.3926883238692</c:v>
                </c:pt>
                <c:pt idx="7">
                  <c:v>3567.0879300840147</c:v>
                </c:pt>
                <c:pt idx="8">
                  <c:v>1012.6010579600589</c:v>
                </c:pt>
                <c:pt idx="9">
                  <c:v>223.52619072275436</c:v>
                </c:pt>
                <c:pt idx="10">
                  <c:v>40.761659041931665</c:v>
                </c:pt>
                <c:pt idx="11">
                  <c:v>6.3750686805491705</c:v>
                </c:pt>
                <c:pt idx="12">
                  <c:v>0.87679014917680909</c:v>
                </c:pt>
                <c:pt idx="13">
                  <c:v>0.10783232320807744</c:v>
                </c:pt>
                <c:pt idx="14">
                  <c:v>1.1819083229787064E-2</c:v>
                </c:pt>
                <c:pt idx="15">
                  <c:v>9.863311001953323E-4</c:v>
                </c:pt>
                <c:pt idx="16">
                  <c:v>1.8537319065413144E-7</c:v>
                </c:pt>
                <c:pt idx="17">
                  <c:v>1.8537319065413144E-7</c:v>
                </c:pt>
                <c:pt idx="18">
                  <c:v>1.8537319065413144E-7</c:v>
                </c:pt>
                <c:pt idx="19">
                  <c:v>1.8537319065413144E-7</c:v>
                </c:pt>
                <c:pt idx="20">
                  <c:v>1.8537319065413144E-7</c:v>
                </c:pt>
                <c:pt idx="21">
                  <c:v>1.8537319065413144E-7</c:v>
                </c:pt>
                <c:pt idx="22">
                  <c:v>1.8537319065413144E-7</c:v>
                </c:pt>
                <c:pt idx="23">
                  <c:v>1.8537319065413144E-7</c:v>
                </c:pt>
                <c:pt idx="24">
                  <c:v>1.8537319065413144E-7</c:v>
                </c:pt>
                <c:pt idx="25">
                  <c:v>1.8537319065413144E-7</c:v>
                </c:pt>
                <c:pt idx="26">
                  <c:v>1.8537319065413144E-7</c:v>
                </c:pt>
                <c:pt idx="27">
                  <c:v>1.8537319065413144E-7</c:v>
                </c:pt>
                <c:pt idx="28">
                  <c:v>1.8537319065413144E-7</c:v>
                </c:pt>
                <c:pt idx="29">
                  <c:v>1.8537319065413144E-7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3555-4645-91CF-099E640E24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466911"/>
        <c:axId val="788461087"/>
      </c:scatterChart>
      <c:valAx>
        <c:axId val="788466911"/>
        <c:scaling>
          <c:orientation val="minMax"/>
          <c:max val="530"/>
          <c:min val="523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m/z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88461087"/>
        <c:crosses val="autoZero"/>
        <c:crossBetween val="midCat"/>
      </c:valAx>
      <c:valAx>
        <c:axId val="788461087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88466911"/>
        <c:crosses val="autoZero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Regression Metric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Lit>
              <c:ptCount val="1"/>
              <c:pt idx="0">
                <c:v>Error</c:v>
              </c:pt>
            </c:strLit>
          </c:cat>
          <c:val>
            <c:numRef>
              <c:f>'Sheet1 {9 min}'!$I$78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4A3B-4E66-9FC2-0352D99AD3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axId val="788456927"/>
        <c:axId val="788462335"/>
      </c:barChart>
      <c:scatterChart>
        <c:scatterStyle val="lineMarker"/>
        <c:varyColors val="0"/>
        <c:ser>
          <c:idx val="1"/>
          <c:order val="1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008000"/>
                </a:solidFill>
                <a:prstDash val="solid"/>
              </a:ln>
            </c:spPr>
          </c:errBars>
          <c:yVal>
            <c:numRef>
              <c:f>'Sheet1 {9 min}'!$I$79</c:f>
              <c:numCache>
                <c:formatCode>General</c:formatCode>
                <c:ptCount val="1"/>
                <c:pt idx="0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4A3B-4E66-9FC2-0352D99AD383}"/>
            </c:ext>
          </c:extLst>
        </c:ser>
        <c:ser>
          <c:idx val="2"/>
          <c:order val="2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6600"/>
                </a:solidFill>
                <a:prstDash val="solid"/>
              </a:ln>
            </c:spPr>
          </c:errBars>
          <c:yVal>
            <c:numRef>
              <c:f>'Sheet1 {9 min}'!$I$80</c:f>
              <c:numCache>
                <c:formatCode>General</c:formatCode>
                <c:ptCount val="1"/>
                <c:pt idx="0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4A3B-4E66-9FC2-0352D99AD383}"/>
            </c:ext>
          </c:extLst>
        </c:ser>
        <c:ser>
          <c:idx val="3"/>
          <c:order val="3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'Sheet1 {9 min}'!$I$81</c:f>
              <c:numCache>
                <c:formatCode>General</c:formatCode>
                <c:ptCount val="1"/>
                <c:pt idx="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4A3B-4E66-9FC2-0352D99AD3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456927"/>
        <c:axId val="788462335"/>
      </c:scatterChart>
      <c:catAx>
        <c:axId val="78845692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88462335"/>
        <c:crosses val="autoZero"/>
        <c:auto val="1"/>
        <c:lblAlgn val="ctr"/>
        <c:lblOffset val="100"/>
        <c:noMultiLvlLbl val="0"/>
      </c:catAx>
      <c:valAx>
        <c:axId val="788462335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788456927"/>
        <c:crosses val="autoZero"/>
        <c:crossBetween val="between"/>
      </c:valAx>
      <c:spPr>
        <a:noFill/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Delta Chi Metric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Lit>
              <c:ptCount val="1"/>
              <c:pt idx="0">
                <c:v>DeltaChi</c:v>
              </c:pt>
            </c:strLit>
          </c:cat>
          <c:val>
            <c:numRef>
              <c:f>'Sheet1 {9 min}'!$J$78</c:f>
              <c:numCache>
                <c:formatCode>General</c:formatCode>
                <c:ptCount val="1"/>
                <c:pt idx="0">
                  <c:v>3.550429728547834E-2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D7-4DFC-9DAE-662356BAD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axId val="788497279"/>
        <c:axId val="788480223"/>
      </c:barChart>
      <c:scatterChart>
        <c:scatterStyle val="lineMarker"/>
        <c:varyColors val="0"/>
        <c:ser>
          <c:idx val="1"/>
          <c:order val="1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008000"/>
                </a:solidFill>
                <a:prstDash val="solid"/>
              </a:ln>
            </c:spPr>
          </c:errBars>
          <c:yVal>
            <c:numRef>
              <c:f>'Sheet1 {9 min}'!$J$79</c:f>
              <c:numCache>
                <c:formatCode>General</c:formatCode>
                <c:ptCount val="1"/>
                <c:pt idx="0">
                  <c:v>0.33352452342871119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D7-4DFC-9DAE-662356BAD446}"/>
            </c:ext>
          </c:extLst>
        </c:ser>
        <c:ser>
          <c:idx val="2"/>
          <c:order val="2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6600"/>
                </a:solidFill>
                <a:prstDash val="solid"/>
              </a:ln>
            </c:spPr>
          </c:errBars>
          <c:yVal>
            <c:numRef>
              <c:f>'Sheet1 {9 min}'!$J$80</c:f>
              <c:numCache>
                <c:formatCode>General</c:formatCode>
                <c:ptCount val="1"/>
                <c:pt idx="0">
                  <c:v>0.1667622617143556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9D7-4DFC-9DAE-662356BAD446}"/>
            </c:ext>
          </c:extLst>
        </c:ser>
        <c:ser>
          <c:idx val="3"/>
          <c:order val="3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'Sheet1 {9 min}'!$J$81</c:f>
              <c:numCache>
                <c:formatCode>General</c:formatCode>
                <c:ptCount val="1"/>
                <c:pt idx="0">
                  <c:v>8.3381130857177799E-2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9D7-4DFC-9DAE-662356BAD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497279"/>
        <c:axId val="788480223"/>
      </c:scatterChart>
      <c:catAx>
        <c:axId val="7884972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88480223"/>
        <c:crosses val="autoZero"/>
        <c:auto val="1"/>
        <c:lblAlgn val="ctr"/>
        <c:lblOffset val="100"/>
        <c:noMultiLvlLbl val="0"/>
      </c:catAx>
      <c:valAx>
        <c:axId val="788480223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788497279"/>
        <c:crosses val="autoZero"/>
        <c:crossBetween val="between"/>
      </c:valAx>
      <c:spPr>
        <a:noFill/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Separation Metric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Lit>
              <c:ptCount val="1"/>
              <c:pt idx="0">
                <c:v>SepRatio</c:v>
              </c:pt>
            </c:strLit>
          </c:cat>
          <c:val>
            <c:numRef>
              <c:f>'Sheet1 {9 min}'!$K$78</c:f>
              <c:numCache>
                <c:formatCode>General</c:formatCode>
                <c:ptCount val="1"/>
                <c:pt idx="0">
                  <c:v>1.1705035197357625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0E-45C0-900B-ADCC1312B3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axId val="788497695"/>
        <c:axId val="788485631"/>
      </c:barChart>
      <c:scatterChart>
        <c:scatterStyle val="lineMarker"/>
        <c:varyColors val="0"/>
        <c:ser>
          <c:idx val="1"/>
          <c:order val="1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008000"/>
                </a:solidFill>
                <a:prstDash val="solid"/>
              </a:ln>
            </c:spPr>
          </c:errBars>
          <c:yVal>
            <c:numRef>
              <c:f>'Sheet1 {9 min}'!$K$79</c:f>
              <c:numCache>
                <c:formatCode>General</c:formatCode>
                <c:ptCount val="1"/>
                <c:pt idx="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D0E-45C0-900B-ADCC1312B374}"/>
            </c:ext>
          </c:extLst>
        </c:ser>
        <c:ser>
          <c:idx val="2"/>
          <c:order val="2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6600"/>
                </a:solidFill>
                <a:prstDash val="solid"/>
              </a:ln>
            </c:spPr>
          </c:errBars>
          <c:yVal>
            <c:numRef>
              <c:f>'Sheet1 {9 min}'!$K$80</c:f>
              <c:numCache>
                <c:formatCode>General</c:formatCode>
                <c:ptCount val="1"/>
                <c:pt idx="0">
                  <c:v>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D0E-45C0-900B-ADCC1312B374}"/>
            </c:ext>
          </c:extLst>
        </c:ser>
        <c:ser>
          <c:idx val="3"/>
          <c:order val="3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'Sheet1 {9 min}'!$K$81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D0E-45C0-900B-ADCC1312B3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497695"/>
        <c:axId val="788485631"/>
      </c:scatterChart>
      <c:catAx>
        <c:axId val="78849769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88485631"/>
        <c:crosses val="autoZero"/>
        <c:auto val="1"/>
        <c:lblAlgn val="ctr"/>
        <c:lblOffset val="100"/>
        <c:noMultiLvlLbl val="0"/>
      </c:catAx>
      <c:valAx>
        <c:axId val="788485631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788497695"/>
        <c:crosses val="autoZero"/>
        <c:crossBetween val="between"/>
      </c:valAx>
      <c:spPr>
        <a:noFill/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Iterative Fitting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1st</c:v>
          </c:tx>
          <c:spPr>
            <a:ln w="25400">
              <a:noFill/>
            </a:ln>
            <a:effectLst/>
          </c:spPr>
          <c:marker>
            <c:symbol val="circle"/>
            <c:size val="6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xVal>
            <c:numRef>
              <c:f>'Sheet1 {9 min}'!$K$101:$K$120</c:f>
              <c:numCache>
                <c:formatCode>General</c:formatCode>
                <c:ptCount val="20"/>
                <c:pt idx="0">
                  <c:v>1.7896518930720264</c:v>
                </c:pt>
                <c:pt idx="1">
                  <c:v>0.6403741177286979</c:v>
                </c:pt>
                <c:pt idx="2">
                  <c:v>1.9699148290494459</c:v>
                </c:pt>
                <c:pt idx="3">
                  <c:v>0.68217633660420041</c:v>
                </c:pt>
                <c:pt idx="4">
                  <c:v>0.7040298177877834</c:v>
                </c:pt>
                <c:pt idx="5">
                  <c:v>0.94565591009983263</c:v>
                </c:pt>
                <c:pt idx="6">
                  <c:v>0.79344215405162888</c:v>
                </c:pt>
                <c:pt idx="7">
                  <c:v>1.9378759884427796</c:v>
                </c:pt>
                <c:pt idx="8">
                  <c:v>0.63751212204140362</c:v>
                </c:pt>
                <c:pt idx="9">
                  <c:v>0.65226083440577409</c:v>
                </c:pt>
              </c:numCache>
            </c:numRef>
          </c:xVal>
          <c:yVal>
            <c:numRef>
              <c:f>'Sheet1 {9 min}'!$Q$101:$Q$120</c:f>
              <c:numCache>
                <c:formatCode>General</c:formatCode>
                <c:ptCount val="20"/>
                <c:pt idx="0">
                  <c:v>0.79037861331095172</c:v>
                </c:pt>
                <c:pt idx="1">
                  <c:v>0.21324890621512108</c:v>
                </c:pt>
                <c:pt idx="2">
                  <c:v>0.75776859581398115</c:v>
                </c:pt>
                <c:pt idx="3">
                  <c:v>0.17499924997740829</c:v>
                </c:pt>
                <c:pt idx="4">
                  <c:v>0.13881284932974458</c:v>
                </c:pt>
                <c:pt idx="5">
                  <c:v>0.33388422106719789</c:v>
                </c:pt>
                <c:pt idx="6">
                  <c:v>5.7629188950379766E-2</c:v>
                </c:pt>
                <c:pt idx="7">
                  <c:v>0.73410897114479201</c:v>
                </c:pt>
                <c:pt idx="8">
                  <c:v>0.15778991494034383</c:v>
                </c:pt>
                <c:pt idx="9">
                  <c:v>8.0361550631849687E-2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62-482E-8AD0-13496072DDF5}"/>
            </c:ext>
          </c:extLst>
        </c:ser>
        <c:ser>
          <c:idx val="1"/>
          <c:order val="1"/>
          <c:tx>
            <c:v>2nd</c:v>
          </c:tx>
          <c:spPr>
            <a:ln w="25400">
              <a:noFill/>
            </a:ln>
            <a:effectLst/>
          </c:spPr>
          <c:marker>
            <c:symbol val="circle"/>
            <c:size val="6"/>
            <c:spPr>
              <a:solidFill>
                <a:srgbClr val="99CCFF"/>
              </a:solidFill>
              <a:ln>
                <a:solidFill>
                  <a:srgbClr val="99CCFF"/>
                </a:solidFill>
                <a:prstDash val="solid"/>
              </a:ln>
            </c:spPr>
          </c:marker>
          <c:xVal>
            <c:numRef>
              <c:f>'Sheet1 {9 min}'!$M$101:$M$120</c:f>
              <c:numCache>
                <c:formatCode>General</c:formatCode>
                <c:ptCount val="20"/>
                <c:pt idx="0">
                  <c:v>3.9583179510090161</c:v>
                </c:pt>
                <c:pt idx="1">
                  <c:v>2.6112148210828119</c:v>
                </c:pt>
                <c:pt idx="2">
                  <c:v>2.0673082698500398</c:v>
                </c:pt>
                <c:pt idx="3">
                  <c:v>2.5489872126901929</c:v>
                </c:pt>
                <c:pt idx="4">
                  <c:v>2.5356984369263542</c:v>
                </c:pt>
                <c:pt idx="5">
                  <c:v>2.2605872258952959</c:v>
                </c:pt>
                <c:pt idx="6">
                  <c:v>2.3512721506673278</c:v>
                </c:pt>
                <c:pt idx="7">
                  <c:v>1.9973488708544114</c:v>
                </c:pt>
                <c:pt idx="8">
                  <c:v>2.67541758212068</c:v>
                </c:pt>
                <c:pt idx="9">
                  <c:v>2.4542918875577571</c:v>
                </c:pt>
              </c:numCache>
            </c:numRef>
          </c:xVal>
          <c:yVal>
            <c:numRef>
              <c:f>'Sheet1 {9 min}'!$R$101:$R$120</c:f>
              <c:numCache>
                <c:formatCode>General</c:formatCode>
                <c:ptCount val="20"/>
                <c:pt idx="0">
                  <c:v>0.15104949124167655</c:v>
                </c:pt>
                <c:pt idx="1">
                  <c:v>0.65148460633462879</c:v>
                </c:pt>
                <c:pt idx="2">
                  <c:v>0.10710239124062604</c:v>
                </c:pt>
                <c:pt idx="3">
                  <c:v>0.69918082864387232</c:v>
                </c:pt>
                <c:pt idx="4">
                  <c:v>0.76747378420330892</c:v>
                </c:pt>
                <c:pt idx="5">
                  <c:v>0.10600353748535617</c:v>
                </c:pt>
                <c:pt idx="6">
                  <c:v>0.88846799576967217</c:v>
                </c:pt>
                <c:pt idx="7">
                  <c:v>0.10856430622617054</c:v>
                </c:pt>
                <c:pt idx="8">
                  <c:v>0.82466433853115495</c:v>
                </c:pt>
                <c:pt idx="9">
                  <c:v>0.83430617735279877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762-482E-8AD0-13496072DDF5}"/>
            </c:ext>
          </c:extLst>
        </c:ser>
        <c:ser>
          <c:idx val="2"/>
          <c:order val="2"/>
          <c:tx>
            <c:v>3rd</c:v>
          </c:tx>
          <c:spPr>
            <a:ln w="25400">
              <a:noFill/>
            </a:ln>
            <a:effectLst/>
          </c:spPr>
          <c:marker>
            <c:symbol val="circle"/>
            <c:size val="6"/>
            <c:spPr>
              <a:solidFill>
                <a:srgbClr val="FFCC99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xVal>
            <c:numRef>
              <c:f>'Sheet1 {9 min}'!$O$101:$O$120</c:f>
              <c:numCache>
                <c:formatCode>General</c:formatCode>
                <c:ptCount val="20"/>
                <c:pt idx="0">
                  <c:v>4.0250397634293975</c:v>
                </c:pt>
                <c:pt idx="1">
                  <c:v>4.1888446916770867</c:v>
                </c:pt>
                <c:pt idx="2">
                  <c:v>3.9897881539006299</c:v>
                </c:pt>
                <c:pt idx="3">
                  <c:v>4.28324793094081</c:v>
                </c:pt>
                <c:pt idx="4">
                  <c:v>3.2956489409312586</c:v>
                </c:pt>
                <c:pt idx="5">
                  <c:v>3.2533993933274408</c:v>
                </c:pt>
                <c:pt idx="6">
                  <c:v>4.8986155953778896</c:v>
                </c:pt>
                <c:pt idx="7">
                  <c:v>3.9592631845755739</c:v>
                </c:pt>
                <c:pt idx="8">
                  <c:v>2.8971673333873156</c:v>
                </c:pt>
                <c:pt idx="9">
                  <c:v>3.7871866585529919</c:v>
                </c:pt>
              </c:numCache>
            </c:numRef>
          </c:xVal>
          <c:yVal>
            <c:numRef>
              <c:f>'Sheet1 {9 min}'!$S$101:$S$120</c:f>
              <c:numCache>
                <c:formatCode>General</c:formatCode>
                <c:ptCount val="20"/>
                <c:pt idx="0">
                  <c:v>5.8571895447371659E-2</c:v>
                </c:pt>
                <c:pt idx="1">
                  <c:v>0.13526648745025019</c:v>
                </c:pt>
                <c:pt idx="2">
                  <c:v>0.13512901294539287</c:v>
                </c:pt>
                <c:pt idx="3">
                  <c:v>0.12581992137871933</c:v>
                </c:pt>
                <c:pt idx="4">
                  <c:v>9.3713366466946446E-2</c:v>
                </c:pt>
                <c:pt idx="5">
                  <c:v>0.56011224144744598</c:v>
                </c:pt>
                <c:pt idx="6">
                  <c:v>5.3902815279948058E-2</c:v>
                </c:pt>
                <c:pt idx="7">
                  <c:v>0.15732672262903744</c:v>
                </c:pt>
                <c:pt idx="8">
                  <c:v>1.7545746528501178E-2</c:v>
                </c:pt>
                <c:pt idx="9">
                  <c:v>8.5332272015351665E-2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762-482E-8AD0-13496072DD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487711"/>
        <c:axId val="788490623"/>
      </c:scatterChart>
      <c:valAx>
        <c:axId val="7884877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88490623"/>
        <c:crosses val="autoZero"/>
        <c:crossBetween val="midCat"/>
      </c:valAx>
      <c:valAx>
        <c:axId val="788490623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8848771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 i="0">
                <a:solidFill>
                  <a:srgbClr val="000000"/>
                </a:solidFill>
              </a:defRPr>
            </a:pPr>
            <a:r>
              <a:rPr lang="en-US" b="1" i="0">
                <a:solidFill>
                  <a:srgbClr val="000000"/>
                </a:solidFill>
              </a:rPr>
              <a:t>Sheet1 {10 min} spectrum 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spectrum</c:v>
          </c:tx>
          <c:spPr>
            <a:ln w="127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{10 min}'!$A$1:$A$586</c:f>
              <c:numCache>
                <c:formatCode>General</c:formatCode>
                <c:ptCount val="586"/>
                <c:pt idx="0">
                  <c:v>523.43499755859375</c:v>
                </c:pt>
                <c:pt idx="1">
                  <c:v>523.44500732421875</c:v>
                </c:pt>
                <c:pt idx="2">
                  <c:v>523.45501708984375</c:v>
                </c:pt>
                <c:pt idx="3">
                  <c:v>523.46502685546875</c:v>
                </c:pt>
                <c:pt idx="4">
                  <c:v>523.4749755859375</c:v>
                </c:pt>
                <c:pt idx="5">
                  <c:v>523.4849853515625</c:v>
                </c:pt>
                <c:pt idx="6">
                  <c:v>523.4949951171875</c:v>
                </c:pt>
                <c:pt idx="7">
                  <c:v>523.5050048828125</c:v>
                </c:pt>
                <c:pt idx="8">
                  <c:v>523.5150146484375</c:v>
                </c:pt>
                <c:pt idx="9">
                  <c:v>523.5250244140625</c:v>
                </c:pt>
                <c:pt idx="10">
                  <c:v>523.53497314453125</c:v>
                </c:pt>
                <c:pt idx="11">
                  <c:v>523.54498291015625</c:v>
                </c:pt>
                <c:pt idx="12">
                  <c:v>523.55499267578125</c:v>
                </c:pt>
                <c:pt idx="13">
                  <c:v>523.56500244140625</c:v>
                </c:pt>
                <c:pt idx="14">
                  <c:v>523.57501220703125</c:v>
                </c:pt>
                <c:pt idx="15">
                  <c:v>523.58502197265625</c:v>
                </c:pt>
                <c:pt idx="16">
                  <c:v>523.594970703125</c:v>
                </c:pt>
                <c:pt idx="17">
                  <c:v>523.60498046875</c:v>
                </c:pt>
                <c:pt idx="18">
                  <c:v>523.614990234375</c:v>
                </c:pt>
                <c:pt idx="19">
                  <c:v>523.625</c:v>
                </c:pt>
                <c:pt idx="20">
                  <c:v>523.635009765625</c:v>
                </c:pt>
                <c:pt idx="21">
                  <c:v>523.64501953125</c:v>
                </c:pt>
                <c:pt idx="22">
                  <c:v>523.655029296875</c:v>
                </c:pt>
                <c:pt idx="23">
                  <c:v>523.66497802734375</c:v>
                </c:pt>
                <c:pt idx="24">
                  <c:v>523.67498779296875</c:v>
                </c:pt>
                <c:pt idx="25">
                  <c:v>523.68499755859375</c:v>
                </c:pt>
                <c:pt idx="26">
                  <c:v>523.69500732421875</c:v>
                </c:pt>
                <c:pt idx="27">
                  <c:v>523.70501708984375</c:v>
                </c:pt>
                <c:pt idx="28">
                  <c:v>523.71502685546875</c:v>
                </c:pt>
                <c:pt idx="29">
                  <c:v>523.7249755859375</c:v>
                </c:pt>
                <c:pt idx="30">
                  <c:v>523.7349853515625</c:v>
                </c:pt>
                <c:pt idx="31">
                  <c:v>523.7449951171875</c:v>
                </c:pt>
                <c:pt idx="32">
                  <c:v>523.7550048828125</c:v>
                </c:pt>
                <c:pt idx="33">
                  <c:v>523.7650146484375</c:v>
                </c:pt>
                <c:pt idx="34">
                  <c:v>523.7750244140625</c:v>
                </c:pt>
                <c:pt idx="35">
                  <c:v>523.78497314453125</c:v>
                </c:pt>
                <c:pt idx="36">
                  <c:v>523.79498291015625</c:v>
                </c:pt>
                <c:pt idx="37">
                  <c:v>523.80499267578125</c:v>
                </c:pt>
                <c:pt idx="38">
                  <c:v>523.81500244140625</c:v>
                </c:pt>
                <c:pt idx="39">
                  <c:v>523.82501220703125</c:v>
                </c:pt>
                <c:pt idx="40">
                  <c:v>523.83502197265625</c:v>
                </c:pt>
                <c:pt idx="41">
                  <c:v>523.844970703125</c:v>
                </c:pt>
                <c:pt idx="42">
                  <c:v>523.85498046875</c:v>
                </c:pt>
                <c:pt idx="43">
                  <c:v>523.864990234375</c:v>
                </c:pt>
                <c:pt idx="44">
                  <c:v>523.875</c:v>
                </c:pt>
                <c:pt idx="45">
                  <c:v>523.885009765625</c:v>
                </c:pt>
                <c:pt idx="46">
                  <c:v>523.89501953125</c:v>
                </c:pt>
                <c:pt idx="47">
                  <c:v>523.905029296875</c:v>
                </c:pt>
                <c:pt idx="48">
                  <c:v>523.91497802734375</c:v>
                </c:pt>
                <c:pt idx="49">
                  <c:v>523.92498779296875</c:v>
                </c:pt>
                <c:pt idx="50">
                  <c:v>523.93499755859375</c:v>
                </c:pt>
                <c:pt idx="51">
                  <c:v>523.94500732421875</c:v>
                </c:pt>
                <c:pt idx="52">
                  <c:v>523.95501708984375</c:v>
                </c:pt>
                <c:pt idx="53">
                  <c:v>523.96502685546875</c:v>
                </c:pt>
                <c:pt idx="54">
                  <c:v>523.9749755859375</c:v>
                </c:pt>
                <c:pt idx="55">
                  <c:v>523.9849853515625</c:v>
                </c:pt>
                <c:pt idx="56">
                  <c:v>523.9949951171875</c:v>
                </c:pt>
                <c:pt idx="57">
                  <c:v>524.0050048828125</c:v>
                </c:pt>
                <c:pt idx="58">
                  <c:v>524.0150146484375</c:v>
                </c:pt>
                <c:pt idx="59">
                  <c:v>524.0250244140625</c:v>
                </c:pt>
                <c:pt idx="60">
                  <c:v>524.03497314453125</c:v>
                </c:pt>
                <c:pt idx="61">
                  <c:v>524.04498291015625</c:v>
                </c:pt>
                <c:pt idx="62">
                  <c:v>524.05499267578125</c:v>
                </c:pt>
                <c:pt idx="63">
                  <c:v>524.06500244140625</c:v>
                </c:pt>
                <c:pt idx="64">
                  <c:v>524.07501220703125</c:v>
                </c:pt>
                <c:pt idx="65">
                  <c:v>524.08502197265625</c:v>
                </c:pt>
                <c:pt idx="66">
                  <c:v>524.094970703125</c:v>
                </c:pt>
                <c:pt idx="67">
                  <c:v>524.10400390625</c:v>
                </c:pt>
                <c:pt idx="68">
                  <c:v>524.114990234375</c:v>
                </c:pt>
                <c:pt idx="69">
                  <c:v>524.125</c:v>
                </c:pt>
                <c:pt idx="70">
                  <c:v>524.135009765625</c:v>
                </c:pt>
                <c:pt idx="71">
                  <c:v>524.14398193359375</c:v>
                </c:pt>
                <c:pt idx="72">
                  <c:v>524.15399169921875</c:v>
                </c:pt>
                <c:pt idx="73">
                  <c:v>524.16400146484375</c:v>
                </c:pt>
                <c:pt idx="74">
                  <c:v>524.17401123046875</c:v>
                </c:pt>
                <c:pt idx="75">
                  <c:v>524.18402099609375</c:v>
                </c:pt>
                <c:pt idx="76">
                  <c:v>524.1939697265625</c:v>
                </c:pt>
                <c:pt idx="77">
                  <c:v>524.2039794921875</c:v>
                </c:pt>
                <c:pt idx="78">
                  <c:v>524.2139892578125</c:v>
                </c:pt>
                <c:pt idx="79">
                  <c:v>524.2239990234375</c:v>
                </c:pt>
                <c:pt idx="80">
                  <c:v>524.2340087890625</c:v>
                </c:pt>
                <c:pt idx="81">
                  <c:v>524.2440185546875</c:v>
                </c:pt>
                <c:pt idx="82">
                  <c:v>524.2540283203125</c:v>
                </c:pt>
                <c:pt idx="83">
                  <c:v>524.26397705078125</c:v>
                </c:pt>
                <c:pt idx="84">
                  <c:v>524.27398681640625</c:v>
                </c:pt>
                <c:pt idx="85">
                  <c:v>524.28399658203125</c:v>
                </c:pt>
                <c:pt idx="86">
                  <c:v>524.29400634765625</c:v>
                </c:pt>
                <c:pt idx="87">
                  <c:v>524.30401611328125</c:v>
                </c:pt>
                <c:pt idx="88">
                  <c:v>524.31402587890625</c:v>
                </c:pt>
                <c:pt idx="89">
                  <c:v>524.323974609375</c:v>
                </c:pt>
                <c:pt idx="90">
                  <c:v>524.333984375</c:v>
                </c:pt>
                <c:pt idx="91">
                  <c:v>524.343994140625</c:v>
                </c:pt>
                <c:pt idx="92">
                  <c:v>524.35400390625</c:v>
                </c:pt>
                <c:pt idx="93">
                  <c:v>524.364013671875</c:v>
                </c:pt>
                <c:pt idx="94">
                  <c:v>524.3740234375</c:v>
                </c:pt>
                <c:pt idx="95">
                  <c:v>524.38397216796875</c:v>
                </c:pt>
                <c:pt idx="96">
                  <c:v>524.39398193359375</c:v>
                </c:pt>
                <c:pt idx="97">
                  <c:v>524.40399169921875</c:v>
                </c:pt>
                <c:pt idx="98">
                  <c:v>524.41400146484375</c:v>
                </c:pt>
                <c:pt idx="99">
                  <c:v>524.42401123046875</c:v>
                </c:pt>
                <c:pt idx="100">
                  <c:v>524.43402099609375</c:v>
                </c:pt>
                <c:pt idx="101">
                  <c:v>524.4439697265625</c:v>
                </c:pt>
                <c:pt idx="102">
                  <c:v>524.4539794921875</c:v>
                </c:pt>
                <c:pt idx="103">
                  <c:v>524.4639892578125</c:v>
                </c:pt>
                <c:pt idx="104">
                  <c:v>524.4739990234375</c:v>
                </c:pt>
                <c:pt idx="105">
                  <c:v>524.4840087890625</c:v>
                </c:pt>
                <c:pt idx="106">
                  <c:v>524.4940185546875</c:v>
                </c:pt>
                <c:pt idx="107">
                  <c:v>524.5040283203125</c:v>
                </c:pt>
                <c:pt idx="108">
                  <c:v>524.51397705078125</c:v>
                </c:pt>
                <c:pt idx="109">
                  <c:v>524.52398681640625</c:v>
                </c:pt>
                <c:pt idx="110">
                  <c:v>524.53399658203125</c:v>
                </c:pt>
                <c:pt idx="111">
                  <c:v>524.54400634765625</c:v>
                </c:pt>
                <c:pt idx="112">
                  <c:v>524.55401611328125</c:v>
                </c:pt>
                <c:pt idx="113">
                  <c:v>524.56402587890625</c:v>
                </c:pt>
                <c:pt idx="114">
                  <c:v>524.573974609375</c:v>
                </c:pt>
                <c:pt idx="115">
                  <c:v>524.583984375</c:v>
                </c:pt>
                <c:pt idx="116">
                  <c:v>524.593994140625</c:v>
                </c:pt>
                <c:pt idx="117">
                  <c:v>524.60400390625</c:v>
                </c:pt>
                <c:pt idx="118">
                  <c:v>524.614013671875</c:v>
                </c:pt>
                <c:pt idx="119">
                  <c:v>524.6240234375</c:v>
                </c:pt>
                <c:pt idx="120">
                  <c:v>524.63397216796875</c:v>
                </c:pt>
                <c:pt idx="121">
                  <c:v>524.64398193359375</c:v>
                </c:pt>
                <c:pt idx="122">
                  <c:v>524.65399169921875</c:v>
                </c:pt>
                <c:pt idx="123">
                  <c:v>524.66400146484375</c:v>
                </c:pt>
                <c:pt idx="124">
                  <c:v>524.67401123046875</c:v>
                </c:pt>
                <c:pt idx="125">
                  <c:v>524.68402099609375</c:v>
                </c:pt>
                <c:pt idx="126">
                  <c:v>524.6939697265625</c:v>
                </c:pt>
                <c:pt idx="127">
                  <c:v>524.7039794921875</c:v>
                </c:pt>
                <c:pt idx="128">
                  <c:v>524.7139892578125</c:v>
                </c:pt>
                <c:pt idx="129">
                  <c:v>524.7239990234375</c:v>
                </c:pt>
                <c:pt idx="130">
                  <c:v>524.7340087890625</c:v>
                </c:pt>
                <c:pt idx="131">
                  <c:v>524.7440185546875</c:v>
                </c:pt>
                <c:pt idx="132">
                  <c:v>524.7540283203125</c:v>
                </c:pt>
                <c:pt idx="133">
                  <c:v>524.76397705078125</c:v>
                </c:pt>
                <c:pt idx="134">
                  <c:v>524.77398681640625</c:v>
                </c:pt>
                <c:pt idx="135">
                  <c:v>524.78399658203125</c:v>
                </c:pt>
                <c:pt idx="136">
                  <c:v>524.79400634765625</c:v>
                </c:pt>
                <c:pt idx="137">
                  <c:v>524.80401611328125</c:v>
                </c:pt>
                <c:pt idx="138">
                  <c:v>524.81402587890625</c:v>
                </c:pt>
                <c:pt idx="139">
                  <c:v>524.823974609375</c:v>
                </c:pt>
                <c:pt idx="140">
                  <c:v>524.833984375</c:v>
                </c:pt>
                <c:pt idx="141">
                  <c:v>524.843994140625</c:v>
                </c:pt>
                <c:pt idx="142">
                  <c:v>524.85400390625</c:v>
                </c:pt>
                <c:pt idx="143">
                  <c:v>524.864013671875</c:v>
                </c:pt>
                <c:pt idx="144">
                  <c:v>524.8740234375</c:v>
                </c:pt>
                <c:pt idx="145">
                  <c:v>524.88397216796875</c:v>
                </c:pt>
                <c:pt idx="146">
                  <c:v>524.89398193359375</c:v>
                </c:pt>
                <c:pt idx="147">
                  <c:v>524.90399169921875</c:v>
                </c:pt>
                <c:pt idx="148">
                  <c:v>524.91400146484375</c:v>
                </c:pt>
                <c:pt idx="149">
                  <c:v>524.92401123046875</c:v>
                </c:pt>
                <c:pt idx="150">
                  <c:v>524.93402099609375</c:v>
                </c:pt>
                <c:pt idx="151">
                  <c:v>524.9439697265625</c:v>
                </c:pt>
                <c:pt idx="152">
                  <c:v>524.9539794921875</c:v>
                </c:pt>
                <c:pt idx="153">
                  <c:v>524.9639892578125</c:v>
                </c:pt>
                <c:pt idx="154">
                  <c:v>524.9739990234375</c:v>
                </c:pt>
                <c:pt idx="155">
                  <c:v>524.9840087890625</c:v>
                </c:pt>
                <c:pt idx="156">
                  <c:v>524.9940185546875</c:v>
                </c:pt>
                <c:pt idx="157">
                  <c:v>525.0040283203125</c:v>
                </c:pt>
                <c:pt idx="158">
                  <c:v>525.01397705078125</c:v>
                </c:pt>
                <c:pt idx="159">
                  <c:v>525.02398681640625</c:v>
                </c:pt>
                <c:pt idx="160">
                  <c:v>525.03399658203125</c:v>
                </c:pt>
                <c:pt idx="161">
                  <c:v>525.04400634765625</c:v>
                </c:pt>
                <c:pt idx="162">
                  <c:v>525.05401611328125</c:v>
                </c:pt>
                <c:pt idx="163">
                  <c:v>525.06402587890625</c:v>
                </c:pt>
                <c:pt idx="164">
                  <c:v>525.073974609375</c:v>
                </c:pt>
                <c:pt idx="165">
                  <c:v>525.083984375</c:v>
                </c:pt>
                <c:pt idx="166">
                  <c:v>525.093994140625</c:v>
                </c:pt>
                <c:pt idx="167">
                  <c:v>525.10400390625</c:v>
                </c:pt>
                <c:pt idx="168">
                  <c:v>525.114013671875</c:v>
                </c:pt>
                <c:pt idx="169">
                  <c:v>525.1240234375</c:v>
                </c:pt>
                <c:pt idx="170">
                  <c:v>525.13397216796875</c:v>
                </c:pt>
                <c:pt idx="171">
                  <c:v>525.14398193359375</c:v>
                </c:pt>
                <c:pt idx="172">
                  <c:v>525.15399169921875</c:v>
                </c:pt>
                <c:pt idx="173">
                  <c:v>525.16400146484375</c:v>
                </c:pt>
                <c:pt idx="174">
                  <c:v>525.17401123046875</c:v>
                </c:pt>
                <c:pt idx="175">
                  <c:v>525.18499755859375</c:v>
                </c:pt>
                <c:pt idx="176">
                  <c:v>525.19500732421875</c:v>
                </c:pt>
                <c:pt idx="177">
                  <c:v>525.2039794921875</c:v>
                </c:pt>
                <c:pt idx="178">
                  <c:v>525.2139892578125</c:v>
                </c:pt>
                <c:pt idx="179">
                  <c:v>525.2239990234375</c:v>
                </c:pt>
                <c:pt idx="180">
                  <c:v>525.2340087890625</c:v>
                </c:pt>
                <c:pt idx="181">
                  <c:v>525.2449951171875</c:v>
                </c:pt>
                <c:pt idx="182">
                  <c:v>525.2550048828125</c:v>
                </c:pt>
                <c:pt idx="183">
                  <c:v>525.2650146484375</c:v>
                </c:pt>
                <c:pt idx="184">
                  <c:v>525.2750244140625</c:v>
                </c:pt>
                <c:pt idx="185">
                  <c:v>525.28497314453125</c:v>
                </c:pt>
                <c:pt idx="186">
                  <c:v>525.29400634765625</c:v>
                </c:pt>
                <c:pt idx="187">
                  <c:v>525.30499267578125</c:v>
                </c:pt>
                <c:pt idx="188">
                  <c:v>525.31500244140625</c:v>
                </c:pt>
                <c:pt idx="189">
                  <c:v>525.32501220703125</c:v>
                </c:pt>
                <c:pt idx="190">
                  <c:v>525.33502197265625</c:v>
                </c:pt>
                <c:pt idx="191">
                  <c:v>525.344970703125</c:v>
                </c:pt>
                <c:pt idx="192">
                  <c:v>525.35498046875</c:v>
                </c:pt>
                <c:pt idx="193">
                  <c:v>525.364990234375</c:v>
                </c:pt>
                <c:pt idx="194">
                  <c:v>525.375</c:v>
                </c:pt>
                <c:pt idx="195">
                  <c:v>525.385009765625</c:v>
                </c:pt>
                <c:pt idx="196">
                  <c:v>525.39501953125</c:v>
                </c:pt>
                <c:pt idx="197">
                  <c:v>525.405029296875</c:v>
                </c:pt>
                <c:pt idx="198">
                  <c:v>525.41497802734375</c:v>
                </c:pt>
                <c:pt idx="199">
                  <c:v>525.42498779296875</c:v>
                </c:pt>
                <c:pt idx="200">
                  <c:v>525.43499755859375</c:v>
                </c:pt>
                <c:pt idx="201">
                  <c:v>525.44500732421875</c:v>
                </c:pt>
                <c:pt idx="202">
                  <c:v>525.45501708984375</c:v>
                </c:pt>
                <c:pt idx="203">
                  <c:v>525.46502685546875</c:v>
                </c:pt>
                <c:pt idx="204">
                  <c:v>525.4749755859375</c:v>
                </c:pt>
                <c:pt idx="205">
                  <c:v>525.4849853515625</c:v>
                </c:pt>
                <c:pt idx="206">
                  <c:v>525.4949951171875</c:v>
                </c:pt>
                <c:pt idx="207">
                  <c:v>525.5050048828125</c:v>
                </c:pt>
                <c:pt idx="208">
                  <c:v>525.5150146484375</c:v>
                </c:pt>
                <c:pt idx="209">
                  <c:v>525.5250244140625</c:v>
                </c:pt>
                <c:pt idx="210">
                  <c:v>525.53497314453125</c:v>
                </c:pt>
                <c:pt idx="211">
                  <c:v>525.54498291015625</c:v>
                </c:pt>
                <c:pt idx="212">
                  <c:v>525.55499267578125</c:v>
                </c:pt>
                <c:pt idx="213">
                  <c:v>525.56500244140625</c:v>
                </c:pt>
                <c:pt idx="214">
                  <c:v>525.57501220703125</c:v>
                </c:pt>
                <c:pt idx="215">
                  <c:v>525.58502197265625</c:v>
                </c:pt>
                <c:pt idx="216">
                  <c:v>525.594970703125</c:v>
                </c:pt>
                <c:pt idx="217">
                  <c:v>525.60498046875</c:v>
                </c:pt>
                <c:pt idx="218">
                  <c:v>525.614990234375</c:v>
                </c:pt>
                <c:pt idx="219">
                  <c:v>525.625</c:v>
                </c:pt>
                <c:pt idx="220">
                  <c:v>525.635009765625</c:v>
                </c:pt>
                <c:pt idx="221">
                  <c:v>525.64501953125</c:v>
                </c:pt>
                <c:pt idx="222">
                  <c:v>525.655029296875</c:v>
                </c:pt>
                <c:pt idx="223">
                  <c:v>525.66497802734375</c:v>
                </c:pt>
                <c:pt idx="224">
                  <c:v>525.67498779296875</c:v>
                </c:pt>
                <c:pt idx="225">
                  <c:v>525.68499755859375</c:v>
                </c:pt>
                <c:pt idx="226">
                  <c:v>525.69500732421875</c:v>
                </c:pt>
                <c:pt idx="227">
                  <c:v>525.70501708984375</c:v>
                </c:pt>
                <c:pt idx="228">
                  <c:v>525.71502685546875</c:v>
                </c:pt>
                <c:pt idx="229">
                  <c:v>525.7249755859375</c:v>
                </c:pt>
                <c:pt idx="230">
                  <c:v>525.7349853515625</c:v>
                </c:pt>
                <c:pt idx="231">
                  <c:v>525.7449951171875</c:v>
                </c:pt>
                <c:pt idx="232">
                  <c:v>525.7550048828125</c:v>
                </c:pt>
                <c:pt idx="233">
                  <c:v>525.7650146484375</c:v>
                </c:pt>
                <c:pt idx="234">
                  <c:v>525.7750244140625</c:v>
                </c:pt>
                <c:pt idx="235">
                  <c:v>525.78497314453125</c:v>
                </c:pt>
                <c:pt idx="236">
                  <c:v>525.79498291015625</c:v>
                </c:pt>
                <c:pt idx="237">
                  <c:v>525.80499267578125</c:v>
                </c:pt>
                <c:pt idx="238">
                  <c:v>525.81500244140625</c:v>
                </c:pt>
                <c:pt idx="239">
                  <c:v>525.82501220703125</c:v>
                </c:pt>
                <c:pt idx="240">
                  <c:v>525.83502197265625</c:v>
                </c:pt>
                <c:pt idx="241">
                  <c:v>525.844970703125</c:v>
                </c:pt>
                <c:pt idx="242">
                  <c:v>525.85498046875</c:v>
                </c:pt>
                <c:pt idx="243">
                  <c:v>525.864990234375</c:v>
                </c:pt>
                <c:pt idx="244">
                  <c:v>525.875</c:v>
                </c:pt>
                <c:pt idx="245">
                  <c:v>525.885009765625</c:v>
                </c:pt>
                <c:pt idx="246">
                  <c:v>525.89501953125</c:v>
                </c:pt>
                <c:pt idx="247">
                  <c:v>525.905029296875</c:v>
                </c:pt>
                <c:pt idx="248">
                  <c:v>525.91497802734375</c:v>
                </c:pt>
                <c:pt idx="249">
                  <c:v>525.92498779296875</c:v>
                </c:pt>
                <c:pt idx="250">
                  <c:v>525.93499755859375</c:v>
                </c:pt>
                <c:pt idx="251">
                  <c:v>525.94500732421875</c:v>
                </c:pt>
                <c:pt idx="252">
                  <c:v>525.95501708984375</c:v>
                </c:pt>
                <c:pt idx="253">
                  <c:v>525.96502685546875</c:v>
                </c:pt>
                <c:pt idx="254">
                  <c:v>525.9749755859375</c:v>
                </c:pt>
                <c:pt idx="255">
                  <c:v>525.9849853515625</c:v>
                </c:pt>
                <c:pt idx="256">
                  <c:v>525.9949951171875</c:v>
                </c:pt>
                <c:pt idx="257">
                  <c:v>526.0050048828125</c:v>
                </c:pt>
                <c:pt idx="258">
                  <c:v>526.0150146484375</c:v>
                </c:pt>
                <c:pt idx="259">
                  <c:v>526.0250244140625</c:v>
                </c:pt>
                <c:pt idx="260">
                  <c:v>526.03497314453125</c:v>
                </c:pt>
                <c:pt idx="261">
                  <c:v>526.04498291015625</c:v>
                </c:pt>
                <c:pt idx="262">
                  <c:v>526.05499267578125</c:v>
                </c:pt>
                <c:pt idx="263">
                  <c:v>526.06500244140625</c:v>
                </c:pt>
                <c:pt idx="264">
                  <c:v>526.07501220703125</c:v>
                </c:pt>
                <c:pt idx="265">
                  <c:v>526.08502197265625</c:v>
                </c:pt>
                <c:pt idx="266">
                  <c:v>526.094970703125</c:v>
                </c:pt>
                <c:pt idx="267">
                  <c:v>526.10498046875</c:v>
                </c:pt>
                <c:pt idx="268">
                  <c:v>526.114990234375</c:v>
                </c:pt>
                <c:pt idx="269">
                  <c:v>526.125</c:v>
                </c:pt>
                <c:pt idx="270">
                  <c:v>526.135009765625</c:v>
                </c:pt>
                <c:pt idx="271">
                  <c:v>526.14501953125</c:v>
                </c:pt>
                <c:pt idx="272">
                  <c:v>526.155029296875</c:v>
                </c:pt>
                <c:pt idx="273">
                  <c:v>526.16497802734375</c:v>
                </c:pt>
                <c:pt idx="274">
                  <c:v>526.17498779296875</c:v>
                </c:pt>
                <c:pt idx="275">
                  <c:v>526.18499755859375</c:v>
                </c:pt>
                <c:pt idx="276">
                  <c:v>526.19500732421875</c:v>
                </c:pt>
                <c:pt idx="277">
                  <c:v>526.20501708984375</c:v>
                </c:pt>
                <c:pt idx="278">
                  <c:v>526.21502685546875</c:v>
                </c:pt>
                <c:pt idx="279">
                  <c:v>526.2249755859375</c:v>
                </c:pt>
                <c:pt idx="280">
                  <c:v>526.2349853515625</c:v>
                </c:pt>
                <c:pt idx="281">
                  <c:v>526.2449951171875</c:v>
                </c:pt>
                <c:pt idx="282">
                  <c:v>526.2550048828125</c:v>
                </c:pt>
                <c:pt idx="283">
                  <c:v>526.2659912109375</c:v>
                </c:pt>
                <c:pt idx="284">
                  <c:v>526.2760009765625</c:v>
                </c:pt>
                <c:pt idx="285">
                  <c:v>526.2860107421875</c:v>
                </c:pt>
                <c:pt idx="286">
                  <c:v>526.2960205078125</c:v>
                </c:pt>
                <c:pt idx="287">
                  <c:v>526.3060302734375</c:v>
                </c:pt>
                <c:pt idx="288">
                  <c:v>526.31597900390625</c:v>
                </c:pt>
                <c:pt idx="289">
                  <c:v>526.32598876953125</c:v>
                </c:pt>
                <c:pt idx="290">
                  <c:v>526.33599853515625</c:v>
                </c:pt>
                <c:pt idx="291">
                  <c:v>526.34600830078125</c:v>
                </c:pt>
                <c:pt idx="292">
                  <c:v>526.35601806640625</c:v>
                </c:pt>
                <c:pt idx="293">
                  <c:v>526.36602783203125</c:v>
                </c:pt>
                <c:pt idx="294">
                  <c:v>526.3759765625</c:v>
                </c:pt>
                <c:pt idx="295">
                  <c:v>526.385986328125</c:v>
                </c:pt>
                <c:pt idx="296">
                  <c:v>526.39599609375</c:v>
                </c:pt>
                <c:pt idx="297">
                  <c:v>526.406005859375</c:v>
                </c:pt>
                <c:pt idx="298">
                  <c:v>526.416015625</c:v>
                </c:pt>
                <c:pt idx="299">
                  <c:v>526.426025390625</c:v>
                </c:pt>
                <c:pt idx="300">
                  <c:v>526.43597412109375</c:v>
                </c:pt>
                <c:pt idx="301">
                  <c:v>526.44598388671875</c:v>
                </c:pt>
                <c:pt idx="302">
                  <c:v>526.45599365234375</c:v>
                </c:pt>
                <c:pt idx="303">
                  <c:v>526.46600341796875</c:v>
                </c:pt>
                <c:pt idx="304">
                  <c:v>526.47601318359375</c:v>
                </c:pt>
                <c:pt idx="305">
                  <c:v>526.48602294921875</c:v>
                </c:pt>
                <c:pt idx="306">
                  <c:v>526.4959716796875</c:v>
                </c:pt>
                <c:pt idx="307">
                  <c:v>526.5059814453125</c:v>
                </c:pt>
                <c:pt idx="308">
                  <c:v>526.5159912109375</c:v>
                </c:pt>
                <c:pt idx="309">
                  <c:v>526.5260009765625</c:v>
                </c:pt>
                <c:pt idx="310">
                  <c:v>526.5360107421875</c:v>
                </c:pt>
                <c:pt idx="311">
                  <c:v>526.5460205078125</c:v>
                </c:pt>
                <c:pt idx="312">
                  <c:v>526.5560302734375</c:v>
                </c:pt>
                <c:pt idx="313">
                  <c:v>526.56597900390625</c:v>
                </c:pt>
                <c:pt idx="314">
                  <c:v>526.57598876953125</c:v>
                </c:pt>
                <c:pt idx="315">
                  <c:v>526.58599853515625</c:v>
                </c:pt>
                <c:pt idx="316">
                  <c:v>526.59600830078125</c:v>
                </c:pt>
                <c:pt idx="317">
                  <c:v>526.60601806640625</c:v>
                </c:pt>
                <c:pt idx="318">
                  <c:v>526.61602783203125</c:v>
                </c:pt>
                <c:pt idx="319">
                  <c:v>526.6259765625</c:v>
                </c:pt>
                <c:pt idx="320">
                  <c:v>526.635986328125</c:v>
                </c:pt>
                <c:pt idx="321">
                  <c:v>526.64599609375</c:v>
                </c:pt>
                <c:pt idx="322">
                  <c:v>526.656005859375</c:v>
                </c:pt>
                <c:pt idx="323">
                  <c:v>526.666015625</c:v>
                </c:pt>
                <c:pt idx="324">
                  <c:v>526.676025390625</c:v>
                </c:pt>
                <c:pt idx="325">
                  <c:v>526.68597412109375</c:v>
                </c:pt>
                <c:pt idx="326">
                  <c:v>526.69598388671875</c:v>
                </c:pt>
                <c:pt idx="327">
                  <c:v>526.70599365234375</c:v>
                </c:pt>
                <c:pt idx="328">
                  <c:v>526.71600341796875</c:v>
                </c:pt>
                <c:pt idx="329">
                  <c:v>526.72601318359375</c:v>
                </c:pt>
                <c:pt idx="330">
                  <c:v>526.73602294921875</c:v>
                </c:pt>
                <c:pt idx="331">
                  <c:v>526.7459716796875</c:v>
                </c:pt>
                <c:pt idx="332">
                  <c:v>526.7559814453125</c:v>
                </c:pt>
                <c:pt idx="333">
                  <c:v>526.7659912109375</c:v>
                </c:pt>
                <c:pt idx="334">
                  <c:v>526.7760009765625</c:v>
                </c:pt>
                <c:pt idx="335">
                  <c:v>526.7860107421875</c:v>
                </c:pt>
                <c:pt idx="336">
                  <c:v>526.7960205078125</c:v>
                </c:pt>
                <c:pt idx="337">
                  <c:v>526.8060302734375</c:v>
                </c:pt>
                <c:pt idx="338">
                  <c:v>526.81597900390625</c:v>
                </c:pt>
                <c:pt idx="339">
                  <c:v>526.8270263671875</c:v>
                </c:pt>
                <c:pt idx="340">
                  <c:v>526.83697509765625</c:v>
                </c:pt>
                <c:pt idx="341">
                  <c:v>526.84698486328125</c:v>
                </c:pt>
                <c:pt idx="342">
                  <c:v>526.85699462890625</c:v>
                </c:pt>
                <c:pt idx="343">
                  <c:v>526.86700439453125</c:v>
                </c:pt>
                <c:pt idx="344">
                  <c:v>526.87701416015625</c:v>
                </c:pt>
                <c:pt idx="345">
                  <c:v>526.88702392578125</c:v>
                </c:pt>
                <c:pt idx="346">
                  <c:v>526.89697265625</c:v>
                </c:pt>
                <c:pt idx="347">
                  <c:v>526.906982421875</c:v>
                </c:pt>
                <c:pt idx="348">
                  <c:v>526.9169921875</c:v>
                </c:pt>
                <c:pt idx="349">
                  <c:v>526.927001953125</c:v>
                </c:pt>
                <c:pt idx="350">
                  <c:v>526.93701171875</c:v>
                </c:pt>
                <c:pt idx="351">
                  <c:v>526.947021484375</c:v>
                </c:pt>
                <c:pt idx="352">
                  <c:v>526.95697021484375</c:v>
                </c:pt>
                <c:pt idx="353">
                  <c:v>526.96697998046875</c:v>
                </c:pt>
                <c:pt idx="354">
                  <c:v>526.97698974609375</c:v>
                </c:pt>
                <c:pt idx="355">
                  <c:v>526.98699951171875</c:v>
                </c:pt>
                <c:pt idx="356">
                  <c:v>526.99700927734375</c:v>
                </c:pt>
                <c:pt idx="357">
                  <c:v>527.00701904296875</c:v>
                </c:pt>
                <c:pt idx="358">
                  <c:v>527.01702880859375</c:v>
                </c:pt>
                <c:pt idx="359">
                  <c:v>527.0269775390625</c:v>
                </c:pt>
                <c:pt idx="360">
                  <c:v>527.0369873046875</c:v>
                </c:pt>
                <c:pt idx="361">
                  <c:v>527.0469970703125</c:v>
                </c:pt>
                <c:pt idx="362">
                  <c:v>527.0570068359375</c:v>
                </c:pt>
                <c:pt idx="363">
                  <c:v>527.0670166015625</c:v>
                </c:pt>
                <c:pt idx="364">
                  <c:v>527.0770263671875</c:v>
                </c:pt>
                <c:pt idx="365">
                  <c:v>527.08697509765625</c:v>
                </c:pt>
                <c:pt idx="366">
                  <c:v>527.09698486328125</c:v>
                </c:pt>
                <c:pt idx="367">
                  <c:v>527.10699462890625</c:v>
                </c:pt>
                <c:pt idx="368">
                  <c:v>527.11700439453125</c:v>
                </c:pt>
                <c:pt idx="369">
                  <c:v>527.12701416015625</c:v>
                </c:pt>
                <c:pt idx="370">
                  <c:v>527.13702392578125</c:v>
                </c:pt>
                <c:pt idx="371">
                  <c:v>527.14697265625</c:v>
                </c:pt>
                <c:pt idx="372">
                  <c:v>527.156982421875</c:v>
                </c:pt>
                <c:pt idx="373">
                  <c:v>527.1669921875</c:v>
                </c:pt>
                <c:pt idx="374">
                  <c:v>527.177001953125</c:v>
                </c:pt>
                <c:pt idx="375">
                  <c:v>527.18701171875</c:v>
                </c:pt>
                <c:pt idx="376">
                  <c:v>527.197021484375</c:v>
                </c:pt>
                <c:pt idx="377">
                  <c:v>527.20697021484375</c:v>
                </c:pt>
                <c:pt idx="378">
                  <c:v>527.21697998046875</c:v>
                </c:pt>
                <c:pt idx="379">
                  <c:v>527.22698974609375</c:v>
                </c:pt>
                <c:pt idx="380">
                  <c:v>527.23699951171875</c:v>
                </c:pt>
                <c:pt idx="381">
                  <c:v>527.24700927734375</c:v>
                </c:pt>
                <c:pt idx="382">
                  <c:v>527.25799560546875</c:v>
                </c:pt>
                <c:pt idx="383">
                  <c:v>527.26800537109375</c:v>
                </c:pt>
                <c:pt idx="384">
                  <c:v>527.27801513671875</c:v>
                </c:pt>
                <c:pt idx="385">
                  <c:v>527.28802490234375</c:v>
                </c:pt>
                <c:pt idx="386">
                  <c:v>527.2979736328125</c:v>
                </c:pt>
                <c:pt idx="387">
                  <c:v>527.3079833984375</c:v>
                </c:pt>
                <c:pt idx="388">
                  <c:v>527.3179931640625</c:v>
                </c:pt>
                <c:pt idx="389">
                  <c:v>527.3280029296875</c:v>
                </c:pt>
                <c:pt idx="390">
                  <c:v>527.3380126953125</c:v>
                </c:pt>
                <c:pt idx="391">
                  <c:v>527.3480224609375</c:v>
                </c:pt>
                <c:pt idx="392">
                  <c:v>527.35797119140625</c:v>
                </c:pt>
                <c:pt idx="393">
                  <c:v>527.36798095703125</c:v>
                </c:pt>
                <c:pt idx="394">
                  <c:v>527.37799072265625</c:v>
                </c:pt>
                <c:pt idx="395">
                  <c:v>527.38800048828125</c:v>
                </c:pt>
                <c:pt idx="396">
                  <c:v>527.39801025390625</c:v>
                </c:pt>
                <c:pt idx="397">
                  <c:v>527.40802001953125</c:v>
                </c:pt>
                <c:pt idx="398">
                  <c:v>527.41802978515625</c:v>
                </c:pt>
                <c:pt idx="399">
                  <c:v>527.427978515625</c:v>
                </c:pt>
                <c:pt idx="400">
                  <c:v>527.43798828125</c:v>
                </c:pt>
                <c:pt idx="401">
                  <c:v>527.447998046875</c:v>
                </c:pt>
                <c:pt idx="402">
                  <c:v>527.4580078125</c:v>
                </c:pt>
                <c:pt idx="403">
                  <c:v>527.468017578125</c:v>
                </c:pt>
                <c:pt idx="404">
                  <c:v>527.47802734375</c:v>
                </c:pt>
                <c:pt idx="405">
                  <c:v>527.48797607421875</c:v>
                </c:pt>
                <c:pt idx="406">
                  <c:v>527.49798583984375</c:v>
                </c:pt>
                <c:pt idx="407">
                  <c:v>527.50799560546875</c:v>
                </c:pt>
                <c:pt idx="408">
                  <c:v>527.51800537109375</c:v>
                </c:pt>
                <c:pt idx="409">
                  <c:v>527.52801513671875</c:v>
                </c:pt>
                <c:pt idx="410">
                  <c:v>527.53802490234375</c:v>
                </c:pt>
                <c:pt idx="411">
                  <c:v>527.5479736328125</c:v>
                </c:pt>
                <c:pt idx="412">
                  <c:v>527.5579833984375</c:v>
                </c:pt>
                <c:pt idx="413">
                  <c:v>527.5679931640625</c:v>
                </c:pt>
                <c:pt idx="414">
                  <c:v>527.5780029296875</c:v>
                </c:pt>
                <c:pt idx="415">
                  <c:v>527.5880126953125</c:v>
                </c:pt>
                <c:pt idx="416">
                  <c:v>527.5980224609375</c:v>
                </c:pt>
                <c:pt idx="417">
                  <c:v>527.60797119140625</c:v>
                </c:pt>
                <c:pt idx="418">
                  <c:v>527.61798095703125</c:v>
                </c:pt>
                <c:pt idx="419">
                  <c:v>527.62799072265625</c:v>
                </c:pt>
                <c:pt idx="420">
                  <c:v>527.63800048828125</c:v>
                </c:pt>
                <c:pt idx="421">
                  <c:v>527.64801025390625</c:v>
                </c:pt>
                <c:pt idx="422">
                  <c:v>527.65899658203125</c:v>
                </c:pt>
                <c:pt idx="423">
                  <c:v>527.66900634765625</c:v>
                </c:pt>
                <c:pt idx="424">
                  <c:v>527.67901611328125</c:v>
                </c:pt>
                <c:pt idx="425">
                  <c:v>527.68902587890625</c:v>
                </c:pt>
                <c:pt idx="426">
                  <c:v>527.698974609375</c:v>
                </c:pt>
                <c:pt idx="427">
                  <c:v>527.708984375</c:v>
                </c:pt>
                <c:pt idx="428">
                  <c:v>527.718994140625</c:v>
                </c:pt>
                <c:pt idx="429">
                  <c:v>527.72900390625</c:v>
                </c:pt>
                <c:pt idx="430">
                  <c:v>527.739013671875</c:v>
                </c:pt>
                <c:pt idx="431">
                  <c:v>527.7490234375</c:v>
                </c:pt>
                <c:pt idx="432">
                  <c:v>527.75897216796875</c:v>
                </c:pt>
                <c:pt idx="433">
                  <c:v>527.76898193359375</c:v>
                </c:pt>
                <c:pt idx="434">
                  <c:v>527.77899169921875</c:v>
                </c:pt>
                <c:pt idx="435">
                  <c:v>527.78900146484375</c:v>
                </c:pt>
                <c:pt idx="436">
                  <c:v>527.79901123046875</c:v>
                </c:pt>
                <c:pt idx="437">
                  <c:v>527.80902099609375</c:v>
                </c:pt>
                <c:pt idx="438">
                  <c:v>527.8189697265625</c:v>
                </c:pt>
                <c:pt idx="439">
                  <c:v>527.8289794921875</c:v>
                </c:pt>
                <c:pt idx="440">
                  <c:v>527.8389892578125</c:v>
                </c:pt>
                <c:pt idx="441">
                  <c:v>527.8489990234375</c:v>
                </c:pt>
                <c:pt idx="442">
                  <c:v>527.8590087890625</c:v>
                </c:pt>
                <c:pt idx="443">
                  <c:v>527.8690185546875</c:v>
                </c:pt>
                <c:pt idx="444">
                  <c:v>527.8790283203125</c:v>
                </c:pt>
                <c:pt idx="445">
                  <c:v>527.88897705078125</c:v>
                </c:pt>
                <c:pt idx="446">
                  <c:v>527.89898681640625</c:v>
                </c:pt>
                <c:pt idx="447">
                  <c:v>527.90899658203125</c:v>
                </c:pt>
                <c:pt idx="448">
                  <c:v>527.91900634765625</c:v>
                </c:pt>
                <c:pt idx="449">
                  <c:v>527.92901611328125</c:v>
                </c:pt>
                <c:pt idx="450">
                  <c:v>527.93902587890625</c:v>
                </c:pt>
                <c:pt idx="451">
                  <c:v>527.948974609375</c:v>
                </c:pt>
                <c:pt idx="452">
                  <c:v>527.958984375</c:v>
                </c:pt>
                <c:pt idx="453">
                  <c:v>527.969970703125</c:v>
                </c:pt>
                <c:pt idx="454">
                  <c:v>527.97998046875</c:v>
                </c:pt>
                <c:pt idx="455">
                  <c:v>527.989990234375</c:v>
                </c:pt>
                <c:pt idx="456">
                  <c:v>528</c:v>
                </c:pt>
                <c:pt idx="457">
                  <c:v>528.010009765625</c:v>
                </c:pt>
                <c:pt idx="458">
                  <c:v>528.02001953125</c:v>
                </c:pt>
                <c:pt idx="459">
                  <c:v>528.030029296875</c:v>
                </c:pt>
                <c:pt idx="460">
                  <c:v>528.03997802734375</c:v>
                </c:pt>
                <c:pt idx="461">
                  <c:v>528.04998779296875</c:v>
                </c:pt>
                <c:pt idx="462">
                  <c:v>528.05999755859375</c:v>
                </c:pt>
                <c:pt idx="463">
                  <c:v>528.07000732421875</c:v>
                </c:pt>
                <c:pt idx="464">
                  <c:v>528.08001708984375</c:v>
                </c:pt>
                <c:pt idx="465">
                  <c:v>528.09002685546875</c:v>
                </c:pt>
                <c:pt idx="466">
                  <c:v>528.0999755859375</c:v>
                </c:pt>
                <c:pt idx="467">
                  <c:v>528.1099853515625</c:v>
                </c:pt>
                <c:pt idx="468">
                  <c:v>528.1199951171875</c:v>
                </c:pt>
                <c:pt idx="469">
                  <c:v>528.1300048828125</c:v>
                </c:pt>
                <c:pt idx="470">
                  <c:v>528.1400146484375</c:v>
                </c:pt>
                <c:pt idx="471">
                  <c:v>528.1500244140625</c:v>
                </c:pt>
                <c:pt idx="472">
                  <c:v>528.15997314453125</c:v>
                </c:pt>
                <c:pt idx="473">
                  <c:v>528.16998291015625</c:v>
                </c:pt>
                <c:pt idx="474">
                  <c:v>528.17999267578125</c:v>
                </c:pt>
                <c:pt idx="475">
                  <c:v>528.19000244140625</c:v>
                </c:pt>
                <c:pt idx="476">
                  <c:v>528.20001220703125</c:v>
                </c:pt>
                <c:pt idx="477">
                  <c:v>528.21002197265625</c:v>
                </c:pt>
                <c:pt idx="478">
                  <c:v>528.219970703125</c:v>
                </c:pt>
                <c:pt idx="479">
                  <c:v>528.22998046875</c:v>
                </c:pt>
                <c:pt idx="480">
                  <c:v>528.239990234375</c:v>
                </c:pt>
                <c:pt idx="481">
                  <c:v>528.25</c:v>
                </c:pt>
                <c:pt idx="482">
                  <c:v>528.260009765625</c:v>
                </c:pt>
                <c:pt idx="483">
                  <c:v>528.27099609375</c:v>
                </c:pt>
                <c:pt idx="484">
                  <c:v>528.281005859375</c:v>
                </c:pt>
                <c:pt idx="485">
                  <c:v>528.291015625</c:v>
                </c:pt>
                <c:pt idx="486">
                  <c:v>528.301025390625</c:v>
                </c:pt>
                <c:pt idx="487">
                  <c:v>528.31097412109375</c:v>
                </c:pt>
                <c:pt idx="488">
                  <c:v>528.32098388671875</c:v>
                </c:pt>
                <c:pt idx="489">
                  <c:v>528.33099365234375</c:v>
                </c:pt>
                <c:pt idx="490">
                  <c:v>528.34100341796875</c:v>
                </c:pt>
                <c:pt idx="491">
                  <c:v>528.35101318359375</c:v>
                </c:pt>
                <c:pt idx="492">
                  <c:v>528.36102294921875</c:v>
                </c:pt>
                <c:pt idx="493">
                  <c:v>528.3709716796875</c:v>
                </c:pt>
                <c:pt idx="494">
                  <c:v>528.3809814453125</c:v>
                </c:pt>
                <c:pt idx="495">
                  <c:v>528.3909912109375</c:v>
                </c:pt>
                <c:pt idx="496">
                  <c:v>528.4010009765625</c:v>
                </c:pt>
                <c:pt idx="497">
                  <c:v>528.4110107421875</c:v>
                </c:pt>
                <c:pt idx="498">
                  <c:v>528.4210205078125</c:v>
                </c:pt>
                <c:pt idx="499">
                  <c:v>528.4310302734375</c:v>
                </c:pt>
                <c:pt idx="500">
                  <c:v>528.44097900390625</c:v>
                </c:pt>
                <c:pt idx="501">
                  <c:v>528.45098876953125</c:v>
                </c:pt>
                <c:pt idx="502">
                  <c:v>528.46099853515625</c:v>
                </c:pt>
                <c:pt idx="503">
                  <c:v>528.47100830078125</c:v>
                </c:pt>
                <c:pt idx="504">
                  <c:v>528.48101806640625</c:v>
                </c:pt>
                <c:pt idx="505">
                  <c:v>528.49102783203125</c:v>
                </c:pt>
                <c:pt idx="506">
                  <c:v>528.5009765625</c:v>
                </c:pt>
                <c:pt idx="507">
                  <c:v>528.510986328125</c:v>
                </c:pt>
                <c:pt idx="508">
                  <c:v>528.52099609375</c:v>
                </c:pt>
                <c:pt idx="509">
                  <c:v>528.531005859375</c:v>
                </c:pt>
                <c:pt idx="510">
                  <c:v>528.541015625</c:v>
                </c:pt>
                <c:pt idx="511">
                  <c:v>528.552001953125</c:v>
                </c:pt>
                <c:pt idx="512">
                  <c:v>528.56201171875</c:v>
                </c:pt>
                <c:pt idx="513">
                  <c:v>528.572021484375</c:v>
                </c:pt>
                <c:pt idx="514">
                  <c:v>528.58197021484375</c:v>
                </c:pt>
                <c:pt idx="515">
                  <c:v>528.59197998046875</c:v>
                </c:pt>
                <c:pt idx="516">
                  <c:v>528.60198974609375</c:v>
                </c:pt>
                <c:pt idx="517">
                  <c:v>528.61199951171875</c:v>
                </c:pt>
                <c:pt idx="518">
                  <c:v>528.62200927734375</c:v>
                </c:pt>
                <c:pt idx="519">
                  <c:v>528.63201904296875</c:v>
                </c:pt>
                <c:pt idx="520">
                  <c:v>528.64202880859375</c:v>
                </c:pt>
                <c:pt idx="521">
                  <c:v>528.6519775390625</c:v>
                </c:pt>
                <c:pt idx="522">
                  <c:v>528.6619873046875</c:v>
                </c:pt>
                <c:pt idx="523">
                  <c:v>528.6719970703125</c:v>
                </c:pt>
                <c:pt idx="524">
                  <c:v>528.6820068359375</c:v>
                </c:pt>
                <c:pt idx="525">
                  <c:v>528.6920166015625</c:v>
                </c:pt>
                <c:pt idx="526">
                  <c:v>528.7020263671875</c:v>
                </c:pt>
                <c:pt idx="527">
                  <c:v>528.71197509765625</c:v>
                </c:pt>
                <c:pt idx="528">
                  <c:v>528.72198486328125</c:v>
                </c:pt>
                <c:pt idx="529">
                  <c:v>528.73199462890625</c:v>
                </c:pt>
                <c:pt idx="530">
                  <c:v>528.74200439453125</c:v>
                </c:pt>
                <c:pt idx="531">
                  <c:v>528.75201416015625</c:v>
                </c:pt>
                <c:pt idx="532">
                  <c:v>528.76202392578125</c:v>
                </c:pt>
                <c:pt idx="533">
                  <c:v>528.77197265625</c:v>
                </c:pt>
                <c:pt idx="534">
                  <c:v>528.781982421875</c:v>
                </c:pt>
                <c:pt idx="535">
                  <c:v>528.7919921875</c:v>
                </c:pt>
                <c:pt idx="536">
                  <c:v>528.802001953125</c:v>
                </c:pt>
                <c:pt idx="537">
                  <c:v>528.81201171875</c:v>
                </c:pt>
                <c:pt idx="538">
                  <c:v>528.822998046875</c:v>
                </c:pt>
                <c:pt idx="539">
                  <c:v>528.8330078125</c:v>
                </c:pt>
                <c:pt idx="540">
                  <c:v>528.843017578125</c:v>
                </c:pt>
                <c:pt idx="541">
                  <c:v>528.85302734375</c:v>
                </c:pt>
                <c:pt idx="542">
                  <c:v>528.86297607421875</c:v>
                </c:pt>
                <c:pt idx="543">
                  <c:v>528.87298583984375</c:v>
                </c:pt>
                <c:pt idx="544">
                  <c:v>528.88299560546875</c:v>
                </c:pt>
                <c:pt idx="545">
                  <c:v>528.89300537109375</c:v>
                </c:pt>
                <c:pt idx="546">
                  <c:v>528.90301513671875</c:v>
                </c:pt>
                <c:pt idx="547">
                  <c:v>528.91302490234375</c:v>
                </c:pt>
                <c:pt idx="548">
                  <c:v>528.9229736328125</c:v>
                </c:pt>
                <c:pt idx="549">
                  <c:v>528.9329833984375</c:v>
                </c:pt>
                <c:pt idx="550">
                  <c:v>528.9429931640625</c:v>
                </c:pt>
                <c:pt idx="551">
                  <c:v>528.9530029296875</c:v>
                </c:pt>
                <c:pt idx="552">
                  <c:v>528.9630126953125</c:v>
                </c:pt>
                <c:pt idx="553">
                  <c:v>528.9730224609375</c:v>
                </c:pt>
                <c:pt idx="554">
                  <c:v>528.98297119140625</c:v>
                </c:pt>
                <c:pt idx="555">
                  <c:v>528.99298095703125</c:v>
                </c:pt>
                <c:pt idx="556">
                  <c:v>529.00299072265625</c:v>
                </c:pt>
                <c:pt idx="557">
                  <c:v>529.01300048828125</c:v>
                </c:pt>
                <c:pt idx="558">
                  <c:v>529.02301025390625</c:v>
                </c:pt>
                <c:pt idx="559">
                  <c:v>529.03302001953125</c:v>
                </c:pt>
                <c:pt idx="560">
                  <c:v>529.04302978515625</c:v>
                </c:pt>
                <c:pt idx="561">
                  <c:v>529.052978515625</c:v>
                </c:pt>
                <c:pt idx="562">
                  <c:v>529.06298828125</c:v>
                </c:pt>
                <c:pt idx="563">
                  <c:v>529.072998046875</c:v>
                </c:pt>
                <c:pt idx="564">
                  <c:v>529.0830078125</c:v>
                </c:pt>
                <c:pt idx="565">
                  <c:v>529.093994140625</c:v>
                </c:pt>
                <c:pt idx="566">
                  <c:v>529.10400390625</c:v>
                </c:pt>
                <c:pt idx="567">
                  <c:v>529.114013671875</c:v>
                </c:pt>
                <c:pt idx="568">
                  <c:v>529.1240234375</c:v>
                </c:pt>
                <c:pt idx="569">
                  <c:v>529.13397216796875</c:v>
                </c:pt>
                <c:pt idx="570">
                  <c:v>529.14398193359375</c:v>
                </c:pt>
                <c:pt idx="571">
                  <c:v>529.15399169921875</c:v>
                </c:pt>
                <c:pt idx="572">
                  <c:v>529.16400146484375</c:v>
                </c:pt>
                <c:pt idx="573">
                  <c:v>529.17401123046875</c:v>
                </c:pt>
                <c:pt idx="574">
                  <c:v>529.18402099609375</c:v>
                </c:pt>
                <c:pt idx="575">
                  <c:v>529.1939697265625</c:v>
                </c:pt>
                <c:pt idx="576">
                  <c:v>529.2039794921875</c:v>
                </c:pt>
                <c:pt idx="577">
                  <c:v>529.2139892578125</c:v>
                </c:pt>
                <c:pt idx="578">
                  <c:v>529.2239990234375</c:v>
                </c:pt>
                <c:pt idx="579">
                  <c:v>529.2340087890625</c:v>
                </c:pt>
                <c:pt idx="580">
                  <c:v>529.2440185546875</c:v>
                </c:pt>
                <c:pt idx="581">
                  <c:v>529.2540283203125</c:v>
                </c:pt>
                <c:pt idx="582">
                  <c:v>529.26397705078125</c:v>
                </c:pt>
                <c:pt idx="583">
                  <c:v>529.27398681640625</c:v>
                </c:pt>
                <c:pt idx="584">
                  <c:v>529.28399658203125</c:v>
                </c:pt>
                <c:pt idx="585">
                  <c:v>529.29400634765625</c:v>
                </c:pt>
              </c:numCache>
            </c:numRef>
          </c:xVal>
          <c:yVal>
            <c:numRef>
              <c:f>'Sheet1 {10 min}'!$B$1:$B$586</c:f>
              <c:numCache>
                <c:formatCode>General</c:formatCode>
                <c:ptCount val="586"/>
                <c:pt idx="0">
                  <c:v>106.5</c:v>
                </c:pt>
                <c:pt idx="1">
                  <c:v>80.5</c:v>
                </c:pt>
                <c:pt idx="2">
                  <c:v>107.5</c:v>
                </c:pt>
                <c:pt idx="3">
                  <c:v>158.69999694824219</c:v>
                </c:pt>
                <c:pt idx="4">
                  <c:v>101.30000305175781</c:v>
                </c:pt>
                <c:pt idx="5">
                  <c:v>46</c:v>
                </c:pt>
                <c:pt idx="6">
                  <c:v>71.75</c:v>
                </c:pt>
                <c:pt idx="7">
                  <c:v>92.5</c:v>
                </c:pt>
                <c:pt idx="8">
                  <c:v>86</c:v>
                </c:pt>
                <c:pt idx="9">
                  <c:v>69.75</c:v>
                </c:pt>
                <c:pt idx="10">
                  <c:v>74.25</c:v>
                </c:pt>
                <c:pt idx="11">
                  <c:v>75</c:v>
                </c:pt>
                <c:pt idx="12">
                  <c:v>44.75</c:v>
                </c:pt>
                <c:pt idx="13">
                  <c:v>24.75</c:v>
                </c:pt>
                <c:pt idx="14">
                  <c:v>22.25</c:v>
                </c:pt>
                <c:pt idx="15">
                  <c:v>30.75</c:v>
                </c:pt>
                <c:pt idx="16">
                  <c:v>43.5</c:v>
                </c:pt>
                <c:pt idx="17">
                  <c:v>54.25</c:v>
                </c:pt>
                <c:pt idx="18">
                  <c:v>77.5</c:v>
                </c:pt>
                <c:pt idx="19">
                  <c:v>128.30000305175781</c:v>
                </c:pt>
                <c:pt idx="20">
                  <c:v>192.5</c:v>
                </c:pt>
                <c:pt idx="21">
                  <c:v>185.5</c:v>
                </c:pt>
                <c:pt idx="22">
                  <c:v>127.5</c:v>
                </c:pt>
                <c:pt idx="23">
                  <c:v>109</c:v>
                </c:pt>
                <c:pt idx="24">
                  <c:v>81.25</c:v>
                </c:pt>
                <c:pt idx="25">
                  <c:v>51.75</c:v>
                </c:pt>
                <c:pt idx="26">
                  <c:v>108.5</c:v>
                </c:pt>
                <c:pt idx="27">
                  <c:v>160</c:v>
                </c:pt>
                <c:pt idx="28">
                  <c:v>147.80000305175781</c:v>
                </c:pt>
                <c:pt idx="29">
                  <c:v>283.29998779296875</c:v>
                </c:pt>
                <c:pt idx="30">
                  <c:v>819.29998779296875</c:v>
                </c:pt>
                <c:pt idx="31">
                  <c:v>3121</c:v>
                </c:pt>
                <c:pt idx="32">
                  <c:v>12190</c:v>
                </c:pt>
                <c:pt idx="33">
                  <c:v>27620</c:v>
                </c:pt>
                <c:pt idx="34">
                  <c:v>32830</c:v>
                </c:pt>
                <c:pt idx="35">
                  <c:v>20640</c:v>
                </c:pt>
                <c:pt idx="36">
                  <c:v>7166</c:v>
                </c:pt>
                <c:pt idx="37">
                  <c:v>1763</c:v>
                </c:pt>
                <c:pt idx="38">
                  <c:v>659.29998779296875</c:v>
                </c:pt>
                <c:pt idx="39">
                  <c:v>691.79998779296875</c:v>
                </c:pt>
                <c:pt idx="40">
                  <c:v>831.5</c:v>
                </c:pt>
                <c:pt idx="41">
                  <c:v>905.29998779296875</c:v>
                </c:pt>
                <c:pt idx="42">
                  <c:v>808.5</c:v>
                </c:pt>
                <c:pt idx="43">
                  <c:v>524.5</c:v>
                </c:pt>
                <c:pt idx="44">
                  <c:v>257.79998779296875</c:v>
                </c:pt>
                <c:pt idx="45">
                  <c:v>180.80000305175781</c:v>
                </c:pt>
                <c:pt idx="46">
                  <c:v>168</c:v>
                </c:pt>
                <c:pt idx="47">
                  <c:v>147.19999694824219</c:v>
                </c:pt>
                <c:pt idx="48">
                  <c:v>110.5</c:v>
                </c:pt>
                <c:pt idx="49">
                  <c:v>55.75</c:v>
                </c:pt>
                <c:pt idx="50">
                  <c:v>50.75</c:v>
                </c:pt>
                <c:pt idx="51">
                  <c:v>105.30000305175781</c:v>
                </c:pt>
                <c:pt idx="52">
                  <c:v>145</c:v>
                </c:pt>
                <c:pt idx="53">
                  <c:v>105.80000305175781</c:v>
                </c:pt>
                <c:pt idx="54">
                  <c:v>73.5</c:v>
                </c:pt>
                <c:pt idx="55">
                  <c:v>133.5</c:v>
                </c:pt>
                <c:pt idx="56">
                  <c:v>194.19999694824219</c:v>
                </c:pt>
                <c:pt idx="57">
                  <c:v>185.69999694824219</c:v>
                </c:pt>
                <c:pt idx="58">
                  <c:v>164.30000305175781</c:v>
                </c:pt>
                <c:pt idx="59">
                  <c:v>186.69999694824219</c:v>
                </c:pt>
                <c:pt idx="60">
                  <c:v>209.19999694824219</c:v>
                </c:pt>
                <c:pt idx="61">
                  <c:v>151.80000305175781</c:v>
                </c:pt>
                <c:pt idx="62">
                  <c:v>86.75</c:v>
                </c:pt>
                <c:pt idx="63">
                  <c:v>88.5</c:v>
                </c:pt>
                <c:pt idx="64">
                  <c:v>107</c:v>
                </c:pt>
                <c:pt idx="65">
                  <c:v>115.30000305175781</c:v>
                </c:pt>
                <c:pt idx="66">
                  <c:v>111</c:v>
                </c:pt>
                <c:pt idx="67">
                  <c:v>124.5</c:v>
                </c:pt>
                <c:pt idx="68">
                  <c:v>171.19999694824219</c:v>
                </c:pt>
                <c:pt idx="69">
                  <c:v>174.19999694824219</c:v>
                </c:pt>
                <c:pt idx="70">
                  <c:v>136.5</c:v>
                </c:pt>
                <c:pt idx="71">
                  <c:v>131</c:v>
                </c:pt>
                <c:pt idx="72">
                  <c:v>140.5</c:v>
                </c:pt>
                <c:pt idx="73">
                  <c:v>164.80000305175781</c:v>
                </c:pt>
                <c:pt idx="74">
                  <c:v>193.30000305175781</c:v>
                </c:pt>
                <c:pt idx="75">
                  <c:v>189</c:v>
                </c:pt>
                <c:pt idx="76">
                  <c:v>204.30000305175781</c:v>
                </c:pt>
                <c:pt idx="77">
                  <c:v>212</c:v>
                </c:pt>
                <c:pt idx="78">
                  <c:v>183</c:v>
                </c:pt>
                <c:pt idx="79">
                  <c:v>236.5</c:v>
                </c:pt>
                <c:pt idx="80">
                  <c:v>546.29998779296875</c:v>
                </c:pt>
                <c:pt idx="81">
                  <c:v>2537</c:v>
                </c:pt>
                <c:pt idx="82">
                  <c:v>19140</c:v>
                </c:pt>
                <c:pt idx="83">
                  <c:v>68560</c:v>
                </c:pt>
                <c:pt idx="84">
                  <c:v>108600</c:v>
                </c:pt>
                <c:pt idx="85">
                  <c:v>81000</c:v>
                </c:pt>
                <c:pt idx="86">
                  <c:v>27630</c:v>
                </c:pt>
                <c:pt idx="87">
                  <c:v>4245</c:v>
                </c:pt>
                <c:pt idx="88">
                  <c:v>856.29998779296875</c:v>
                </c:pt>
                <c:pt idx="89">
                  <c:v>703.70001220703125</c:v>
                </c:pt>
                <c:pt idx="90">
                  <c:v>964.79998779296875</c:v>
                </c:pt>
                <c:pt idx="91">
                  <c:v>1134</c:v>
                </c:pt>
                <c:pt idx="92">
                  <c:v>907.5</c:v>
                </c:pt>
                <c:pt idx="93">
                  <c:v>541</c:v>
                </c:pt>
                <c:pt idx="94">
                  <c:v>306</c:v>
                </c:pt>
                <c:pt idx="95">
                  <c:v>193</c:v>
                </c:pt>
                <c:pt idx="96">
                  <c:v>203</c:v>
                </c:pt>
                <c:pt idx="97">
                  <c:v>221.5</c:v>
                </c:pt>
                <c:pt idx="98">
                  <c:v>191.5</c:v>
                </c:pt>
                <c:pt idx="99">
                  <c:v>161</c:v>
                </c:pt>
                <c:pt idx="100">
                  <c:v>140.80000305175781</c:v>
                </c:pt>
                <c:pt idx="101">
                  <c:v>128.5</c:v>
                </c:pt>
                <c:pt idx="102">
                  <c:v>151.5</c:v>
                </c:pt>
                <c:pt idx="103">
                  <c:v>222.5</c:v>
                </c:pt>
                <c:pt idx="104">
                  <c:v>260.5</c:v>
                </c:pt>
                <c:pt idx="105">
                  <c:v>228.5</c:v>
                </c:pt>
                <c:pt idx="106">
                  <c:v>172.80000305175781</c:v>
                </c:pt>
                <c:pt idx="107">
                  <c:v>137.69999694824219</c:v>
                </c:pt>
                <c:pt idx="108">
                  <c:v>130.80000305175781</c:v>
                </c:pt>
                <c:pt idx="109">
                  <c:v>118.30000305175781</c:v>
                </c:pt>
                <c:pt idx="110">
                  <c:v>90</c:v>
                </c:pt>
                <c:pt idx="111">
                  <c:v>78</c:v>
                </c:pt>
                <c:pt idx="112">
                  <c:v>136.30000305175781</c:v>
                </c:pt>
                <c:pt idx="113">
                  <c:v>234</c:v>
                </c:pt>
                <c:pt idx="114">
                  <c:v>264.5</c:v>
                </c:pt>
                <c:pt idx="115">
                  <c:v>246.5</c:v>
                </c:pt>
                <c:pt idx="116">
                  <c:v>204.5</c:v>
                </c:pt>
                <c:pt idx="117">
                  <c:v>162.30000305175781</c:v>
                </c:pt>
                <c:pt idx="118">
                  <c:v>193.5</c:v>
                </c:pt>
                <c:pt idx="119">
                  <c:v>226.80000305175781</c:v>
                </c:pt>
                <c:pt idx="120">
                  <c:v>237.30000305175781</c:v>
                </c:pt>
                <c:pt idx="121">
                  <c:v>243.30000305175781</c:v>
                </c:pt>
                <c:pt idx="122">
                  <c:v>220.5</c:v>
                </c:pt>
                <c:pt idx="123">
                  <c:v>233.5</c:v>
                </c:pt>
                <c:pt idx="124">
                  <c:v>263.79998779296875</c:v>
                </c:pt>
                <c:pt idx="125">
                  <c:v>249.30000305175781</c:v>
                </c:pt>
                <c:pt idx="126">
                  <c:v>245.30000305175781</c:v>
                </c:pt>
                <c:pt idx="127">
                  <c:v>275.70001220703125</c:v>
                </c:pt>
                <c:pt idx="128">
                  <c:v>346.5</c:v>
                </c:pt>
                <c:pt idx="129">
                  <c:v>450</c:v>
                </c:pt>
                <c:pt idx="130">
                  <c:v>599.70001220703125</c:v>
                </c:pt>
                <c:pt idx="131">
                  <c:v>1638</c:v>
                </c:pt>
                <c:pt idx="132">
                  <c:v>12790</c:v>
                </c:pt>
                <c:pt idx="133">
                  <c:v>69190</c:v>
                </c:pt>
                <c:pt idx="134">
                  <c:v>144700</c:v>
                </c:pt>
                <c:pt idx="135">
                  <c:v>134200</c:v>
                </c:pt>
                <c:pt idx="136">
                  <c:v>55310</c:v>
                </c:pt>
                <c:pt idx="137">
                  <c:v>9089</c:v>
                </c:pt>
                <c:pt idx="138">
                  <c:v>1361</c:v>
                </c:pt>
                <c:pt idx="139">
                  <c:v>965</c:v>
                </c:pt>
                <c:pt idx="140">
                  <c:v>1436</c:v>
                </c:pt>
                <c:pt idx="141">
                  <c:v>1753</c:v>
                </c:pt>
                <c:pt idx="142">
                  <c:v>1368</c:v>
                </c:pt>
                <c:pt idx="143">
                  <c:v>695.20001220703125</c:v>
                </c:pt>
                <c:pt idx="144">
                  <c:v>325.20001220703125</c:v>
                </c:pt>
                <c:pt idx="145">
                  <c:v>260.70001220703125</c:v>
                </c:pt>
                <c:pt idx="146">
                  <c:v>384.5</c:v>
                </c:pt>
                <c:pt idx="147">
                  <c:v>479.79998779296875</c:v>
                </c:pt>
                <c:pt idx="148">
                  <c:v>354.29998779296875</c:v>
                </c:pt>
                <c:pt idx="149">
                  <c:v>187.5</c:v>
                </c:pt>
                <c:pt idx="150">
                  <c:v>144.5</c:v>
                </c:pt>
                <c:pt idx="151">
                  <c:v>186</c:v>
                </c:pt>
                <c:pt idx="152">
                  <c:v>361.79998779296875</c:v>
                </c:pt>
                <c:pt idx="153">
                  <c:v>589.79998779296875</c:v>
                </c:pt>
                <c:pt idx="154">
                  <c:v>551</c:v>
                </c:pt>
                <c:pt idx="155">
                  <c:v>337.70001220703125</c:v>
                </c:pt>
                <c:pt idx="156">
                  <c:v>238.19999694824219</c:v>
                </c:pt>
                <c:pt idx="157">
                  <c:v>178</c:v>
                </c:pt>
                <c:pt idx="158">
                  <c:v>147.5</c:v>
                </c:pt>
                <c:pt idx="159">
                  <c:v>214.30000305175781</c:v>
                </c:pt>
                <c:pt idx="160">
                  <c:v>230.30000305175781</c:v>
                </c:pt>
                <c:pt idx="161">
                  <c:v>179.5</c:v>
                </c:pt>
                <c:pt idx="162">
                  <c:v>204.30000305175781</c:v>
                </c:pt>
                <c:pt idx="163">
                  <c:v>265.5</c:v>
                </c:pt>
                <c:pt idx="164">
                  <c:v>315.20001220703125</c:v>
                </c:pt>
                <c:pt idx="165">
                  <c:v>336.20001220703125</c:v>
                </c:pt>
                <c:pt idx="166">
                  <c:v>254.5</c:v>
                </c:pt>
                <c:pt idx="167">
                  <c:v>136.30000305175781</c:v>
                </c:pt>
                <c:pt idx="168">
                  <c:v>113</c:v>
                </c:pt>
                <c:pt idx="169">
                  <c:v>179.5</c:v>
                </c:pt>
                <c:pt idx="170">
                  <c:v>222.30000305175781</c:v>
                </c:pt>
                <c:pt idx="171">
                  <c:v>180.80000305175781</c:v>
                </c:pt>
                <c:pt idx="172">
                  <c:v>126.80000305175781</c:v>
                </c:pt>
                <c:pt idx="173">
                  <c:v>140.80000305175781</c:v>
                </c:pt>
                <c:pt idx="174">
                  <c:v>170</c:v>
                </c:pt>
                <c:pt idx="175">
                  <c:v>168</c:v>
                </c:pt>
                <c:pt idx="176">
                  <c:v>198.5</c:v>
                </c:pt>
                <c:pt idx="177">
                  <c:v>258.29998779296875</c:v>
                </c:pt>
                <c:pt idx="178">
                  <c:v>319</c:v>
                </c:pt>
                <c:pt idx="179">
                  <c:v>394.20001220703125</c:v>
                </c:pt>
                <c:pt idx="180">
                  <c:v>525</c:v>
                </c:pt>
                <c:pt idx="181">
                  <c:v>1289</c:v>
                </c:pt>
                <c:pt idx="182">
                  <c:v>6921</c:v>
                </c:pt>
                <c:pt idx="183">
                  <c:v>47320</c:v>
                </c:pt>
                <c:pt idx="184">
                  <c:v>126400</c:v>
                </c:pt>
                <c:pt idx="185">
                  <c:v>145900</c:v>
                </c:pt>
                <c:pt idx="186">
                  <c:v>74050</c:v>
                </c:pt>
                <c:pt idx="187">
                  <c:v>14440</c:v>
                </c:pt>
                <c:pt idx="188">
                  <c:v>1447</c:v>
                </c:pt>
                <c:pt idx="189">
                  <c:v>435</c:v>
                </c:pt>
                <c:pt idx="190">
                  <c:v>810.70001220703125</c:v>
                </c:pt>
                <c:pt idx="191">
                  <c:v>1197</c:v>
                </c:pt>
                <c:pt idx="192">
                  <c:v>1028</c:v>
                </c:pt>
                <c:pt idx="193">
                  <c:v>606.5</c:v>
                </c:pt>
                <c:pt idx="194">
                  <c:v>344</c:v>
                </c:pt>
                <c:pt idx="195">
                  <c:v>352.70001220703125</c:v>
                </c:pt>
                <c:pt idx="196">
                  <c:v>671.79998779296875</c:v>
                </c:pt>
                <c:pt idx="197">
                  <c:v>914.29998779296875</c:v>
                </c:pt>
                <c:pt idx="198">
                  <c:v>696.29998779296875</c:v>
                </c:pt>
                <c:pt idx="199">
                  <c:v>354.70001220703125</c:v>
                </c:pt>
                <c:pt idx="200">
                  <c:v>223.5</c:v>
                </c:pt>
                <c:pt idx="201">
                  <c:v>189.30000305175781</c:v>
                </c:pt>
                <c:pt idx="202">
                  <c:v>223.19999694824219</c:v>
                </c:pt>
                <c:pt idx="203">
                  <c:v>344</c:v>
                </c:pt>
                <c:pt idx="204">
                  <c:v>408.79998779296875</c:v>
                </c:pt>
                <c:pt idx="205">
                  <c:v>357.5</c:v>
                </c:pt>
                <c:pt idx="206">
                  <c:v>291.5</c:v>
                </c:pt>
                <c:pt idx="207">
                  <c:v>235.30000305175781</c:v>
                </c:pt>
                <c:pt idx="208">
                  <c:v>206.30000305175781</c:v>
                </c:pt>
                <c:pt idx="209">
                  <c:v>237.69999694824219</c:v>
                </c:pt>
                <c:pt idx="210">
                  <c:v>245</c:v>
                </c:pt>
                <c:pt idx="211">
                  <c:v>182.69999694824219</c:v>
                </c:pt>
                <c:pt idx="212">
                  <c:v>113</c:v>
                </c:pt>
                <c:pt idx="213">
                  <c:v>91.25</c:v>
                </c:pt>
                <c:pt idx="214">
                  <c:v>121.19999694824219</c:v>
                </c:pt>
                <c:pt idx="215">
                  <c:v>159</c:v>
                </c:pt>
                <c:pt idx="216">
                  <c:v>169.80000305175781</c:v>
                </c:pt>
                <c:pt idx="217">
                  <c:v>185.5</c:v>
                </c:pt>
                <c:pt idx="218">
                  <c:v>185</c:v>
                </c:pt>
                <c:pt idx="219">
                  <c:v>158</c:v>
                </c:pt>
                <c:pt idx="220">
                  <c:v>153</c:v>
                </c:pt>
                <c:pt idx="221">
                  <c:v>136.30000305175781</c:v>
                </c:pt>
                <c:pt idx="222">
                  <c:v>103</c:v>
                </c:pt>
                <c:pt idx="223">
                  <c:v>115.5</c:v>
                </c:pt>
                <c:pt idx="224">
                  <c:v>149</c:v>
                </c:pt>
                <c:pt idx="225">
                  <c:v>162.30000305175781</c:v>
                </c:pt>
                <c:pt idx="226">
                  <c:v>194.5</c:v>
                </c:pt>
                <c:pt idx="227">
                  <c:v>299</c:v>
                </c:pt>
                <c:pt idx="228">
                  <c:v>446.29998779296875</c:v>
                </c:pt>
                <c:pt idx="229">
                  <c:v>515.20001220703125</c:v>
                </c:pt>
                <c:pt idx="230">
                  <c:v>565.5</c:v>
                </c:pt>
                <c:pt idx="231">
                  <c:v>962.5</c:v>
                </c:pt>
                <c:pt idx="232">
                  <c:v>4058</c:v>
                </c:pt>
                <c:pt idx="233">
                  <c:v>31380</c:v>
                </c:pt>
                <c:pt idx="234">
                  <c:v>105800</c:v>
                </c:pt>
                <c:pt idx="235">
                  <c:v>150300</c:v>
                </c:pt>
                <c:pt idx="236">
                  <c:v>94350</c:v>
                </c:pt>
                <c:pt idx="237">
                  <c:v>24130</c:v>
                </c:pt>
                <c:pt idx="238">
                  <c:v>2712</c:v>
                </c:pt>
                <c:pt idx="239">
                  <c:v>749</c:v>
                </c:pt>
                <c:pt idx="240">
                  <c:v>832.79998779296875</c:v>
                </c:pt>
                <c:pt idx="241">
                  <c:v>1156</c:v>
                </c:pt>
                <c:pt idx="242">
                  <c:v>1117</c:v>
                </c:pt>
                <c:pt idx="243">
                  <c:v>637.5</c:v>
                </c:pt>
                <c:pt idx="244">
                  <c:v>292.20001220703125</c:v>
                </c:pt>
                <c:pt idx="245">
                  <c:v>245.5</c:v>
                </c:pt>
                <c:pt idx="246">
                  <c:v>448.5</c:v>
                </c:pt>
                <c:pt idx="247">
                  <c:v>770.5</c:v>
                </c:pt>
                <c:pt idx="248">
                  <c:v>715</c:v>
                </c:pt>
                <c:pt idx="249">
                  <c:v>330.79998779296875</c:v>
                </c:pt>
                <c:pt idx="250">
                  <c:v>115.5</c:v>
                </c:pt>
                <c:pt idx="251">
                  <c:v>114.80000305175781</c:v>
                </c:pt>
                <c:pt idx="252">
                  <c:v>170.19999694824219</c:v>
                </c:pt>
                <c:pt idx="253">
                  <c:v>263.5</c:v>
                </c:pt>
                <c:pt idx="254">
                  <c:v>351.5</c:v>
                </c:pt>
                <c:pt idx="255">
                  <c:v>297.5</c:v>
                </c:pt>
                <c:pt idx="256">
                  <c:v>163.5</c:v>
                </c:pt>
                <c:pt idx="257">
                  <c:v>135.5</c:v>
                </c:pt>
                <c:pt idx="258">
                  <c:v>152.80000305175781</c:v>
                </c:pt>
                <c:pt idx="259">
                  <c:v>145</c:v>
                </c:pt>
                <c:pt idx="260">
                  <c:v>173</c:v>
                </c:pt>
                <c:pt idx="261">
                  <c:v>203.30000305175781</c:v>
                </c:pt>
                <c:pt idx="262">
                  <c:v>196</c:v>
                </c:pt>
                <c:pt idx="263">
                  <c:v>161.69999694824219</c:v>
                </c:pt>
                <c:pt idx="264">
                  <c:v>162.5</c:v>
                </c:pt>
                <c:pt idx="265">
                  <c:v>208.30000305175781</c:v>
                </c:pt>
                <c:pt idx="266">
                  <c:v>214.80000305175781</c:v>
                </c:pt>
                <c:pt idx="267">
                  <c:v>169.5</c:v>
                </c:pt>
                <c:pt idx="268">
                  <c:v>134</c:v>
                </c:pt>
                <c:pt idx="269">
                  <c:v>179.80000305175781</c:v>
                </c:pt>
                <c:pt idx="270">
                  <c:v>212.30000305175781</c:v>
                </c:pt>
                <c:pt idx="271">
                  <c:v>172.19999694824219</c:v>
                </c:pt>
                <c:pt idx="272">
                  <c:v>167.80000305175781</c:v>
                </c:pt>
                <c:pt idx="273">
                  <c:v>155</c:v>
                </c:pt>
                <c:pt idx="274">
                  <c:v>109.69999694824219</c:v>
                </c:pt>
                <c:pt idx="275">
                  <c:v>98.75</c:v>
                </c:pt>
                <c:pt idx="276">
                  <c:v>153.5</c:v>
                </c:pt>
                <c:pt idx="277">
                  <c:v>241</c:v>
                </c:pt>
                <c:pt idx="278">
                  <c:v>247.80000305175781</c:v>
                </c:pt>
                <c:pt idx="279">
                  <c:v>239.30000305175781</c:v>
                </c:pt>
                <c:pt idx="280">
                  <c:v>306.29998779296875</c:v>
                </c:pt>
                <c:pt idx="281">
                  <c:v>617</c:v>
                </c:pt>
                <c:pt idx="282">
                  <c:v>2636</c:v>
                </c:pt>
                <c:pt idx="283">
                  <c:v>19590</c:v>
                </c:pt>
                <c:pt idx="284">
                  <c:v>84870</c:v>
                </c:pt>
                <c:pt idx="285">
                  <c:v>149100</c:v>
                </c:pt>
                <c:pt idx="286">
                  <c:v>115700</c:v>
                </c:pt>
                <c:pt idx="287">
                  <c:v>39050</c:v>
                </c:pt>
                <c:pt idx="288">
                  <c:v>5536</c:v>
                </c:pt>
                <c:pt idx="289">
                  <c:v>824.79998779296875</c:v>
                </c:pt>
                <c:pt idx="290">
                  <c:v>531.5</c:v>
                </c:pt>
                <c:pt idx="291">
                  <c:v>911</c:v>
                </c:pt>
                <c:pt idx="292">
                  <c:v>1121</c:v>
                </c:pt>
                <c:pt idx="293">
                  <c:v>768.5</c:v>
                </c:pt>
                <c:pt idx="294">
                  <c:v>366.79998779296875</c:v>
                </c:pt>
                <c:pt idx="295">
                  <c:v>219</c:v>
                </c:pt>
                <c:pt idx="296">
                  <c:v>306.5</c:v>
                </c:pt>
                <c:pt idx="297">
                  <c:v>577</c:v>
                </c:pt>
                <c:pt idx="298">
                  <c:v>640.20001220703125</c:v>
                </c:pt>
                <c:pt idx="299">
                  <c:v>420.5</c:v>
                </c:pt>
                <c:pt idx="300">
                  <c:v>239.30000305175781</c:v>
                </c:pt>
                <c:pt idx="301">
                  <c:v>144.80000305175781</c:v>
                </c:pt>
                <c:pt idx="302">
                  <c:v>121.80000305175781</c:v>
                </c:pt>
                <c:pt idx="303">
                  <c:v>213.80000305175781</c:v>
                </c:pt>
                <c:pt idx="304">
                  <c:v>373.5</c:v>
                </c:pt>
                <c:pt idx="305">
                  <c:v>406.70001220703125</c:v>
                </c:pt>
                <c:pt idx="306">
                  <c:v>262.70001220703125</c:v>
                </c:pt>
                <c:pt idx="307">
                  <c:v>180</c:v>
                </c:pt>
                <c:pt idx="308">
                  <c:v>194</c:v>
                </c:pt>
                <c:pt idx="309">
                  <c:v>191.80000305175781</c:v>
                </c:pt>
                <c:pt idx="310">
                  <c:v>178.80000305175781</c:v>
                </c:pt>
                <c:pt idx="311">
                  <c:v>164.30000305175781</c:v>
                </c:pt>
                <c:pt idx="312">
                  <c:v>127</c:v>
                </c:pt>
                <c:pt idx="313">
                  <c:v>102.80000305175781</c:v>
                </c:pt>
                <c:pt idx="314">
                  <c:v>126.5</c:v>
                </c:pt>
                <c:pt idx="315">
                  <c:v>210</c:v>
                </c:pt>
                <c:pt idx="316">
                  <c:v>256.29998779296875</c:v>
                </c:pt>
                <c:pt idx="317">
                  <c:v>185.5</c:v>
                </c:pt>
                <c:pt idx="318">
                  <c:v>153.80000305175781</c:v>
                </c:pt>
                <c:pt idx="319">
                  <c:v>164.80000305175781</c:v>
                </c:pt>
                <c:pt idx="320">
                  <c:v>113.30000305175781</c:v>
                </c:pt>
                <c:pt idx="321">
                  <c:v>111</c:v>
                </c:pt>
                <c:pt idx="322">
                  <c:v>204.5</c:v>
                </c:pt>
                <c:pt idx="323">
                  <c:v>264.5</c:v>
                </c:pt>
                <c:pt idx="324">
                  <c:v>251</c:v>
                </c:pt>
                <c:pt idx="325">
                  <c:v>201.5</c:v>
                </c:pt>
                <c:pt idx="326">
                  <c:v>146</c:v>
                </c:pt>
                <c:pt idx="327">
                  <c:v>191</c:v>
                </c:pt>
                <c:pt idx="328">
                  <c:v>304</c:v>
                </c:pt>
                <c:pt idx="329">
                  <c:v>319</c:v>
                </c:pt>
                <c:pt idx="330">
                  <c:v>270.29998779296875</c:v>
                </c:pt>
                <c:pt idx="331">
                  <c:v>369.5</c:v>
                </c:pt>
                <c:pt idx="332">
                  <c:v>1569</c:v>
                </c:pt>
                <c:pt idx="333">
                  <c:v>11670</c:v>
                </c:pt>
                <c:pt idx="334">
                  <c:v>56940</c:v>
                </c:pt>
                <c:pt idx="335">
                  <c:v>114900</c:v>
                </c:pt>
                <c:pt idx="336">
                  <c:v>105100</c:v>
                </c:pt>
                <c:pt idx="337">
                  <c:v>43160</c:v>
                </c:pt>
                <c:pt idx="338">
                  <c:v>7191</c:v>
                </c:pt>
                <c:pt idx="339">
                  <c:v>1039</c:v>
                </c:pt>
                <c:pt idx="340">
                  <c:v>679.79998779296875</c:v>
                </c:pt>
                <c:pt idx="341">
                  <c:v>1031</c:v>
                </c:pt>
                <c:pt idx="342">
                  <c:v>1123</c:v>
                </c:pt>
                <c:pt idx="343">
                  <c:v>791.5</c:v>
                </c:pt>
                <c:pt idx="344">
                  <c:v>435.29998779296875</c:v>
                </c:pt>
                <c:pt idx="345">
                  <c:v>220.5</c:v>
                </c:pt>
                <c:pt idx="346">
                  <c:v>249</c:v>
                </c:pt>
                <c:pt idx="347">
                  <c:v>579</c:v>
                </c:pt>
                <c:pt idx="348">
                  <c:v>731.70001220703125</c:v>
                </c:pt>
                <c:pt idx="349">
                  <c:v>452.5</c:v>
                </c:pt>
                <c:pt idx="350">
                  <c:v>218.80000305175781</c:v>
                </c:pt>
                <c:pt idx="351">
                  <c:v>201</c:v>
                </c:pt>
                <c:pt idx="352">
                  <c:v>199.19999694824219</c:v>
                </c:pt>
                <c:pt idx="353">
                  <c:v>207.19999694824219</c:v>
                </c:pt>
                <c:pt idx="354">
                  <c:v>255.30000305175781</c:v>
                </c:pt>
                <c:pt idx="355">
                  <c:v>246.5</c:v>
                </c:pt>
                <c:pt idx="356">
                  <c:v>164.5</c:v>
                </c:pt>
                <c:pt idx="357">
                  <c:v>122.5</c:v>
                </c:pt>
                <c:pt idx="358">
                  <c:v>149</c:v>
                </c:pt>
                <c:pt idx="359">
                  <c:v>170.19999694824219</c:v>
                </c:pt>
                <c:pt idx="360">
                  <c:v>190.5</c:v>
                </c:pt>
                <c:pt idx="361">
                  <c:v>207.80000305175781</c:v>
                </c:pt>
                <c:pt idx="362">
                  <c:v>168</c:v>
                </c:pt>
                <c:pt idx="363">
                  <c:v>121</c:v>
                </c:pt>
                <c:pt idx="364">
                  <c:v>116.5</c:v>
                </c:pt>
                <c:pt idx="365">
                  <c:v>136.5</c:v>
                </c:pt>
                <c:pt idx="366">
                  <c:v>121</c:v>
                </c:pt>
                <c:pt idx="367">
                  <c:v>88.5</c:v>
                </c:pt>
                <c:pt idx="368">
                  <c:v>110.5</c:v>
                </c:pt>
                <c:pt idx="369">
                  <c:v>120</c:v>
                </c:pt>
                <c:pt idx="370">
                  <c:v>69.25</c:v>
                </c:pt>
                <c:pt idx="371">
                  <c:v>47.75</c:v>
                </c:pt>
                <c:pt idx="372">
                  <c:v>104.80000305175781</c:v>
                </c:pt>
                <c:pt idx="373">
                  <c:v>135.5</c:v>
                </c:pt>
                <c:pt idx="374">
                  <c:v>95</c:v>
                </c:pt>
                <c:pt idx="375">
                  <c:v>74</c:v>
                </c:pt>
                <c:pt idx="376">
                  <c:v>69</c:v>
                </c:pt>
                <c:pt idx="377">
                  <c:v>64.25</c:v>
                </c:pt>
                <c:pt idx="378">
                  <c:v>94.75</c:v>
                </c:pt>
                <c:pt idx="379">
                  <c:v>183.69999694824219</c:v>
                </c:pt>
                <c:pt idx="380">
                  <c:v>272.29998779296875</c:v>
                </c:pt>
                <c:pt idx="381">
                  <c:v>340.20001220703125</c:v>
                </c:pt>
                <c:pt idx="382">
                  <c:v>975.20001220703125</c:v>
                </c:pt>
                <c:pt idx="383">
                  <c:v>6413</c:v>
                </c:pt>
                <c:pt idx="384">
                  <c:v>27700</c:v>
                </c:pt>
                <c:pt idx="385">
                  <c:v>56840</c:v>
                </c:pt>
                <c:pt idx="386">
                  <c:v>57850</c:v>
                </c:pt>
                <c:pt idx="387">
                  <c:v>29410</c:v>
                </c:pt>
                <c:pt idx="388">
                  <c:v>7399</c:v>
                </c:pt>
                <c:pt idx="389">
                  <c:v>1269</c:v>
                </c:pt>
                <c:pt idx="390">
                  <c:v>414.29998779296875</c:v>
                </c:pt>
                <c:pt idx="391">
                  <c:v>500</c:v>
                </c:pt>
                <c:pt idx="392">
                  <c:v>502.70001220703125</c:v>
                </c:pt>
                <c:pt idx="393">
                  <c:v>338.20001220703125</c:v>
                </c:pt>
                <c:pt idx="394">
                  <c:v>177.30000305175781</c:v>
                </c:pt>
                <c:pt idx="395">
                  <c:v>88.5</c:v>
                </c:pt>
                <c:pt idx="396">
                  <c:v>122</c:v>
                </c:pt>
                <c:pt idx="397">
                  <c:v>231.30000305175781</c:v>
                </c:pt>
                <c:pt idx="398">
                  <c:v>256</c:v>
                </c:pt>
                <c:pt idx="399">
                  <c:v>176.30000305175781</c:v>
                </c:pt>
                <c:pt idx="400">
                  <c:v>128.80000305175781</c:v>
                </c:pt>
                <c:pt idx="401">
                  <c:v>128.5</c:v>
                </c:pt>
                <c:pt idx="402">
                  <c:v>103.80000305175781</c:v>
                </c:pt>
                <c:pt idx="403">
                  <c:v>93.75</c:v>
                </c:pt>
                <c:pt idx="404">
                  <c:v>101.30000305175781</c:v>
                </c:pt>
                <c:pt idx="405">
                  <c:v>94.5</c:v>
                </c:pt>
                <c:pt idx="406">
                  <c:v>88.25</c:v>
                </c:pt>
                <c:pt idx="407">
                  <c:v>87</c:v>
                </c:pt>
                <c:pt idx="408">
                  <c:v>67.75</c:v>
                </c:pt>
                <c:pt idx="409">
                  <c:v>39</c:v>
                </c:pt>
                <c:pt idx="410">
                  <c:v>29.75</c:v>
                </c:pt>
                <c:pt idx="411">
                  <c:v>25.5</c:v>
                </c:pt>
                <c:pt idx="412">
                  <c:v>31</c:v>
                </c:pt>
                <c:pt idx="413">
                  <c:v>49.25</c:v>
                </c:pt>
                <c:pt idx="414">
                  <c:v>64.25</c:v>
                </c:pt>
                <c:pt idx="415">
                  <c:v>67.5</c:v>
                </c:pt>
                <c:pt idx="416">
                  <c:v>55</c:v>
                </c:pt>
                <c:pt idx="417">
                  <c:v>59.75</c:v>
                </c:pt>
                <c:pt idx="418">
                  <c:v>100.5</c:v>
                </c:pt>
                <c:pt idx="419">
                  <c:v>103.5</c:v>
                </c:pt>
                <c:pt idx="420">
                  <c:v>66.5</c:v>
                </c:pt>
                <c:pt idx="421">
                  <c:v>83.25</c:v>
                </c:pt>
                <c:pt idx="422">
                  <c:v>129.5</c:v>
                </c:pt>
                <c:pt idx="423">
                  <c:v>156.30000305175781</c:v>
                </c:pt>
                <c:pt idx="424">
                  <c:v>153.5</c:v>
                </c:pt>
                <c:pt idx="425">
                  <c:v>120.19999694824219</c:v>
                </c:pt>
                <c:pt idx="426">
                  <c:v>96.75</c:v>
                </c:pt>
                <c:pt idx="427">
                  <c:v>89</c:v>
                </c:pt>
                <c:pt idx="428">
                  <c:v>81.5</c:v>
                </c:pt>
                <c:pt idx="429">
                  <c:v>90</c:v>
                </c:pt>
                <c:pt idx="430">
                  <c:v>152</c:v>
                </c:pt>
                <c:pt idx="431">
                  <c:v>288</c:v>
                </c:pt>
                <c:pt idx="432">
                  <c:v>679.5</c:v>
                </c:pt>
                <c:pt idx="433">
                  <c:v>3334</c:v>
                </c:pt>
                <c:pt idx="434">
                  <c:v>12040</c:v>
                </c:pt>
                <c:pt idx="435">
                  <c:v>22780</c:v>
                </c:pt>
                <c:pt idx="436">
                  <c:v>22960</c:v>
                </c:pt>
                <c:pt idx="437">
                  <c:v>12500</c:v>
                </c:pt>
                <c:pt idx="438">
                  <c:v>3908</c:v>
                </c:pt>
                <c:pt idx="439">
                  <c:v>1108</c:v>
                </c:pt>
                <c:pt idx="440">
                  <c:v>527</c:v>
                </c:pt>
                <c:pt idx="441">
                  <c:v>390.20001220703125</c:v>
                </c:pt>
                <c:pt idx="442">
                  <c:v>307.20001220703125</c:v>
                </c:pt>
                <c:pt idx="443">
                  <c:v>214.5</c:v>
                </c:pt>
                <c:pt idx="444">
                  <c:v>171.19999694824219</c:v>
                </c:pt>
                <c:pt idx="445">
                  <c:v>133.69999694824219</c:v>
                </c:pt>
                <c:pt idx="446">
                  <c:v>82.25</c:v>
                </c:pt>
                <c:pt idx="447">
                  <c:v>102.80000305175781</c:v>
                </c:pt>
                <c:pt idx="448">
                  <c:v>138</c:v>
                </c:pt>
                <c:pt idx="449">
                  <c:v>112.5</c:v>
                </c:pt>
                <c:pt idx="450">
                  <c:v>92.5</c:v>
                </c:pt>
                <c:pt idx="451">
                  <c:v>93.25</c:v>
                </c:pt>
                <c:pt idx="452">
                  <c:v>73.25</c:v>
                </c:pt>
                <c:pt idx="453">
                  <c:v>83.5</c:v>
                </c:pt>
                <c:pt idx="454">
                  <c:v>120</c:v>
                </c:pt>
                <c:pt idx="455">
                  <c:v>138.30000305175781</c:v>
                </c:pt>
                <c:pt idx="456">
                  <c:v>156.69999694824219</c:v>
                </c:pt>
                <c:pt idx="457">
                  <c:v>122.5</c:v>
                </c:pt>
                <c:pt idx="458">
                  <c:v>59.25</c:v>
                </c:pt>
                <c:pt idx="459">
                  <c:v>51.5</c:v>
                </c:pt>
                <c:pt idx="460">
                  <c:v>65.5</c:v>
                </c:pt>
                <c:pt idx="461">
                  <c:v>81</c:v>
                </c:pt>
                <c:pt idx="462">
                  <c:v>117.5</c:v>
                </c:pt>
                <c:pt idx="463">
                  <c:v>110.5</c:v>
                </c:pt>
                <c:pt idx="464">
                  <c:v>60</c:v>
                </c:pt>
                <c:pt idx="465">
                  <c:v>57</c:v>
                </c:pt>
                <c:pt idx="466">
                  <c:v>83.25</c:v>
                </c:pt>
                <c:pt idx="467">
                  <c:v>78.5</c:v>
                </c:pt>
                <c:pt idx="468">
                  <c:v>67.25</c:v>
                </c:pt>
                <c:pt idx="469">
                  <c:v>80.25</c:v>
                </c:pt>
                <c:pt idx="470">
                  <c:v>78.25</c:v>
                </c:pt>
                <c:pt idx="471">
                  <c:v>66</c:v>
                </c:pt>
                <c:pt idx="472">
                  <c:v>60.5</c:v>
                </c:pt>
                <c:pt idx="473">
                  <c:v>47.75</c:v>
                </c:pt>
                <c:pt idx="474">
                  <c:v>56.5</c:v>
                </c:pt>
                <c:pt idx="475">
                  <c:v>76.25</c:v>
                </c:pt>
                <c:pt idx="476">
                  <c:v>60.75</c:v>
                </c:pt>
                <c:pt idx="477">
                  <c:v>28.5</c:v>
                </c:pt>
                <c:pt idx="478">
                  <c:v>34.75</c:v>
                </c:pt>
                <c:pt idx="479">
                  <c:v>86.5</c:v>
                </c:pt>
                <c:pt idx="480">
                  <c:v>128.30000305175781</c:v>
                </c:pt>
                <c:pt idx="481">
                  <c:v>165</c:v>
                </c:pt>
                <c:pt idx="482">
                  <c:v>446</c:v>
                </c:pt>
                <c:pt idx="483">
                  <c:v>1427</c:v>
                </c:pt>
                <c:pt idx="484">
                  <c:v>3862</c:v>
                </c:pt>
                <c:pt idx="485">
                  <c:v>7000</c:v>
                </c:pt>
                <c:pt idx="486">
                  <c:v>7582</c:v>
                </c:pt>
                <c:pt idx="487">
                  <c:v>4827</c:v>
                </c:pt>
                <c:pt idx="488">
                  <c:v>1861</c:v>
                </c:pt>
                <c:pt idx="489">
                  <c:v>541</c:v>
                </c:pt>
                <c:pt idx="490">
                  <c:v>263.20001220703125</c:v>
                </c:pt>
                <c:pt idx="491">
                  <c:v>235.30000305175781</c:v>
                </c:pt>
                <c:pt idx="492">
                  <c:v>197.80000305175781</c:v>
                </c:pt>
                <c:pt idx="493">
                  <c:v>164.80000305175781</c:v>
                </c:pt>
                <c:pt idx="494">
                  <c:v>126</c:v>
                </c:pt>
                <c:pt idx="495">
                  <c:v>55.25</c:v>
                </c:pt>
                <c:pt idx="496">
                  <c:v>17.75</c:v>
                </c:pt>
                <c:pt idx="497">
                  <c:v>24.75</c:v>
                </c:pt>
                <c:pt idx="498">
                  <c:v>27</c:v>
                </c:pt>
                <c:pt idx="499">
                  <c:v>39.75</c:v>
                </c:pt>
                <c:pt idx="500">
                  <c:v>62</c:v>
                </c:pt>
                <c:pt idx="501">
                  <c:v>61.25</c:v>
                </c:pt>
                <c:pt idx="502">
                  <c:v>49.5</c:v>
                </c:pt>
                <c:pt idx="503">
                  <c:v>33.25</c:v>
                </c:pt>
                <c:pt idx="504">
                  <c:v>15.5</c:v>
                </c:pt>
                <c:pt idx="505">
                  <c:v>7</c:v>
                </c:pt>
                <c:pt idx="506">
                  <c:v>7.5</c:v>
                </c:pt>
                <c:pt idx="507">
                  <c:v>13</c:v>
                </c:pt>
                <c:pt idx="508">
                  <c:v>11.75</c:v>
                </c:pt>
                <c:pt idx="509">
                  <c:v>11.25</c:v>
                </c:pt>
                <c:pt idx="510">
                  <c:v>21.75</c:v>
                </c:pt>
                <c:pt idx="511">
                  <c:v>26.5</c:v>
                </c:pt>
                <c:pt idx="512">
                  <c:v>17</c:v>
                </c:pt>
                <c:pt idx="513">
                  <c:v>8.5</c:v>
                </c:pt>
                <c:pt idx="514">
                  <c:v>9.75</c:v>
                </c:pt>
                <c:pt idx="515">
                  <c:v>22.25</c:v>
                </c:pt>
                <c:pt idx="516">
                  <c:v>31.25</c:v>
                </c:pt>
                <c:pt idx="517">
                  <c:v>49.5</c:v>
                </c:pt>
                <c:pt idx="518">
                  <c:v>75.5</c:v>
                </c:pt>
                <c:pt idx="519">
                  <c:v>58.25</c:v>
                </c:pt>
                <c:pt idx="520">
                  <c:v>28</c:v>
                </c:pt>
                <c:pt idx="521">
                  <c:v>38.75</c:v>
                </c:pt>
                <c:pt idx="522">
                  <c:v>54.5</c:v>
                </c:pt>
                <c:pt idx="523">
                  <c:v>38</c:v>
                </c:pt>
                <c:pt idx="524">
                  <c:v>30</c:v>
                </c:pt>
                <c:pt idx="525">
                  <c:v>56</c:v>
                </c:pt>
                <c:pt idx="526">
                  <c:v>112.5</c:v>
                </c:pt>
                <c:pt idx="527">
                  <c:v>165</c:v>
                </c:pt>
                <c:pt idx="528">
                  <c:v>168.80000305175781</c:v>
                </c:pt>
                <c:pt idx="529">
                  <c:v>166.30000305175781</c:v>
                </c:pt>
                <c:pt idx="530">
                  <c:v>194.19999694824219</c:v>
                </c:pt>
                <c:pt idx="531">
                  <c:v>191.80000305175781</c:v>
                </c:pt>
                <c:pt idx="532">
                  <c:v>207.5</c:v>
                </c:pt>
                <c:pt idx="533">
                  <c:v>464</c:v>
                </c:pt>
                <c:pt idx="534">
                  <c:v>1131</c:v>
                </c:pt>
                <c:pt idx="535">
                  <c:v>1908</c:v>
                </c:pt>
                <c:pt idx="536">
                  <c:v>1950</c:v>
                </c:pt>
                <c:pt idx="537">
                  <c:v>1230</c:v>
                </c:pt>
                <c:pt idx="538">
                  <c:v>612.5</c:v>
                </c:pt>
                <c:pt idx="539">
                  <c:v>350.70001220703125</c:v>
                </c:pt>
                <c:pt idx="540">
                  <c:v>304.29998779296875</c:v>
                </c:pt>
                <c:pt idx="541">
                  <c:v>351.5</c:v>
                </c:pt>
                <c:pt idx="542">
                  <c:v>326</c:v>
                </c:pt>
                <c:pt idx="543">
                  <c:v>240.5</c:v>
                </c:pt>
                <c:pt idx="544">
                  <c:v>159.5</c:v>
                </c:pt>
                <c:pt idx="545">
                  <c:v>87.75</c:v>
                </c:pt>
                <c:pt idx="546">
                  <c:v>51.25</c:v>
                </c:pt>
                <c:pt idx="547">
                  <c:v>63.25</c:v>
                </c:pt>
                <c:pt idx="548">
                  <c:v>66.75</c:v>
                </c:pt>
                <c:pt idx="549">
                  <c:v>31.5</c:v>
                </c:pt>
                <c:pt idx="550">
                  <c:v>8</c:v>
                </c:pt>
                <c:pt idx="551">
                  <c:v>20.5</c:v>
                </c:pt>
                <c:pt idx="552">
                  <c:v>84.75</c:v>
                </c:pt>
                <c:pt idx="553">
                  <c:v>147.5</c:v>
                </c:pt>
                <c:pt idx="554">
                  <c:v>111</c:v>
                </c:pt>
                <c:pt idx="555">
                  <c:v>55.5</c:v>
                </c:pt>
                <c:pt idx="556">
                  <c:v>53</c:v>
                </c:pt>
                <c:pt idx="557">
                  <c:v>62.5</c:v>
                </c:pt>
                <c:pt idx="558">
                  <c:v>64.75</c:v>
                </c:pt>
                <c:pt idx="559">
                  <c:v>67</c:v>
                </c:pt>
                <c:pt idx="560">
                  <c:v>63.5</c:v>
                </c:pt>
                <c:pt idx="561">
                  <c:v>36.25</c:v>
                </c:pt>
                <c:pt idx="562">
                  <c:v>12.5</c:v>
                </c:pt>
                <c:pt idx="563">
                  <c:v>20.5</c:v>
                </c:pt>
                <c:pt idx="564">
                  <c:v>36.25</c:v>
                </c:pt>
                <c:pt idx="565">
                  <c:v>39</c:v>
                </c:pt>
                <c:pt idx="566">
                  <c:v>73.25</c:v>
                </c:pt>
                <c:pt idx="567">
                  <c:v>110.30000305175781</c:v>
                </c:pt>
                <c:pt idx="568">
                  <c:v>81.75</c:v>
                </c:pt>
                <c:pt idx="569">
                  <c:v>38</c:v>
                </c:pt>
                <c:pt idx="570">
                  <c:v>15.25</c:v>
                </c:pt>
                <c:pt idx="571">
                  <c:v>4.75</c:v>
                </c:pt>
                <c:pt idx="572">
                  <c:v>5</c:v>
                </c:pt>
                <c:pt idx="573">
                  <c:v>13.75</c:v>
                </c:pt>
                <c:pt idx="574">
                  <c:v>40</c:v>
                </c:pt>
                <c:pt idx="575">
                  <c:v>57.25</c:v>
                </c:pt>
                <c:pt idx="576">
                  <c:v>39</c:v>
                </c:pt>
                <c:pt idx="577">
                  <c:v>37.75</c:v>
                </c:pt>
                <c:pt idx="578">
                  <c:v>76.5</c:v>
                </c:pt>
                <c:pt idx="579">
                  <c:v>87.5</c:v>
                </c:pt>
                <c:pt idx="580">
                  <c:v>63.75</c:v>
                </c:pt>
                <c:pt idx="581">
                  <c:v>54.5</c:v>
                </c:pt>
                <c:pt idx="582">
                  <c:v>53.25</c:v>
                </c:pt>
                <c:pt idx="583">
                  <c:v>72.75</c:v>
                </c:pt>
                <c:pt idx="584">
                  <c:v>165</c:v>
                </c:pt>
                <c:pt idx="585">
                  <c:v>341.29998779296875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62C-4ECF-9C55-AE6CFB694F8C}"/>
            </c:ext>
          </c:extLst>
        </c:ser>
        <c:ser>
          <c:idx val="1"/>
          <c:order val="1"/>
          <c:tx>
            <c:v>distriubtion width</c:v>
          </c:tx>
          <c:spPr>
            <a:ln w="38100">
              <a:solidFill>
                <a:srgbClr val="FF66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{10 min}'!$G$10:$G$11</c:f>
              <c:numCache>
                <c:formatCode>General</c:formatCode>
                <c:ptCount val="2"/>
                <c:pt idx="0">
                  <c:v>523.7408447265625</c:v>
                </c:pt>
                <c:pt idx="1">
                  <c:v>528.057861328125</c:v>
                </c:pt>
              </c:numCache>
            </c:numRef>
          </c:xVal>
          <c:yVal>
            <c:numRef>
              <c:f>'Sheet1 {10 min}'!$F$13:$F$14</c:f>
              <c:numCache>
                <c:formatCode>General</c:formatCode>
                <c:ptCount val="2"/>
                <c:pt idx="0">
                  <c:v>15030</c:v>
                </c:pt>
                <c:pt idx="1">
                  <c:v>15030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62C-4ECF-9C55-AE6CFB694F8C}"/>
            </c:ext>
          </c:extLst>
        </c:ser>
        <c:ser>
          <c:idx val="2"/>
          <c:order val="2"/>
          <c:tx>
            <c:v>centroid</c:v>
          </c:tx>
          <c:spPr>
            <a:ln w="38100">
              <a:solidFill>
                <a:srgbClr val="00FF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('Sheet1 {10 min}'!$G$4,'Sheet1 {10 min}'!$G$4)</c:f>
              <c:numCache>
                <c:formatCode>General</c:formatCode>
                <c:ptCount val="2"/>
                <c:pt idx="0">
                  <c:v>525.66357421875</c:v>
                </c:pt>
                <c:pt idx="1">
                  <c:v>525.66357421875</c:v>
                </c:pt>
              </c:numCache>
            </c:numRef>
          </c:xVal>
          <c:yVal>
            <c:numRef>
              <c:f>'Sheet1 {10 min}'!$F$12:$F$13</c:f>
              <c:numCache>
                <c:formatCode>General</c:formatCode>
                <c:ptCount val="2"/>
                <c:pt idx="0">
                  <c:v>0</c:v>
                </c:pt>
                <c:pt idx="1">
                  <c:v>15030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62C-4ECF-9C55-AE6CFB694F8C}"/>
            </c:ext>
          </c:extLst>
        </c:ser>
        <c:ser>
          <c:idx val="3"/>
          <c:order val="3"/>
          <c:tx>
            <c:v>peak envelope</c:v>
          </c:tx>
          <c:spPr>
            <a:ln w="12700">
              <a:solidFill>
                <a:srgbClr val="FF0000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'Sheet1 {10 min}'!$D$1:$D$13</c:f>
              <c:numCache>
                <c:formatCode>General</c:formatCode>
                <c:ptCount val="13"/>
                <c:pt idx="0">
                  <c:v>523.7750244140625</c:v>
                </c:pt>
                <c:pt idx="1">
                  <c:v>524.27398681640625</c:v>
                </c:pt>
                <c:pt idx="2">
                  <c:v>524.77398681640625</c:v>
                </c:pt>
                <c:pt idx="3">
                  <c:v>525.28497314453125</c:v>
                </c:pt>
                <c:pt idx="4">
                  <c:v>525.78497314453125</c:v>
                </c:pt>
                <c:pt idx="5">
                  <c:v>526.2860107421875</c:v>
                </c:pt>
                <c:pt idx="6">
                  <c:v>526.7860107421875</c:v>
                </c:pt>
                <c:pt idx="7">
                  <c:v>527.2979736328125</c:v>
                </c:pt>
                <c:pt idx="8">
                  <c:v>527.79901123046875</c:v>
                </c:pt>
                <c:pt idx="9">
                  <c:v>528.301025390625</c:v>
                </c:pt>
                <c:pt idx="10">
                  <c:v>528.801025390625</c:v>
                </c:pt>
                <c:pt idx="11">
                  <c:v>529.301025390625</c:v>
                </c:pt>
                <c:pt idx="12">
                  <c:v>529.801025390625</c:v>
                </c:pt>
              </c:numCache>
            </c:numRef>
          </c:xVal>
          <c:yVal>
            <c:numRef>
              <c:f>'Sheet1 {10 min}'!$E$1:$E$28</c:f>
              <c:numCache>
                <c:formatCode>General</c:formatCode>
                <c:ptCount val="28"/>
                <c:pt idx="0">
                  <c:v>32830</c:v>
                </c:pt>
                <c:pt idx="1">
                  <c:v>108600</c:v>
                </c:pt>
                <c:pt idx="2">
                  <c:v>144700</c:v>
                </c:pt>
                <c:pt idx="3">
                  <c:v>145900</c:v>
                </c:pt>
                <c:pt idx="4">
                  <c:v>150300</c:v>
                </c:pt>
                <c:pt idx="5">
                  <c:v>149100</c:v>
                </c:pt>
                <c:pt idx="6">
                  <c:v>114900</c:v>
                </c:pt>
                <c:pt idx="7">
                  <c:v>57850</c:v>
                </c:pt>
                <c:pt idx="8">
                  <c:v>22960</c:v>
                </c:pt>
                <c:pt idx="9">
                  <c:v>7582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62C-4ECF-9C55-AE6CFB694F8C}"/>
            </c:ext>
          </c:extLst>
        </c:ser>
        <c:ser>
          <c:idx val="4"/>
          <c:order val="4"/>
          <c:tx>
            <c:v>Binomial p = 1</c:v>
          </c:tx>
          <c:spPr>
            <a:ln w="25400">
              <a:solidFill>
                <a:srgbClr val="4472C4"/>
              </a:solidFill>
              <a:prstDash val="solid"/>
            </a:ln>
          </c:spPr>
          <c:marker>
            <c:symbol val="none"/>
          </c:marker>
          <c:xVal>
            <c:numRef>
              <c:f>'Sheet1 {10 min}'!$D$1:$D$31</c:f>
              <c:numCache>
                <c:formatCode>General</c:formatCode>
                <c:ptCount val="31"/>
                <c:pt idx="0">
                  <c:v>523.7750244140625</c:v>
                </c:pt>
                <c:pt idx="1">
                  <c:v>524.27398681640625</c:v>
                </c:pt>
                <c:pt idx="2">
                  <c:v>524.77398681640625</c:v>
                </c:pt>
                <c:pt idx="3">
                  <c:v>525.28497314453125</c:v>
                </c:pt>
                <c:pt idx="4">
                  <c:v>525.78497314453125</c:v>
                </c:pt>
                <c:pt idx="5">
                  <c:v>526.2860107421875</c:v>
                </c:pt>
                <c:pt idx="6">
                  <c:v>526.7860107421875</c:v>
                </c:pt>
                <c:pt idx="7">
                  <c:v>527.2979736328125</c:v>
                </c:pt>
                <c:pt idx="8">
                  <c:v>527.79901123046875</c:v>
                </c:pt>
                <c:pt idx="9">
                  <c:v>528.301025390625</c:v>
                </c:pt>
                <c:pt idx="10">
                  <c:v>528.801025390625</c:v>
                </c:pt>
                <c:pt idx="11">
                  <c:v>529.301025390625</c:v>
                </c:pt>
                <c:pt idx="12">
                  <c:v>529.801025390625</c:v>
                </c:pt>
              </c:numCache>
            </c:numRef>
          </c:xVal>
          <c:yVal>
            <c:numRef>
              <c:f>'Sheet1 {10 min}'!$P$1:$P$31</c:f>
              <c:numCache>
                <c:formatCode>General</c:formatCode>
                <c:ptCount val="31"/>
                <c:pt idx="0">
                  <c:v>32831.221452700483</c:v>
                </c:pt>
                <c:pt idx="1">
                  <c:v>108602.21869373787</c:v>
                </c:pt>
                <c:pt idx="2">
                  <c:v>144698.78367264903</c:v>
                </c:pt>
                <c:pt idx="3">
                  <c:v>145913.33779170926</c:v>
                </c:pt>
                <c:pt idx="4">
                  <c:v>150203.45950437489</c:v>
                </c:pt>
                <c:pt idx="5">
                  <c:v>149509.68046053528</c:v>
                </c:pt>
                <c:pt idx="6">
                  <c:v>113824.63302756184</c:v>
                </c:pt>
                <c:pt idx="7">
                  <c:v>59751.013214979037</c:v>
                </c:pt>
                <c:pt idx="8">
                  <c:v>21517.320829822416</c:v>
                </c:pt>
                <c:pt idx="9">
                  <c:v>5810.3507660813448</c:v>
                </c:pt>
                <c:pt idx="10">
                  <c:v>1258.1382372598468</c:v>
                </c:pt>
                <c:pt idx="11">
                  <c:v>228.45629962022898</c:v>
                </c:pt>
                <c:pt idx="12">
                  <c:v>35.866103692403556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62C-4ECF-9C55-AE6CFB694F8C}"/>
            </c:ext>
          </c:extLst>
        </c:ser>
        <c:ser>
          <c:idx val="5"/>
          <c:order val="5"/>
          <c:tx>
            <c:v>Bimodal(1) 1</c:v>
          </c:tx>
          <c:marker>
            <c:symbol val="none"/>
          </c:marker>
          <c:xVal>
            <c:numRef>
              <c:f>'Sheet1 {10 min}'!$D$1:$D$31</c:f>
              <c:numCache>
                <c:formatCode>General</c:formatCode>
                <c:ptCount val="31"/>
                <c:pt idx="0">
                  <c:v>523.7750244140625</c:v>
                </c:pt>
                <c:pt idx="1">
                  <c:v>524.27398681640625</c:v>
                </c:pt>
                <c:pt idx="2">
                  <c:v>524.77398681640625</c:v>
                </c:pt>
                <c:pt idx="3">
                  <c:v>525.28497314453125</c:v>
                </c:pt>
                <c:pt idx="4">
                  <c:v>525.78497314453125</c:v>
                </c:pt>
                <c:pt idx="5">
                  <c:v>526.2860107421875</c:v>
                </c:pt>
                <c:pt idx="6">
                  <c:v>526.7860107421875</c:v>
                </c:pt>
                <c:pt idx="7">
                  <c:v>527.2979736328125</c:v>
                </c:pt>
                <c:pt idx="8">
                  <c:v>527.79901123046875</c:v>
                </c:pt>
                <c:pt idx="9">
                  <c:v>528.301025390625</c:v>
                </c:pt>
                <c:pt idx="10">
                  <c:v>528.801025390625</c:v>
                </c:pt>
                <c:pt idx="11">
                  <c:v>529.301025390625</c:v>
                </c:pt>
                <c:pt idx="12">
                  <c:v>529.801025390625</c:v>
                </c:pt>
              </c:numCache>
            </c:numRef>
          </c:xVal>
          <c:yVal>
            <c:numRef>
              <c:f>'Sheet1 {10 min}'!$M$1:$M$31</c:f>
              <c:numCache>
                <c:formatCode>General</c:formatCode>
                <c:ptCount val="31"/>
                <c:pt idx="0">
                  <c:v>7612.2684849814741</c:v>
                </c:pt>
                <c:pt idx="1">
                  <c:v>21703.716421780555</c:v>
                </c:pt>
                <c:pt idx="2">
                  <c:v>11857.803901690622</c:v>
                </c:pt>
                <c:pt idx="3">
                  <c:v>3853.0117742925381</c:v>
                </c:pt>
                <c:pt idx="4">
                  <c:v>920.47157498807746</c:v>
                </c:pt>
                <c:pt idx="5">
                  <c:v>176.93363649767727</c:v>
                </c:pt>
                <c:pt idx="6">
                  <c:v>28.747725939146601</c:v>
                </c:pt>
                <c:pt idx="7">
                  <c:v>4.0711643775564843</c:v>
                </c:pt>
                <c:pt idx="8">
                  <c:v>0.51307264070837177</c:v>
                </c:pt>
                <c:pt idx="9">
                  <c:v>5.8405028258088479E-2</c:v>
                </c:pt>
                <c:pt idx="10">
                  <c:v>5.827329049244709E-3</c:v>
                </c:pt>
                <c:pt idx="11">
                  <c:v>8.3005903601625943E-6</c:v>
                </c:pt>
                <c:pt idx="12">
                  <c:v>9.4112782465773326E-9</c:v>
                </c:pt>
                <c:pt idx="13">
                  <c:v>9.4112782465773326E-9</c:v>
                </c:pt>
                <c:pt idx="14">
                  <c:v>9.4112782465773326E-9</c:v>
                </c:pt>
                <c:pt idx="15">
                  <c:v>9.4112782465773326E-9</c:v>
                </c:pt>
                <c:pt idx="16">
                  <c:v>9.4112782465773326E-9</c:v>
                </c:pt>
                <c:pt idx="17">
                  <c:v>9.4112782465773326E-9</c:v>
                </c:pt>
                <c:pt idx="18">
                  <c:v>9.4112782465773326E-9</c:v>
                </c:pt>
                <c:pt idx="19">
                  <c:v>9.4112782465773326E-9</c:v>
                </c:pt>
                <c:pt idx="20">
                  <c:v>9.4112782465773326E-9</c:v>
                </c:pt>
                <c:pt idx="21">
                  <c:v>9.4112782465773326E-9</c:v>
                </c:pt>
                <c:pt idx="22">
                  <c:v>9.4112782465773326E-9</c:v>
                </c:pt>
                <c:pt idx="23">
                  <c:v>9.4112782465773326E-9</c:v>
                </c:pt>
                <c:pt idx="24">
                  <c:v>9.4112782465773326E-9</c:v>
                </c:pt>
                <c:pt idx="25">
                  <c:v>9.4112782465773326E-9</c:v>
                </c:pt>
                <c:pt idx="26">
                  <c:v>9.4112782465773326E-9</c:v>
                </c:pt>
                <c:pt idx="27">
                  <c:v>9.4112782465773326E-9</c:v>
                </c:pt>
                <c:pt idx="28">
                  <c:v>9.4112782465773326E-9</c:v>
                </c:pt>
                <c:pt idx="29">
                  <c:v>9.4112782465773326E-9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62C-4ECF-9C55-AE6CFB694F8C}"/>
            </c:ext>
          </c:extLst>
        </c:ser>
        <c:ser>
          <c:idx val="6"/>
          <c:order val="6"/>
          <c:tx>
            <c:v>Bimodal(2) 3.5</c:v>
          </c:tx>
          <c:marker>
            <c:symbol val="none"/>
          </c:marker>
          <c:xVal>
            <c:numRef>
              <c:f>'Sheet1 {10 min}'!$D$1:$D$31</c:f>
              <c:numCache>
                <c:formatCode>General</c:formatCode>
                <c:ptCount val="31"/>
                <c:pt idx="0">
                  <c:v>523.7750244140625</c:v>
                </c:pt>
                <c:pt idx="1">
                  <c:v>524.27398681640625</c:v>
                </c:pt>
                <c:pt idx="2">
                  <c:v>524.77398681640625</c:v>
                </c:pt>
                <c:pt idx="3">
                  <c:v>525.28497314453125</c:v>
                </c:pt>
                <c:pt idx="4">
                  <c:v>525.78497314453125</c:v>
                </c:pt>
                <c:pt idx="5">
                  <c:v>526.2860107421875</c:v>
                </c:pt>
                <c:pt idx="6">
                  <c:v>526.7860107421875</c:v>
                </c:pt>
                <c:pt idx="7">
                  <c:v>527.2979736328125</c:v>
                </c:pt>
                <c:pt idx="8">
                  <c:v>527.79901123046875</c:v>
                </c:pt>
                <c:pt idx="9">
                  <c:v>528.301025390625</c:v>
                </c:pt>
                <c:pt idx="10">
                  <c:v>528.801025390625</c:v>
                </c:pt>
                <c:pt idx="11">
                  <c:v>529.301025390625</c:v>
                </c:pt>
                <c:pt idx="12">
                  <c:v>529.801025390625</c:v>
                </c:pt>
              </c:numCache>
            </c:numRef>
          </c:xVal>
          <c:yVal>
            <c:numRef>
              <c:f>'Sheet1 {10 min}'!$O$1:$O$31</c:f>
              <c:numCache>
                <c:formatCode>General</c:formatCode>
                <c:ptCount val="31"/>
                <c:pt idx="0">
                  <c:v>24856.534898672911</c:v>
                </c:pt>
                <c:pt idx="1">
                  <c:v>82691.066119128416</c:v>
                </c:pt>
                <c:pt idx="2">
                  <c:v>111451.85975203327</c:v>
                </c:pt>
                <c:pt idx="3">
                  <c:v>79676.758944762434</c:v>
                </c:pt>
                <c:pt idx="4">
                  <c:v>34361.799367122141</c:v>
                </c:pt>
                <c:pt idx="5">
                  <c:v>10422.886799210382</c:v>
                </c:pt>
                <c:pt idx="6">
                  <c:v>2452.1544821680595</c:v>
                </c:pt>
                <c:pt idx="7">
                  <c:v>474.43462951432571</c:v>
                </c:pt>
                <c:pt idx="8">
                  <c:v>78.378848346129857</c:v>
                </c:pt>
                <c:pt idx="9">
                  <c:v>11.343517693154606</c:v>
                </c:pt>
                <c:pt idx="10">
                  <c:v>1.4640298038720931</c:v>
                </c:pt>
                <c:pt idx="11">
                  <c:v>0.16884218847810195</c:v>
                </c:pt>
                <c:pt idx="12">
                  <c:v>1.594985832732089E-2</c:v>
                </c:pt>
                <c:pt idx="13">
                  <c:v>7.7867957427431311E-4</c:v>
                </c:pt>
                <c:pt idx="14">
                  <c:v>9.4112782465773326E-9</c:v>
                </c:pt>
                <c:pt idx="15">
                  <c:v>9.4112782465773326E-9</c:v>
                </c:pt>
                <c:pt idx="16">
                  <c:v>9.4112782465773326E-9</c:v>
                </c:pt>
                <c:pt idx="17">
                  <c:v>9.4112782465773326E-9</c:v>
                </c:pt>
                <c:pt idx="18">
                  <c:v>9.4112782465773326E-9</c:v>
                </c:pt>
                <c:pt idx="19">
                  <c:v>9.4112782465773326E-9</c:v>
                </c:pt>
                <c:pt idx="20">
                  <c:v>9.4112782465773326E-9</c:v>
                </c:pt>
                <c:pt idx="21">
                  <c:v>9.4112782465773326E-9</c:v>
                </c:pt>
                <c:pt idx="22">
                  <c:v>9.4112782465773326E-9</c:v>
                </c:pt>
                <c:pt idx="23">
                  <c:v>9.4112782465773326E-9</c:v>
                </c:pt>
                <c:pt idx="24">
                  <c:v>9.4112782465773326E-9</c:v>
                </c:pt>
                <c:pt idx="25">
                  <c:v>9.4112782465773326E-9</c:v>
                </c:pt>
                <c:pt idx="26">
                  <c:v>9.4112782465773326E-9</c:v>
                </c:pt>
                <c:pt idx="27">
                  <c:v>9.4112782465773326E-9</c:v>
                </c:pt>
                <c:pt idx="28">
                  <c:v>9.4112782465773326E-9</c:v>
                </c:pt>
                <c:pt idx="29">
                  <c:v>9.4112782465773326E-9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62C-4ECF-9C55-AE6CFB694F8C}"/>
            </c:ext>
          </c:extLst>
        </c:ser>
        <c:ser>
          <c:idx val="7"/>
          <c:order val="7"/>
          <c:tx>
            <c:v>Bimodal(3) 7.2</c:v>
          </c:tx>
          <c:marker>
            <c:symbol val="none"/>
          </c:marker>
          <c:xVal>
            <c:numRef>
              <c:f>'Sheet1 {10 min}'!$D$1:$D$31</c:f>
              <c:numCache>
                <c:formatCode>General</c:formatCode>
                <c:ptCount val="31"/>
                <c:pt idx="0">
                  <c:v>523.7750244140625</c:v>
                </c:pt>
                <c:pt idx="1">
                  <c:v>524.27398681640625</c:v>
                </c:pt>
                <c:pt idx="2">
                  <c:v>524.77398681640625</c:v>
                </c:pt>
                <c:pt idx="3">
                  <c:v>525.28497314453125</c:v>
                </c:pt>
                <c:pt idx="4">
                  <c:v>525.78497314453125</c:v>
                </c:pt>
                <c:pt idx="5">
                  <c:v>526.2860107421875</c:v>
                </c:pt>
                <c:pt idx="6">
                  <c:v>526.7860107421875</c:v>
                </c:pt>
                <c:pt idx="7">
                  <c:v>527.2979736328125</c:v>
                </c:pt>
                <c:pt idx="8">
                  <c:v>527.79901123046875</c:v>
                </c:pt>
                <c:pt idx="9">
                  <c:v>528.301025390625</c:v>
                </c:pt>
                <c:pt idx="10">
                  <c:v>528.801025390625</c:v>
                </c:pt>
                <c:pt idx="11">
                  <c:v>529.301025390625</c:v>
                </c:pt>
                <c:pt idx="12">
                  <c:v>529.801025390625</c:v>
                </c:pt>
              </c:numCache>
            </c:numRef>
          </c:xVal>
          <c:yVal>
            <c:numRef>
              <c:f>'Sheet1 {10 min}'!$V$1:$V$31</c:f>
              <c:numCache>
                <c:formatCode>General</c:formatCode>
                <c:ptCount val="31"/>
                <c:pt idx="0">
                  <c:v>362.41806906492332</c:v>
                </c:pt>
                <c:pt idx="1">
                  <c:v>4207.4361528477157</c:v>
                </c:pt>
                <c:pt idx="2">
                  <c:v>21389.120018943973</c:v>
                </c:pt>
                <c:pt idx="3">
                  <c:v>62383.567072673119</c:v>
                </c:pt>
                <c:pt idx="4">
                  <c:v>114921.1885622835</c:v>
                </c:pt>
                <c:pt idx="5">
                  <c:v>138909.86002484604</c:v>
                </c:pt>
                <c:pt idx="6">
                  <c:v>111343.73081947345</c:v>
                </c:pt>
                <c:pt idx="7">
                  <c:v>59272.507421105976</c:v>
                </c:pt>
                <c:pt idx="8">
                  <c:v>21438.428908854399</c:v>
                </c:pt>
                <c:pt idx="9">
                  <c:v>5798.9488433787546</c:v>
                </c:pt>
                <c:pt idx="10">
                  <c:v>1256.668380145748</c:v>
                </c:pt>
                <c:pt idx="11">
                  <c:v>228.28744914998308</c:v>
                </c:pt>
                <c:pt idx="12">
                  <c:v>35.850153843487512</c:v>
                </c:pt>
                <c:pt idx="13">
                  <c:v>4.9725131051356151</c:v>
                </c:pt>
                <c:pt idx="14">
                  <c:v>0.61682245373885902</c:v>
                </c:pt>
                <c:pt idx="15">
                  <c:v>6.7326751431953213E-2</c:v>
                </c:pt>
                <c:pt idx="16">
                  <c:v>5.5924776005747585E-3</c:v>
                </c:pt>
                <c:pt idx="17">
                  <c:v>1.6723121831173823E-4</c:v>
                </c:pt>
                <c:pt idx="18">
                  <c:v>9.4112782465773326E-9</c:v>
                </c:pt>
                <c:pt idx="19">
                  <c:v>9.4112782465773326E-9</c:v>
                </c:pt>
                <c:pt idx="20">
                  <c:v>9.4112782465773326E-9</c:v>
                </c:pt>
                <c:pt idx="21">
                  <c:v>9.4112782465773326E-9</c:v>
                </c:pt>
                <c:pt idx="22">
                  <c:v>9.4112782465773326E-9</c:v>
                </c:pt>
                <c:pt idx="23">
                  <c:v>9.4112782465773326E-9</c:v>
                </c:pt>
                <c:pt idx="24">
                  <c:v>9.4112782465773326E-9</c:v>
                </c:pt>
                <c:pt idx="25">
                  <c:v>9.4112782465773326E-9</c:v>
                </c:pt>
                <c:pt idx="26">
                  <c:v>9.4112782465773326E-9</c:v>
                </c:pt>
                <c:pt idx="27">
                  <c:v>9.4112782465773326E-9</c:v>
                </c:pt>
                <c:pt idx="28">
                  <c:v>9.4112782465773326E-9</c:v>
                </c:pt>
                <c:pt idx="29">
                  <c:v>9.4112782465773326E-9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962C-4ECF-9C55-AE6CFB694F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503103"/>
        <c:axId val="788491455"/>
      </c:scatterChart>
      <c:valAx>
        <c:axId val="788503103"/>
        <c:scaling>
          <c:orientation val="minMax"/>
          <c:max val="530"/>
          <c:min val="523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m/z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88491455"/>
        <c:crosses val="autoZero"/>
        <c:crossBetween val="midCat"/>
      </c:valAx>
      <c:valAx>
        <c:axId val="788491455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88503103"/>
        <c:crosses val="autoZero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Regression Metric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Lit>
              <c:ptCount val="1"/>
              <c:pt idx="0">
                <c:v>Error</c:v>
              </c:pt>
            </c:strLit>
          </c:cat>
          <c:val>
            <c:numRef>
              <c:f>'Sheet1 {10 min}'!$I$78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48BF-4413-9604-AB26204D04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axId val="788481887"/>
        <c:axId val="788481471"/>
      </c:barChart>
      <c:scatterChart>
        <c:scatterStyle val="lineMarker"/>
        <c:varyColors val="0"/>
        <c:ser>
          <c:idx val="1"/>
          <c:order val="1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008000"/>
                </a:solidFill>
                <a:prstDash val="solid"/>
              </a:ln>
            </c:spPr>
          </c:errBars>
          <c:yVal>
            <c:numRef>
              <c:f>'Sheet1 {10 min}'!$I$79</c:f>
              <c:numCache>
                <c:formatCode>General</c:formatCode>
                <c:ptCount val="1"/>
                <c:pt idx="0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48BF-4413-9604-AB26204D0494}"/>
            </c:ext>
          </c:extLst>
        </c:ser>
        <c:ser>
          <c:idx val="2"/>
          <c:order val="2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6600"/>
                </a:solidFill>
                <a:prstDash val="solid"/>
              </a:ln>
            </c:spPr>
          </c:errBars>
          <c:yVal>
            <c:numRef>
              <c:f>'Sheet1 {10 min}'!$I$80</c:f>
              <c:numCache>
                <c:formatCode>General</c:formatCode>
                <c:ptCount val="1"/>
                <c:pt idx="0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48BF-4413-9604-AB26204D0494}"/>
            </c:ext>
          </c:extLst>
        </c:ser>
        <c:ser>
          <c:idx val="3"/>
          <c:order val="3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'Sheet1 {10 min}'!$I$81</c:f>
              <c:numCache>
                <c:formatCode>General</c:formatCode>
                <c:ptCount val="1"/>
                <c:pt idx="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48BF-4413-9604-AB26204D04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481887"/>
        <c:axId val="788481471"/>
      </c:scatterChart>
      <c:catAx>
        <c:axId val="78848188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88481471"/>
        <c:crosses val="autoZero"/>
        <c:auto val="1"/>
        <c:lblAlgn val="ctr"/>
        <c:lblOffset val="100"/>
        <c:noMultiLvlLbl val="0"/>
      </c:catAx>
      <c:valAx>
        <c:axId val="788481471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788481887"/>
        <c:crosses val="autoZero"/>
        <c:crossBetween val="between"/>
      </c:valAx>
      <c:spPr>
        <a:noFill/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Delta Chi Metric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Lit>
              <c:ptCount val="1"/>
              <c:pt idx="0">
                <c:v>DeltaChi</c:v>
              </c:pt>
            </c:strLit>
          </c:cat>
          <c:val>
            <c:numRef>
              <c:f>'Sheet1 {10 min}'!$J$78</c:f>
              <c:numCache>
                <c:formatCode>General</c:formatCode>
                <c:ptCount val="1"/>
                <c:pt idx="0">
                  <c:v>0.91177987888706846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8B-4C5D-B58E-2633E82297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axId val="788495615"/>
        <c:axId val="788501855"/>
      </c:barChart>
      <c:scatterChart>
        <c:scatterStyle val="lineMarker"/>
        <c:varyColors val="0"/>
        <c:ser>
          <c:idx val="1"/>
          <c:order val="1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008000"/>
                </a:solidFill>
                <a:prstDash val="solid"/>
              </a:ln>
            </c:spPr>
          </c:errBars>
          <c:yVal>
            <c:numRef>
              <c:f>'Sheet1 {10 min}'!$J$79</c:f>
              <c:numCache>
                <c:formatCode>General</c:formatCode>
                <c:ptCount val="1"/>
                <c:pt idx="0">
                  <c:v>0.54316749233911343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8B-4C5D-B58E-2633E82297F0}"/>
            </c:ext>
          </c:extLst>
        </c:ser>
        <c:ser>
          <c:idx val="2"/>
          <c:order val="2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6600"/>
                </a:solidFill>
                <a:prstDash val="solid"/>
              </a:ln>
            </c:spPr>
          </c:errBars>
          <c:yVal>
            <c:numRef>
              <c:f>'Sheet1 {10 min}'!$J$80</c:f>
              <c:numCache>
                <c:formatCode>General</c:formatCode>
                <c:ptCount val="1"/>
                <c:pt idx="0">
                  <c:v>0.27158374616955672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F8B-4C5D-B58E-2633E82297F0}"/>
            </c:ext>
          </c:extLst>
        </c:ser>
        <c:ser>
          <c:idx val="3"/>
          <c:order val="3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'Sheet1 {10 min}'!$J$81</c:f>
              <c:numCache>
                <c:formatCode>General</c:formatCode>
                <c:ptCount val="1"/>
                <c:pt idx="0">
                  <c:v>0.13579187308477836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F8B-4C5D-B58E-2633E82297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495615"/>
        <c:axId val="788501855"/>
      </c:scatterChart>
      <c:catAx>
        <c:axId val="78849561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88501855"/>
        <c:crosses val="autoZero"/>
        <c:auto val="1"/>
        <c:lblAlgn val="ctr"/>
        <c:lblOffset val="100"/>
        <c:noMultiLvlLbl val="0"/>
      </c:catAx>
      <c:valAx>
        <c:axId val="788501855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788495615"/>
        <c:crosses val="autoZero"/>
        <c:crossBetween val="between"/>
      </c:valAx>
      <c:spPr>
        <a:noFill/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Separation Metric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Lit>
              <c:ptCount val="1"/>
              <c:pt idx="0">
                <c:v>SepRatio</c:v>
              </c:pt>
            </c:strLit>
          </c:cat>
          <c:val>
            <c:numRef>
              <c:f>'Sheet1 {10 min}'!$K$78</c:f>
              <c:numCache>
                <c:formatCode>General</c:formatCode>
                <c:ptCount val="1"/>
                <c:pt idx="0">
                  <c:v>2.1958143020684266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3A-49D7-9D8C-FF680F979B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axId val="788501023"/>
        <c:axId val="788481055"/>
      </c:barChart>
      <c:scatterChart>
        <c:scatterStyle val="lineMarker"/>
        <c:varyColors val="0"/>
        <c:ser>
          <c:idx val="1"/>
          <c:order val="1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008000"/>
                </a:solidFill>
                <a:prstDash val="solid"/>
              </a:ln>
            </c:spPr>
          </c:errBars>
          <c:yVal>
            <c:numRef>
              <c:f>'Sheet1 {10 min}'!$K$79</c:f>
              <c:numCache>
                <c:formatCode>General</c:formatCode>
                <c:ptCount val="1"/>
                <c:pt idx="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93A-49D7-9D8C-FF680F979B89}"/>
            </c:ext>
          </c:extLst>
        </c:ser>
        <c:ser>
          <c:idx val="2"/>
          <c:order val="2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6600"/>
                </a:solidFill>
                <a:prstDash val="solid"/>
              </a:ln>
            </c:spPr>
          </c:errBars>
          <c:yVal>
            <c:numRef>
              <c:f>'Sheet1 {10 min}'!$K$80</c:f>
              <c:numCache>
                <c:formatCode>General</c:formatCode>
                <c:ptCount val="1"/>
                <c:pt idx="0">
                  <c:v>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93A-49D7-9D8C-FF680F979B89}"/>
            </c:ext>
          </c:extLst>
        </c:ser>
        <c:ser>
          <c:idx val="3"/>
          <c:order val="3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'Sheet1 {10 min}'!$K$81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93A-49D7-9D8C-FF680F979B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501023"/>
        <c:axId val="788481055"/>
      </c:scatterChart>
      <c:catAx>
        <c:axId val="78850102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88481055"/>
        <c:crosses val="autoZero"/>
        <c:auto val="1"/>
        <c:lblAlgn val="ctr"/>
        <c:lblOffset val="100"/>
        <c:noMultiLvlLbl val="0"/>
      </c:catAx>
      <c:valAx>
        <c:axId val="788481055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788501023"/>
        <c:crosses val="autoZero"/>
        <c:crossBetween val="between"/>
      </c:valAx>
      <c:spPr>
        <a:noFill/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Sheet1 {TD} spectrum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spectrum</c:v>
          </c:tx>
          <c:spPr>
            <a:ln w="127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{TD}'!$A$1:$A$584</c:f>
              <c:numCache>
                <c:formatCode>General</c:formatCode>
                <c:ptCount val="584"/>
                <c:pt idx="0">
                  <c:v>523.43499755859375</c:v>
                </c:pt>
                <c:pt idx="1">
                  <c:v>523.44500732421875</c:v>
                </c:pt>
                <c:pt idx="2">
                  <c:v>523.45501708984375</c:v>
                </c:pt>
                <c:pt idx="3">
                  <c:v>523.46502685546875</c:v>
                </c:pt>
                <c:pt idx="4">
                  <c:v>523.4749755859375</c:v>
                </c:pt>
                <c:pt idx="5">
                  <c:v>523.4849853515625</c:v>
                </c:pt>
                <c:pt idx="6">
                  <c:v>523.4949951171875</c:v>
                </c:pt>
                <c:pt idx="7">
                  <c:v>523.5050048828125</c:v>
                </c:pt>
                <c:pt idx="8">
                  <c:v>523.5150146484375</c:v>
                </c:pt>
                <c:pt idx="9">
                  <c:v>523.5250244140625</c:v>
                </c:pt>
                <c:pt idx="10">
                  <c:v>523.53497314453125</c:v>
                </c:pt>
                <c:pt idx="11">
                  <c:v>523.54498291015625</c:v>
                </c:pt>
                <c:pt idx="12">
                  <c:v>523.56500244140625</c:v>
                </c:pt>
                <c:pt idx="13">
                  <c:v>523.57501220703125</c:v>
                </c:pt>
                <c:pt idx="14">
                  <c:v>523.58502197265625</c:v>
                </c:pt>
                <c:pt idx="15">
                  <c:v>523.594970703125</c:v>
                </c:pt>
                <c:pt idx="16">
                  <c:v>523.60498046875</c:v>
                </c:pt>
                <c:pt idx="17">
                  <c:v>523.614990234375</c:v>
                </c:pt>
                <c:pt idx="18">
                  <c:v>523.625</c:v>
                </c:pt>
                <c:pt idx="19">
                  <c:v>523.635009765625</c:v>
                </c:pt>
                <c:pt idx="20">
                  <c:v>523.64501953125</c:v>
                </c:pt>
                <c:pt idx="21">
                  <c:v>523.655029296875</c:v>
                </c:pt>
                <c:pt idx="22">
                  <c:v>523.66497802734375</c:v>
                </c:pt>
                <c:pt idx="23">
                  <c:v>523.67498779296875</c:v>
                </c:pt>
                <c:pt idx="24">
                  <c:v>523.68499755859375</c:v>
                </c:pt>
                <c:pt idx="25">
                  <c:v>523.69500732421875</c:v>
                </c:pt>
                <c:pt idx="26">
                  <c:v>523.70501708984375</c:v>
                </c:pt>
                <c:pt idx="27">
                  <c:v>523.71502685546875</c:v>
                </c:pt>
                <c:pt idx="28">
                  <c:v>523.7249755859375</c:v>
                </c:pt>
                <c:pt idx="29">
                  <c:v>523.7349853515625</c:v>
                </c:pt>
                <c:pt idx="30">
                  <c:v>523.7449951171875</c:v>
                </c:pt>
                <c:pt idx="31">
                  <c:v>523.7550048828125</c:v>
                </c:pt>
                <c:pt idx="32">
                  <c:v>523.7650146484375</c:v>
                </c:pt>
                <c:pt idx="33">
                  <c:v>523.7750244140625</c:v>
                </c:pt>
                <c:pt idx="34">
                  <c:v>523.78497314453125</c:v>
                </c:pt>
                <c:pt idx="35">
                  <c:v>523.79498291015625</c:v>
                </c:pt>
                <c:pt idx="36">
                  <c:v>523.80499267578125</c:v>
                </c:pt>
                <c:pt idx="37">
                  <c:v>523.81500244140625</c:v>
                </c:pt>
                <c:pt idx="38">
                  <c:v>523.82501220703125</c:v>
                </c:pt>
                <c:pt idx="39">
                  <c:v>523.83502197265625</c:v>
                </c:pt>
                <c:pt idx="40">
                  <c:v>523.844970703125</c:v>
                </c:pt>
                <c:pt idx="41">
                  <c:v>523.85498046875</c:v>
                </c:pt>
                <c:pt idx="42">
                  <c:v>523.864990234375</c:v>
                </c:pt>
                <c:pt idx="43">
                  <c:v>523.875</c:v>
                </c:pt>
                <c:pt idx="44">
                  <c:v>523.885009765625</c:v>
                </c:pt>
                <c:pt idx="45">
                  <c:v>523.89501953125</c:v>
                </c:pt>
                <c:pt idx="46">
                  <c:v>523.905029296875</c:v>
                </c:pt>
                <c:pt idx="47">
                  <c:v>523.91497802734375</c:v>
                </c:pt>
                <c:pt idx="48">
                  <c:v>523.92498779296875</c:v>
                </c:pt>
                <c:pt idx="49">
                  <c:v>523.93499755859375</c:v>
                </c:pt>
                <c:pt idx="50">
                  <c:v>523.94500732421875</c:v>
                </c:pt>
                <c:pt idx="51">
                  <c:v>523.95501708984375</c:v>
                </c:pt>
                <c:pt idx="52">
                  <c:v>523.96502685546875</c:v>
                </c:pt>
                <c:pt idx="53">
                  <c:v>523.9749755859375</c:v>
                </c:pt>
                <c:pt idx="54">
                  <c:v>523.9849853515625</c:v>
                </c:pt>
                <c:pt idx="55">
                  <c:v>523.9949951171875</c:v>
                </c:pt>
                <c:pt idx="56">
                  <c:v>524.0050048828125</c:v>
                </c:pt>
                <c:pt idx="57">
                  <c:v>524.0150146484375</c:v>
                </c:pt>
                <c:pt idx="58">
                  <c:v>524.0250244140625</c:v>
                </c:pt>
                <c:pt idx="59">
                  <c:v>524.03497314453125</c:v>
                </c:pt>
                <c:pt idx="60">
                  <c:v>524.04498291015625</c:v>
                </c:pt>
                <c:pt idx="61">
                  <c:v>524.05499267578125</c:v>
                </c:pt>
                <c:pt idx="62">
                  <c:v>524.06500244140625</c:v>
                </c:pt>
                <c:pt idx="63">
                  <c:v>524.07501220703125</c:v>
                </c:pt>
                <c:pt idx="64">
                  <c:v>524.08502197265625</c:v>
                </c:pt>
                <c:pt idx="65">
                  <c:v>524.094970703125</c:v>
                </c:pt>
                <c:pt idx="66">
                  <c:v>524.10400390625</c:v>
                </c:pt>
                <c:pt idx="67">
                  <c:v>524.114990234375</c:v>
                </c:pt>
                <c:pt idx="68">
                  <c:v>524.125</c:v>
                </c:pt>
                <c:pt idx="69">
                  <c:v>524.135009765625</c:v>
                </c:pt>
                <c:pt idx="70">
                  <c:v>524.14501953125</c:v>
                </c:pt>
                <c:pt idx="71">
                  <c:v>524.155029296875</c:v>
                </c:pt>
                <c:pt idx="72">
                  <c:v>524.16400146484375</c:v>
                </c:pt>
                <c:pt idx="73">
                  <c:v>524.18402099609375</c:v>
                </c:pt>
                <c:pt idx="74">
                  <c:v>524.1939697265625</c:v>
                </c:pt>
                <c:pt idx="75">
                  <c:v>524.2039794921875</c:v>
                </c:pt>
                <c:pt idx="76">
                  <c:v>524.2139892578125</c:v>
                </c:pt>
                <c:pt idx="77">
                  <c:v>524.2239990234375</c:v>
                </c:pt>
                <c:pt idx="78">
                  <c:v>524.2340087890625</c:v>
                </c:pt>
                <c:pt idx="79">
                  <c:v>524.2440185546875</c:v>
                </c:pt>
                <c:pt idx="80">
                  <c:v>524.2540283203125</c:v>
                </c:pt>
                <c:pt idx="81">
                  <c:v>524.26397705078125</c:v>
                </c:pt>
                <c:pt idx="82">
                  <c:v>524.27398681640625</c:v>
                </c:pt>
                <c:pt idx="83">
                  <c:v>524.28399658203125</c:v>
                </c:pt>
                <c:pt idx="84">
                  <c:v>524.29400634765625</c:v>
                </c:pt>
                <c:pt idx="85">
                  <c:v>524.30401611328125</c:v>
                </c:pt>
                <c:pt idx="86">
                  <c:v>524.31402587890625</c:v>
                </c:pt>
                <c:pt idx="87">
                  <c:v>524.323974609375</c:v>
                </c:pt>
                <c:pt idx="88">
                  <c:v>524.333984375</c:v>
                </c:pt>
                <c:pt idx="89">
                  <c:v>524.343994140625</c:v>
                </c:pt>
                <c:pt idx="90">
                  <c:v>524.35400390625</c:v>
                </c:pt>
                <c:pt idx="91">
                  <c:v>524.364013671875</c:v>
                </c:pt>
                <c:pt idx="92">
                  <c:v>524.3740234375</c:v>
                </c:pt>
                <c:pt idx="93">
                  <c:v>524.38397216796875</c:v>
                </c:pt>
                <c:pt idx="94">
                  <c:v>524.39398193359375</c:v>
                </c:pt>
                <c:pt idx="95">
                  <c:v>524.40399169921875</c:v>
                </c:pt>
                <c:pt idx="96">
                  <c:v>524.41400146484375</c:v>
                </c:pt>
                <c:pt idx="97">
                  <c:v>524.42401123046875</c:v>
                </c:pt>
                <c:pt idx="98">
                  <c:v>524.43402099609375</c:v>
                </c:pt>
                <c:pt idx="99">
                  <c:v>524.4439697265625</c:v>
                </c:pt>
                <c:pt idx="100">
                  <c:v>524.4539794921875</c:v>
                </c:pt>
                <c:pt idx="101">
                  <c:v>524.4639892578125</c:v>
                </c:pt>
                <c:pt idx="102">
                  <c:v>524.4739990234375</c:v>
                </c:pt>
                <c:pt idx="103">
                  <c:v>524.4840087890625</c:v>
                </c:pt>
                <c:pt idx="104">
                  <c:v>524.4940185546875</c:v>
                </c:pt>
                <c:pt idx="105">
                  <c:v>524.5040283203125</c:v>
                </c:pt>
                <c:pt idx="106">
                  <c:v>524.51397705078125</c:v>
                </c:pt>
                <c:pt idx="107">
                  <c:v>524.52398681640625</c:v>
                </c:pt>
                <c:pt idx="108">
                  <c:v>524.53399658203125</c:v>
                </c:pt>
                <c:pt idx="109">
                  <c:v>524.54400634765625</c:v>
                </c:pt>
                <c:pt idx="110">
                  <c:v>524.55401611328125</c:v>
                </c:pt>
                <c:pt idx="111">
                  <c:v>524.56402587890625</c:v>
                </c:pt>
                <c:pt idx="112">
                  <c:v>524.573974609375</c:v>
                </c:pt>
                <c:pt idx="113">
                  <c:v>524.583984375</c:v>
                </c:pt>
                <c:pt idx="114">
                  <c:v>524.593994140625</c:v>
                </c:pt>
                <c:pt idx="115">
                  <c:v>524.60400390625</c:v>
                </c:pt>
                <c:pt idx="116">
                  <c:v>524.614013671875</c:v>
                </c:pt>
                <c:pt idx="117">
                  <c:v>524.6240234375</c:v>
                </c:pt>
                <c:pt idx="118">
                  <c:v>524.63397216796875</c:v>
                </c:pt>
                <c:pt idx="119">
                  <c:v>524.64398193359375</c:v>
                </c:pt>
                <c:pt idx="120">
                  <c:v>524.65399169921875</c:v>
                </c:pt>
                <c:pt idx="121">
                  <c:v>524.66400146484375</c:v>
                </c:pt>
                <c:pt idx="122">
                  <c:v>524.67401123046875</c:v>
                </c:pt>
                <c:pt idx="123">
                  <c:v>524.68402099609375</c:v>
                </c:pt>
                <c:pt idx="124">
                  <c:v>524.6939697265625</c:v>
                </c:pt>
                <c:pt idx="125">
                  <c:v>524.7039794921875</c:v>
                </c:pt>
                <c:pt idx="126">
                  <c:v>524.7139892578125</c:v>
                </c:pt>
                <c:pt idx="127">
                  <c:v>524.7239990234375</c:v>
                </c:pt>
                <c:pt idx="128">
                  <c:v>524.7340087890625</c:v>
                </c:pt>
                <c:pt idx="129">
                  <c:v>524.7440185546875</c:v>
                </c:pt>
                <c:pt idx="130">
                  <c:v>524.7540283203125</c:v>
                </c:pt>
                <c:pt idx="131">
                  <c:v>524.76397705078125</c:v>
                </c:pt>
                <c:pt idx="132">
                  <c:v>524.77398681640625</c:v>
                </c:pt>
                <c:pt idx="133">
                  <c:v>524.78399658203125</c:v>
                </c:pt>
                <c:pt idx="134">
                  <c:v>524.79400634765625</c:v>
                </c:pt>
                <c:pt idx="135">
                  <c:v>524.80401611328125</c:v>
                </c:pt>
                <c:pt idx="136">
                  <c:v>524.81402587890625</c:v>
                </c:pt>
                <c:pt idx="137">
                  <c:v>524.823974609375</c:v>
                </c:pt>
                <c:pt idx="138">
                  <c:v>524.833984375</c:v>
                </c:pt>
                <c:pt idx="139">
                  <c:v>524.843994140625</c:v>
                </c:pt>
                <c:pt idx="140">
                  <c:v>524.85400390625</c:v>
                </c:pt>
                <c:pt idx="141">
                  <c:v>524.864013671875</c:v>
                </c:pt>
                <c:pt idx="142">
                  <c:v>524.8740234375</c:v>
                </c:pt>
                <c:pt idx="143">
                  <c:v>524.88397216796875</c:v>
                </c:pt>
                <c:pt idx="144">
                  <c:v>524.89398193359375</c:v>
                </c:pt>
                <c:pt idx="145">
                  <c:v>524.90399169921875</c:v>
                </c:pt>
                <c:pt idx="146">
                  <c:v>524.91400146484375</c:v>
                </c:pt>
                <c:pt idx="147">
                  <c:v>524.92401123046875</c:v>
                </c:pt>
                <c:pt idx="148">
                  <c:v>524.93402099609375</c:v>
                </c:pt>
                <c:pt idx="149">
                  <c:v>524.9439697265625</c:v>
                </c:pt>
                <c:pt idx="150">
                  <c:v>524.9539794921875</c:v>
                </c:pt>
                <c:pt idx="151">
                  <c:v>524.9639892578125</c:v>
                </c:pt>
                <c:pt idx="152">
                  <c:v>524.9739990234375</c:v>
                </c:pt>
                <c:pt idx="153">
                  <c:v>524.9840087890625</c:v>
                </c:pt>
                <c:pt idx="154">
                  <c:v>524.9940185546875</c:v>
                </c:pt>
                <c:pt idx="155">
                  <c:v>525.0040283203125</c:v>
                </c:pt>
                <c:pt idx="156">
                  <c:v>525.01397705078125</c:v>
                </c:pt>
                <c:pt idx="157">
                  <c:v>525.02398681640625</c:v>
                </c:pt>
                <c:pt idx="158">
                  <c:v>525.03399658203125</c:v>
                </c:pt>
                <c:pt idx="159">
                  <c:v>525.04400634765625</c:v>
                </c:pt>
                <c:pt idx="160">
                  <c:v>525.05401611328125</c:v>
                </c:pt>
                <c:pt idx="161">
                  <c:v>525.06402587890625</c:v>
                </c:pt>
                <c:pt idx="162">
                  <c:v>525.073974609375</c:v>
                </c:pt>
                <c:pt idx="163">
                  <c:v>525.083984375</c:v>
                </c:pt>
                <c:pt idx="164">
                  <c:v>525.093994140625</c:v>
                </c:pt>
                <c:pt idx="165">
                  <c:v>525.10400390625</c:v>
                </c:pt>
                <c:pt idx="166">
                  <c:v>525.114013671875</c:v>
                </c:pt>
                <c:pt idx="167">
                  <c:v>525.1240234375</c:v>
                </c:pt>
                <c:pt idx="168">
                  <c:v>525.13397216796875</c:v>
                </c:pt>
                <c:pt idx="169">
                  <c:v>525.14398193359375</c:v>
                </c:pt>
                <c:pt idx="170">
                  <c:v>525.15399169921875</c:v>
                </c:pt>
                <c:pt idx="171">
                  <c:v>525.16400146484375</c:v>
                </c:pt>
                <c:pt idx="172">
                  <c:v>525.17401123046875</c:v>
                </c:pt>
                <c:pt idx="173">
                  <c:v>525.18499755859375</c:v>
                </c:pt>
                <c:pt idx="174">
                  <c:v>525.19500732421875</c:v>
                </c:pt>
                <c:pt idx="175">
                  <c:v>525.2039794921875</c:v>
                </c:pt>
                <c:pt idx="176">
                  <c:v>525.2139892578125</c:v>
                </c:pt>
                <c:pt idx="177">
                  <c:v>525.2239990234375</c:v>
                </c:pt>
                <c:pt idx="178">
                  <c:v>525.2340087890625</c:v>
                </c:pt>
                <c:pt idx="179">
                  <c:v>525.2449951171875</c:v>
                </c:pt>
                <c:pt idx="180">
                  <c:v>525.2550048828125</c:v>
                </c:pt>
                <c:pt idx="181">
                  <c:v>525.2650146484375</c:v>
                </c:pt>
                <c:pt idx="182">
                  <c:v>525.2750244140625</c:v>
                </c:pt>
                <c:pt idx="183">
                  <c:v>525.28497314453125</c:v>
                </c:pt>
                <c:pt idx="184">
                  <c:v>525.29400634765625</c:v>
                </c:pt>
                <c:pt idx="185">
                  <c:v>525.30499267578125</c:v>
                </c:pt>
                <c:pt idx="186">
                  <c:v>525.31500244140625</c:v>
                </c:pt>
                <c:pt idx="187">
                  <c:v>525.32501220703125</c:v>
                </c:pt>
                <c:pt idx="188">
                  <c:v>525.33502197265625</c:v>
                </c:pt>
                <c:pt idx="189">
                  <c:v>525.344970703125</c:v>
                </c:pt>
                <c:pt idx="190">
                  <c:v>525.35498046875</c:v>
                </c:pt>
                <c:pt idx="191">
                  <c:v>525.364990234375</c:v>
                </c:pt>
                <c:pt idx="192">
                  <c:v>525.375</c:v>
                </c:pt>
                <c:pt idx="193">
                  <c:v>525.385009765625</c:v>
                </c:pt>
                <c:pt idx="194">
                  <c:v>525.39501953125</c:v>
                </c:pt>
                <c:pt idx="195">
                  <c:v>525.405029296875</c:v>
                </c:pt>
                <c:pt idx="196">
                  <c:v>525.41497802734375</c:v>
                </c:pt>
                <c:pt idx="197">
                  <c:v>525.42498779296875</c:v>
                </c:pt>
                <c:pt idx="198">
                  <c:v>525.43499755859375</c:v>
                </c:pt>
                <c:pt idx="199">
                  <c:v>525.44500732421875</c:v>
                </c:pt>
                <c:pt idx="200">
                  <c:v>525.45501708984375</c:v>
                </c:pt>
                <c:pt idx="201">
                  <c:v>525.46502685546875</c:v>
                </c:pt>
                <c:pt idx="202">
                  <c:v>525.4749755859375</c:v>
                </c:pt>
                <c:pt idx="203">
                  <c:v>525.4849853515625</c:v>
                </c:pt>
                <c:pt idx="204">
                  <c:v>525.4949951171875</c:v>
                </c:pt>
                <c:pt idx="205">
                  <c:v>525.5050048828125</c:v>
                </c:pt>
                <c:pt idx="206">
                  <c:v>525.5150146484375</c:v>
                </c:pt>
                <c:pt idx="207">
                  <c:v>525.5250244140625</c:v>
                </c:pt>
                <c:pt idx="208">
                  <c:v>525.53497314453125</c:v>
                </c:pt>
                <c:pt idx="209">
                  <c:v>525.54498291015625</c:v>
                </c:pt>
                <c:pt idx="210">
                  <c:v>525.55499267578125</c:v>
                </c:pt>
                <c:pt idx="211">
                  <c:v>525.56500244140625</c:v>
                </c:pt>
                <c:pt idx="212">
                  <c:v>525.57501220703125</c:v>
                </c:pt>
                <c:pt idx="213">
                  <c:v>525.58502197265625</c:v>
                </c:pt>
                <c:pt idx="214">
                  <c:v>525.594970703125</c:v>
                </c:pt>
                <c:pt idx="215">
                  <c:v>525.60498046875</c:v>
                </c:pt>
                <c:pt idx="216">
                  <c:v>525.614990234375</c:v>
                </c:pt>
                <c:pt idx="217">
                  <c:v>525.625</c:v>
                </c:pt>
                <c:pt idx="218">
                  <c:v>525.635009765625</c:v>
                </c:pt>
                <c:pt idx="219">
                  <c:v>525.64501953125</c:v>
                </c:pt>
                <c:pt idx="220">
                  <c:v>525.655029296875</c:v>
                </c:pt>
                <c:pt idx="221">
                  <c:v>525.66497802734375</c:v>
                </c:pt>
                <c:pt idx="222">
                  <c:v>525.67498779296875</c:v>
                </c:pt>
                <c:pt idx="223">
                  <c:v>525.68499755859375</c:v>
                </c:pt>
                <c:pt idx="224">
                  <c:v>525.69500732421875</c:v>
                </c:pt>
                <c:pt idx="225">
                  <c:v>525.70501708984375</c:v>
                </c:pt>
                <c:pt idx="226">
                  <c:v>525.71502685546875</c:v>
                </c:pt>
                <c:pt idx="227">
                  <c:v>525.7249755859375</c:v>
                </c:pt>
                <c:pt idx="228">
                  <c:v>525.7349853515625</c:v>
                </c:pt>
                <c:pt idx="229">
                  <c:v>525.7449951171875</c:v>
                </c:pt>
                <c:pt idx="230">
                  <c:v>525.7550048828125</c:v>
                </c:pt>
                <c:pt idx="231">
                  <c:v>525.7650146484375</c:v>
                </c:pt>
                <c:pt idx="232">
                  <c:v>525.7750244140625</c:v>
                </c:pt>
                <c:pt idx="233">
                  <c:v>525.78497314453125</c:v>
                </c:pt>
                <c:pt idx="234">
                  <c:v>525.79498291015625</c:v>
                </c:pt>
                <c:pt idx="235">
                  <c:v>525.80499267578125</c:v>
                </c:pt>
                <c:pt idx="236">
                  <c:v>525.81500244140625</c:v>
                </c:pt>
                <c:pt idx="237">
                  <c:v>525.82501220703125</c:v>
                </c:pt>
                <c:pt idx="238">
                  <c:v>525.83502197265625</c:v>
                </c:pt>
                <c:pt idx="239">
                  <c:v>525.844970703125</c:v>
                </c:pt>
                <c:pt idx="240">
                  <c:v>525.85498046875</c:v>
                </c:pt>
                <c:pt idx="241">
                  <c:v>525.864990234375</c:v>
                </c:pt>
                <c:pt idx="242">
                  <c:v>525.875</c:v>
                </c:pt>
                <c:pt idx="243">
                  <c:v>525.885009765625</c:v>
                </c:pt>
                <c:pt idx="244">
                  <c:v>525.89501953125</c:v>
                </c:pt>
                <c:pt idx="245">
                  <c:v>525.905029296875</c:v>
                </c:pt>
                <c:pt idx="246">
                  <c:v>525.91497802734375</c:v>
                </c:pt>
                <c:pt idx="247">
                  <c:v>525.92498779296875</c:v>
                </c:pt>
                <c:pt idx="248">
                  <c:v>525.93499755859375</c:v>
                </c:pt>
                <c:pt idx="249">
                  <c:v>525.94500732421875</c:v>
                </c:pt>
                <c:pt idx="250">
                  <c:v>525.95501708984375</c:v>
                </c:pt>
                <c:pt idx="251">
                  <c:v>525.96502685546875</c:v>
                </c:pt>
                <c:pt idx="252">
                  <c:v>525.9749755859375</c:v>
                </c:pt>
                <c:pt idx="253">
                  <c:v>525.9849853515625</c:v>
                </c:pt>
                <c:pt idx="254">
                  <c:v>525.9949951171875</c:v>
                </c:pt>
                <c:pt idx="255">
                  <c:v>526.0050048828125</c:v>
                </c:pt>
                <c:pt idx="256">
                  <c:v>526.0150146484375</c:v>
                </c:pt>
                <c:pt idx="257">
                  <c:v>526.0250244140625</c:v>
                </c:pt>
                <c:pt idx="258">
                  <c:v>526.03497314453125</c:v>
                </c:pt>
                <c:pt idx="259">
                  <c:v>526.04498291015625</c:v>
                </c:pt>
                <c:pt idx="260">
                  <c:v>526.05499267578125</c:v>
                </c:pt>
                <c:pt idx="261">
                  <c:v>526.06500244140625</c:v>
                </c:pt>
                <c:pt idx="262">
                  <c:v>526.07501220703125</c:v>
                </c:pt>
                <c:pt idx="263">
                  <c:v>526.08502197265625</c:v>
                </c:pt>
                <c:pt idx="264">
                  <c:v>526.094970703125</c:v>
                </c:pt>
                <c:pt idx="265">
                  <c:v>526.10498046875</c:v>
                </c:pt>
                <c:pt idx="266">
                  <c:v>526.114990234375</c:v>
                </c:pt>
                <c:pt idx="267">
                  <c:v>526.125</c:v>
                </c:pt>
                <c:pt idx="268">
                  <c:v>526.135009765625</c:v>
                </c:pt>
                <c:pt idx="269">
                  <c:v>526.14501953125</c:v>
                </c:pt>
                <c:pt idx="270">
                  <c:v>526.155029296875</c:v>
                </c:pt>
                <c:pt idx="271">
                  <c:v>526.16497802734375</c:v>
                </c:pt>
                <c:pt idx="272">
                  <c:v>526.17498779296875</c:v>
                </c:pt>
                <c:pt idx="273">
                  <c:v>526.18499755859375</c:v>
                </c:pt>
                <c:pt idx="274">
                  <c:v>526.19500732421875</c:v>
                </c:pt>
                <c:pt idx="275">
                  <c:v>526.20501708984375</c:v>
                </c:pt>
                <c:pt idx="276">
                  <c:v>526.21502685546875</c:v>
                </c:pt>
                <c:pt idx="277">
                  <c:v>526.2249755859375</c:v>
                </c:pt>
                <c:pt idx="278">
                  <c:v>526.2349853515625</c:v>
                </c:pt>
                <c:pt idx="279">
                  <c:v>526.2449951171875</c:v>
                </c:pt>
                <c:pt idx="280">
                  <c:v>526.2550048828125</c:v>
                </c:pt>
                <c:pt idx="281">
                  <c:v>526.2659912109375</c:v>
                </c:pt>
                <c:pt idx="282">
                  <c:v>526.2760009765625</c:v>
                </c:pt>
                <c:pt idx="283">
                  <c:v>526.2860107421875</c:v>
                </c:pt>
                <c:pt idx="284">
                  <c:v>526.2960205078125</c:v>
                </c:pt>
                <c:pt idx="285">
                  <c:v>526.3060302734375</c:v>
                </c:pt>
                <c:pt idx="286">
                  <c:v>526.31597900390625</c:v>
                </c:pt>
                <c:pt idx="287">
                  <c:v>526.32598876953125</c:v>
                </c:pt>
                <c:pt idx="288">
                  <c:v>526.33599853515625</c:v>
                </c:pt>
                <c:pt idx="289">
                  <c:v>526.34600830078125</c:v>
                </c:pt>
                <c:pt idx="290">
                  <c:v>526.35601806640625</c:v>
                </c:pt>
                <c:pt idx="291">
                  <c:v>526.36602783203125</c:v>
                </c:pt>
                <c:pt idx="292">
                  <c:v>526.3759765625</c:v>
                </c:pt>
                <c:pt idx="293">
                  <c:v>526.385986328125</c:v>
                </c:pt>
                <c:pt idx="294">
                  <c:v>526.39599609375</c:v>
                </c:pt>
                <c:pt idx="295">
                  <c:v>526.406005859375</c:v>
                </c:pt>
                <c:pt idx="296">
                  <c:v>526.416015625</c:v>
                </c:pt>
                <c:pt idx="297">
                  <c:v>526.426025390625</c:v>
                </c:pt>
                <c:pt idx="298">
                  <c:v>526.43597412109375</c:v>
                </c:pt>
                <c:pt idx="299">
                  <c:v>526.44598388671875</c:v>
                </c:pt>
                <c:pt idx="300">
                  <c:v>526.45599365234375</c:v>
                </c:pt>
                <c:pt idx="301">
                  <c:v>526.46600341796875</c:v>
                </c:pt>
                <c:pt idx="302">
                  <c:v>526.47601318359375</c:v>
                </c:pt>
                <c:pt idx="303">
                  <c:v>526.48602294921875</c:v>
                </c:pt>
                <c:pt idx="304">
                  <c:v>526.4959716796875</c:v>
                </c:pt>
                <c:pt idx="305">
                  <c:v>526.5059814453125</c:v>
                </c:pt>
                <c:pt idx="306">
                  <c:v>526.5159912109375</c:v>
                </c:pt>
                <c:pt idx="307">
                  <c:v>526.5260009765625</c:v>
                </c:pt>
                <c:pt idx="308">
                  <c:v>526.5360107421875</c:v>
                </c:pt>
                <c:pt idx="309">
                  <c:v>526.5460205078125</c:v>
                </c:pt>
                <c:pt idx="310">
                  <c:v>526.5560302734375</c:v>
                </c:pt>
                <c:pt idx="311">
                  <c:v>526.56597900390625</c:v>
                </c:pt>
                <c:pt idx="312">
                  <c:v>526.57598876953125</c:v>
                </c:pt>
                <c:pt idx="313">
                  <c:v>526.58599853515625</c:v>
                </c:pt>
                <c:pt idx="314">
                  <c:v>526.59600830078125</c:v>
                </c:pt>
                <c:pt idx="315">
                  <c:v>526.60601806640625</c:v>
                </c:pt>
                <c:pt idx="316">
                  <c:v>526.61602783203125</c:v>
                </c:pt>
                <c:pt idx="317">
                  <c:v>526.6259765625</c:v>
                </c:pt>
                <c:pt idx="318">
                  <c:v>526.635986328125</c:v>
                </c:pt>
                <c:pt idx="319">
                  <c:v>526.64599609375</c:v>
                </c:pt>
                <c:pt idx="320">
                  <c:v>526.656005859375</c:v>
                </c:pt>
                <c:pt idx="321">
                  <c:v>526.666015625</c:v>
                </c:pt>
                <c:pt idx="322">
                  <c:v>526.676025390625</c:v>
                </c:pt>
                <c:pt idx="323">
                  <c:v>526.68597412109375</c:v>
                </c:pt>
                <c:pt idx="324">
                  <c:v>526.69598388671875</c:v>
                </c:pt>
                <c:pt idx="325">
                  <c:v>526.70599365234375</c:v>
                </c:pt>
                <c:pt idx="326">
                  <c:v>526.71600341796875</c:v>
                </c:pt>
                <c:pt idx="327">
                  <c:v>526.72601318359375</c:v>
                </c:pt>
                <c:pt idx="328">
                  <c:v>526.73602294921875</c:v>
                </c:pt>
                <c:pt idx="329">
                  <c:v>526.7459716796875</c:v>
                </c:pt>
                <c:pt idx="330">
                  <c:v>526.7559814453125</c:v>
                </c:pt>
                <c:pt idx="331">
                  <c:v>526.7659912109375</c:v>
                </c:pt>
                <c:pt idx="332">
                  <c:v>526.7760009765625</c:v>
                </c:pt>
                <c:pt idx="333">
                  <c:v>526.7860107421875</c:v>
                </c:pt>
                <c:pt idx="334">
                  <c:v>526.7960205078125</c:v>
                </c:pt>
                <c:pt idx="335">
                  <c:v>526.8060302734375</c:v>
                </c:pt>
                <c:pt idx="336">
                  <c:v>526.81597900390625</c:v>
                </c:pt>
                <c:pt idx="337">
                  <c:v>526.8270263671875</c:v>
                </c:pt>
                <c:pt idx="338">
                  <c:v>526.83697509765625</c:v>
                </c:pt>
                <c:pt idx="339">
                  <c:v>526.84698486328125</c:v>
                </c:pt>
                <c:pt idx="340">
                  <c:v>526.85699462890625</c:v>
                </c:pt>
                <c:pt idx="341">
                  <c:v>526.86700439453125</c:v>
                </c:pt>
                <c:pt idx="342">
                  <c:v>526.87701416015625</c:v>
                </c:pt>
                <c:pt idx="343">
                  <c:v>526.88702392578125</c:v>
                </c:pt>
                <c:pt idx="344">
                  <c:v>526.89697265625</c:v>
                </c:pt>
                <c:pt idx="345">
                  <c:v>526.906982421875</c:v>
                </c:pt>
                <c:pt idx="346">
                  <c:v>526.9169921875</c:v>
                </c:pt>
                <c:pt idx="347">
                  <c:v>526.927001953125</c:v>
                </c:pt>
                <c:pt idx="348">
                  <c:v>526.93701171875</c:v>
                </c:pt>
                <c:pt idx="349">
                  <c:v>526.947021484375</c:v>
                </c:pt>
                <c:pt idx="350">
                  <c:v>526.95697021484375</c:v>
                </c:pt>
                <c:pt idx="351">
                  <c:v>526.96697998046875</c:v>
                </c:pt>
                <c:pt idx="352">
                  <c:v>526.97698974609375</c:v>
                </c:pt>
                <c:pt idx="353">
                  <c:v>526.98699951171875</c:v>
                </c:pt>
                <c:pt idx="354">
                  <c:v>526.99700927734375</c:v>
                </c:pt>
                <c:pt idx="355">
                  <c:v>527.00701904296875</c:v>
                </c:pt>
                <c:pt idx="356">
                  <c:v>527.01702880859375</c:v>
                </c:pt>
                <c:pt idx="357">
                  <c:v>527.0269775390625</c:v>
                </c:pt>
                <c:pt idx="358">
                  <c:v>527.0369873046875</c:v>
                </c:pt>
                <c:pt idx="359">
                  <c:v>527.0469970703125</c:v>
                </c:pt>
                <c:pt idx="360">
                  <c:v>527.0570068359375</c:v>
                </c:pt>
                <c:pt idx="361">
                  <c:v>527.0670166015625</c:v>
                </c:pt>
                <c:pt idx="362">
                  <c:v>527.0770263671875</c:v>
                </c:pt>
                <c:pt idx="363">
                  <c:v>527.08697509765625</c:v>
                </c:pt>
                <c:pt idx="364">
                  <c:v>527.09698486328125</c:v>
                </c:pt>
                <c:pt idx="365">
                  <c:v>527.10699462890625</c:v>
                </c:pt>
                <c:pt idx="366">
                  <c:v>527.11700439453125</c:v>
                </c:pt>
                <c:pt idx="367">
                  <c:v>527.12701416015625</c:v>
                </c:pt>
                <c:pt idx="368">
                  <c:v>527.13702392578125</c:v>
                </c:pt>
                <c:pt idx="369">
                  <c:v>527.14697265625</c:v>
                </c:pt>
                <c:pt idx="370">
                  <c:v>527.156982421875</c:v>
                </c:pt>
                <c:pt idx="371">
                  <c:v>527.1669921875</c:v>
                </c:pt>
                <c:pt idx="372">
                  <c:v>527.177001953125</c:v>
                </c:pt>
                <c:pt idx="373">
                  <c:v>527.18701171875</c:v>
                </c:pt>
                <c:pt idx="374">
                  <c:v>527.197021484375</c:v>
                </c:pt>
                <c:pt idx="375">
                  <c:v>527.20697021484375</c:v>
                </c:pt>
                <c:pt idx="376">
                  <c:v>527.21697998046875</c:v>
                </c:pt>
                <c:pt idx="377">
                  <c:v>527.22698974609375</c:v>
                </c:pt>
                <c:pt idx="378">
                  <c:v>527.23699951171875</c:v>
                </c:pt>
                <c:pt idx="379">
                  <c:v>527.24700927734375</c:v>
                </c:pt>
                <c:pt idx="380">
                  <c:v>527.25799560546875</c:v>
                </c:pt>
                <c:pt idx="381">
                  <c:v>527.26800537109375</c:v>
                </c:pt>
                <c:pt idx="382">
                  <c:v>527.27801513671875</c:v>
                </c:pt>
                <c:pt idx="383">
                  <c:v>527.28802490234375</c:v>
                </c:pt>
                <c:pt idx="384">
                  <c:v>527.2979736328125</c:v>
                </c:pt>
                <c:pt idx="385">
                  <c:v>527.3079833984375</c:v>
                </c:pt>
                <c:pt idx="386">
                  <c:v>527.3179931640625</c:v>
                </c:pt>
                <c:pt idx="387">
                  <c:v>527.3280029296875</c:v>
                </c:pt>
                <c:pt idx="388">
                  <c:v>527.3380126953125</c:v>
                </c:pt>
                <c:pt idx="389">
                  <c:v>527.3480224609375</c:v>
                </c:pt>
                <c:pt idx="390">
                  <c:v>527.35797119140625</c:v>
                </c:pt>
                <c:pt idx="391">
                  <c:v>527.36798095703125</c:v>
                </c:pt>
                <c:pt idx="392">
                  <c:v>527.37799072265625</c:v>
                </c:pt>
                <c:pt idx="393">
                  <c:v>527.38800048828125</c:v>
                </c:pt>
                <c:pt idx="394">
                  <c:v>527.39801025390625</c:v>
                </c:pt>
                <c:pt idx="395">
                  <c:v>527.40802001953125</c:v>
                </c:pt>
                <c:pt idx="396">
                  <c:v>527.41802978515625</c:v>
                </c:pt>
                <c:pt idx="397">
                  <c:v>527.427978515625</c:v>
                </c:pt>
                <c:pt idx="398">
                  <c:v>527.43798828125</c:v>
                </c:pt>
                <c:pt idx="399">
                  <c:v>527.447998046875</c:v>
                </c:pt>
                <c:pt idx="400">
                  <c:v>527.4580078125</c:v>
                </c:pt>
                <c:pt idx="401">
                  <c:v>527.468017578125</c:v>
                </c:pt>
                <c:pt idx="402">
                  <c:v>527.47802734375</c:v>
                </c:pt>
                <c:pt idx="403">
                  <c:v>527.48797607421875</c:v>
                </c:pt>
                <c:pt idx="404">
                  <c:v>527.49798583984375</c:v>
                </c:pt>
                <c:pt idx="405">
                  <c:v>527.50799560546875</c:v>
                </c:pt>
                <c:pt idx="406">
                  <c:v>527.51800537109375</c:v>
                </c:pt>
                <c:pt idx="407">
                  <c:v>527.52801513671875</c:v>
                </c:pt>
                <c:pt idx="408">
                  <c:v>527.53802490234375</c:v>
                </c:pt>
                <c:pt idx="409">
                  <c:v>527.5479736328125</c:v>
                </c:pt>
                <c:pt idx="410">
                  <c:v>527.5579833984375</c:v>
                </c:pt>
                <c:pt idx="411">
                  <c:v>527.5679931640625</c:v>
                </c:pt>
                <c:pt idx="412">
                  <c:v>527.5780029296875</c:v>
                </c:pt>
                <c:pt idx="413">
                  <c:v>527.5880126953125</c:v>
                </c:pt>
                <c:pt idx="414">
                  <c:v>527.5980224609375</c:v>
                </c:pt>
                <c:pt idx="415">
                  <c:v>527.60797119140625</c:v>
                </c:pt>
                <c:pt idx="416">
                  <c:v>527.61798095703125</c:v>
                </c:pt>
                <c:pt idx="417">
                  <c:v>527.62799072265625</c:v>
                </c:pt>
                <c:pt idx="418">
                  <c:v>527.63800048828125</c:v>
                </c:pt>
                <c:pt idx="419">
                  <c:v>527.64801025390625</c:v>
                </c:pt>
                <c:pt idx="420">
                  <c:v>527.65899658203125</c:v>
                </c:pt>
                <c:pt idx="421">
                  <c:v>527.66900634765625</c:v>
                </c:pt>
                <c:pt idx="422">
                  <c:v>527.67901611328125</c:v>
                </c:pt>
                <c:pt idx="423">
                  <c:v>527.68902587890625</c:v>
                </c:pt>
                <c:pt idx="424">
                  <c:v>527.698974609375</c:v>
                </c:pt>
                <c:pt idx="425">
                  <c:v>527.708984375</c:v>
                </c:pt>
                <c:pt idx="426">
                  <c:v>527.718994140625</c:v>
                </c:pt>
                <c:pt idx="427">
                  <c:v>527.72900390625</c:v>
                </c:pt>
                <c:pt idx="428">
                  <c:v>527.739013671875</c:v>
                </c:pt>
                <c:pt idx="429">
                  <c:v>527.7490234375</c:v>
                </c:pt>
                <c:pt idx="430">
                  <c:v>527.75897216796875</c:v>
                </c:pt>
                <c:pt idx="431">
                  <c:v>527.76898193359375</c:v>
                </c:pt>
                <c:pt idx="432">
                  <c:v>527.77899169921875</c:v>
                </c:pt>
                <c:pt idx="433">
                  <c:v>527.78900146484375</c:v>
                </c:pt>
                <c:pt idx="434">
                  <c:v>527.79901123046875</c:v>
                </c:pt>
                <c:pt idx="435">
                  <c:v>527.80902099609375</c:v>
                </c:pt>
                <c:pt idx="436">
                  <c:v>527.8189697265625</c:v>
                </c:pt>
                <c:pt idx="437">
                  <c:v>527.8289794921875</c:v>
                </c:pt>
                <c:pt idx="438">
                  <c:v>527.8389892578125</c:v>
                </c:pt>
                <c:pt idx="439">
                  <c:v>527.8489990234375</c:v>
                </c:pt>
                <c:pt idx="440">
                  <c:v>527.8590087890625</c:v>
                </c:pt>
                <c:pt idx="441">
                  <c:v>527.8690185546875</c:v>
                </c:pt>
                <c:pt idx="442">
                  <c:v>527.8790283203125</c:v>
                </c:pt>
                <c:pt idx="443">
                  <c:v>527.88897705078125</c:v>
                </c:pt>
                <c:pt idx="444">
                  <c:v>527.89898681640625</c:v>
                </c:pt>
                <c:pt idx="445">
                  <c:v>527.90899658203125</c:v>
                </c:pt>
                <c:pt idx="446">
                  <c:v>527.91900634765625</c:v>
                </c:pt>
                <c:pt idx="447">
                  <c:v>527.92901611328125</c:v>
                </c:pt>
                <c:pt idx="448">
                  <c:v>527.93902587890625</c:v>
                </c:pt>
                <c:pt idx="449">
                  <c:v>527.948974609375</c:v>
                </c:pt>
                <c:pt idx="450">
                  <c:v>527.958984375</c:v>
                </c:pt>
                <c:pt idx="451">
                  <c:v>527.969970703125</c:v>
                </c:pt>
                <c:pt idx="452">
                  <c:v>527.97998046875</c:v>
                </c:pt>
                <c:pt idx="453">
                  <c:v>527.989990234375</c:v>
                </c:pt>
                <c:pt idx="454">
                  <c:v>528</c:v>
                </c:pt>
                <c:pt idx="455">
                  <c:v>528.010009765625</c:v>
                </c:pt>
                <c:pt idx="456">
                  <c:v>528.02001953125</c:v>
                </c:pt>
                <c:pt idx="457">
                  <c:v>528.030029296875</c:v>
                </c:pt>
                <c:pt idx="458">
                  <c:v>528.03997802734375</c:v>
                </c:pt>
                <c:pt idx="459">
                  <c:v>528.04998779296875</c:v>
                </c:pt>
                <c:pt idx="460">
                  <c:v>528.05999755859375</c:v>
                </c:pt>
                <c:pt idx="461">
                  <c:v>528.07000732421875</c:v>
                </c:pt>
                <c:pt idx="462">
                  <c:v>528.08001708984375</c:v>
                </c:pt>
                <c:pt idx="463">
                  <c:v>528.09002685546875</c:v>
                </c:pt>
                <c:pt idx="464">
                  <c:v>528.0999755859375</c:v>
                </c:pt>
                <c:pt idx="465">
                  <c:v>528.1099853515625</c:v>
                </c:pt>
                <c:pt idx="466">
                  <c:v>528.1199951171875</c:v>
                </c:pt>
                <c:pt idx="467">
                  <c:v>528.1300048828125</c:v>
                </c:pt>
                <c:pt idx="468">
                  <c:v>528.1400146484375</c:v>
                </c:pt>
                <c:pt idx="469">
                  <c:v>528.1500244140625</c:v>
                </c:pt>
                <c:pt idx="470">
                  <c:v>528.15997314453125</c:v>
                </c:pt>
                <c:pt idx="471">
                  <c:v>528.16998291015625</c:v>
                </c:pt>
                <c:pt idx="472">
                  <c:v>528.17999267578125</c:v>
                </c:pt>
                <c:pt idx="473">
                  <c:v>528.19000244140625</c:v>
                </c:pt>
                <c:pt idx="474">
                  <c:v>528.20001220703125</c:v>
                </c:pt>
                <c:pt idx="475">
                  <c:v>528.21002197265625</c:v>
                </c:pt>
                <c:pt idx="476">
                  <c:v>528.219970703125</c:v>
                </c:pt>
                <c:pt idx="477">
                  <c:v>528.22998046875</c:v>
                </c:pt>
                <c:pt idx="478">
                  <c:v>528.239990234375</c:v>
                </c:pt>
                <c:pt idx="479">
                  <c:v>528.25</c:v>
                </c:pt>
                <c:pt idx="480">
                  <c:v>528.260009765625</c:v>
                </c:pt>
                <c:pt idx="481">
                  <c:v>528.27099609375</c:v>
                </c:pt>
                <c:pt idx="482">
                  <c:v>528.281005859375</c:v>
                </c:pt>
                <c:pt idx="483">
                  <c:v>528.291015625</c:v>
                </c:pt>
                <c:pt idx="484">
                  <c:v>528.301025390625</c:v>
                </c:pt>
                <c:pt idx="485">
                  <c:v>528.31097412109375</c:v>
                </c:pt>
                <c:pt idx="486">
                  <c:v>528.32098388671875</c:v>
                </c:pt>
                <c:pt idx="487">
                  <c:v>528.33099365234375</c:v>
                </c:pt>
                <c:pt idx="488">
                  <c:v>528.34100341796875</c:v>
                </c:pt>
                <c:pt idx="489">
                  <c:v>528.35101318359375</c:v>
                </c:pt>
                <c:pt idx="490">
                  <c:v>528.36102294921875</c:v>
                </c:pt>
                <c:pt idx="491">
                  <c:v>528.3709716796875</c:v>
                </c:pt>
                <c:pt idx="492">
                  <c:v>528.3809814453125</c:v>
                </c:pt>
                <c:pt idx="493">
                  <c:v>528.3909912109375</c:v>
                </c:pt>
                <c:pt idx="494">
                  <c:v>528.4010009765625</c:v>
                </c:pt>
                <c:pt idx="495">
                  <c:v>528.4110107421875</c:v>
                </c:pt>
                <c:pt idx="496">
                  <c:v>528.4210205078125</c:v>
                </c:pt>
                <c:pt idx="497">
                  <c:v>528.4310302734375</c:v>
                </c:pt>
                <c:pt idx="498">
                  <c:v>528.44097900390625</c:v>
                </c:pt>
                <c:pt idx="499">
                  <c:v>528.45098876953125</c:v>
                </c:pt>
                <c:pt idx="500">
                  <c:v>528.46099853515625</c:v>
                </c:pt>
                <c:pt idx="501">
                  <c:v>528.47100830078125</c:v>
                </c:pt>
                <c:pt idx="502">
                  <c:v>528.48101806640625</c:v>
                </c:pt>
                <c:pt idx="503">
                  <c:v>528.49102783203125</c:v>
                </c:pt>
                <c:pt idx="504">
                  <c:v>528.5009765625</c:v>
                </c:pt>
                <c:pt idx="505">
                  <c:v>528.510986328125</c:v>
                </c:pt>
                <c:pt idx="506">
                  <c:v>528.52099609375</c:v>
                </c:pt>
                <c:pt idx="507">
                  <c:v>528.531005859375</c:v>
                </c:pt>
                <c:pt idx="508">
                  <c:v>528.541015625</c:v>
                </c:pt>
                <c:pt idx="509">
                  <c:v>528.552001953125</c:v>
                </c:pt>
                <c:pt idx="510">
                  <c:v>528.56201171875</c:v>
                </c:pt>
                <c:pt idx="511">
                  <c:v>528.572021484375</c:v>
                </c:pt>
                <c:pt idx="512">
                  <c:v>528.58197021484375</c:v>
                </c:pt>
                <c:pt idx="513">
                  <c:v>528.59197998046875</c:v>
                </c:pt>
                <c:pt idx="514">
                  <c:v>528.60198974609375</c:v>
                </c:pt>
                <c:pt idx="515">
                  <c:v>528.61199951171875</c:v>
                </c:pt>
                <c:pt idx="516">
                  <c:v>528.62200927734375</c:v>
                </c:pt>
                <c:pt idx="517">
                  <c:v>528.63201904296875</c:v>
                </c:pt>
                <c:pt idx="518">
                  <c:v>528.64202880859375</c:v>
                </c:pt>
                <c:pt idx="519">
                  <c:v>528.6519775390625</c:v>
                </c:pt>
                <c:pt idx="520">
                  <c:v>528.6619873046875</c:v>
                </c:pt>
                <c:pt idx="521">
                  <c:v>528.6719970703125</c:v>
                </c:pt>
                <c:pt idx="522">
                  <c:v>528.6820068359375</c:v>
                </c:pt>
                <c:pt idx="523">
                  <c:v>528.6920166015625</c:v>
                </c:pt>
                <c:pt idx="524">
                  <c:v>528.7020263671875</c:v>
                </c:pt>
                <c:pt idx="525">
                  <c:v>528.71197509765625</c:v>
                </c:pt>
                <c:pt idx="526">
                  <c:v>528.72198486328125</c:v>
                </c:pt>
                <c:pt idx="527">
                  <c:v>528.73199462890625</c:v>
                </c:pt>
                <c:pt idx="528">
                  <c:v>528.74200439453125</c:v>
                </c:pt>
                <c:pt idx="529">
                  <c:v>528.75201416015625</c:v>
                </c:pt>
                <c:pt idx="530">
                  <c:v>528.76202392578125</c:v>
                </c:pt>
                <c:pt idx="531">
                  <c:v>528.77197265625</c:v>
                </c:pt>
                <c:pt idx="532">
                  <c:v>528.781982421875</c:v>
                </c:pt>
                <c:pt idx="533">
                  <c:v>528.7919921875</c:v>
                </c:pt>
                <c:pt idx="534">
                  <c:v>528.802001953125</c:v>
                </c:pt>
                <c:pt idx="535">
                  <c:v>528.81201171875</c:v>
                </c:pt>
                <c:pt idx="536">
                  <c:v>528.822998046875</c:v>
                </c:pt>
                <c:pt idx="537">
                  <c:v>528.8330078125</c:v>
                </c:pt>
                <c:pt idx="538">
                  <c:v>528.843017578125</c:v>
                </c:pt>
                <c:pt idx="539">
                  <c:v>528.85302734375</c:v>
                </c:pt>
                <c:pt idx="540">
                  <c:v>528.86297607421875</c:v>
                </c:pt>
                <c:pt idx="541">
                  <c:v>528.87298583984375</c:v>
                </c:pt>
                <c:pt idx="542">
                  <c:v>528.88299560546875</c:v>
                </c:pt>
                <c:pt idx="543">
                  <c:v>528.89300537109375</c:v>
                </c:pt>
                <c:pt idx="544">
                  <c:v>528.90301513671875</c:v>
                </c:pt>
                <c:pt idx="545">
                  <c:v>528.91302490234375</c:v>
                </c:pt>
                <c:pt idx="546">
                  <c:v>528.9229736328125</c:v>
                </c:pt>
                <c:pt idx="547">
                  <c:v>528.9329833984375</c:v>
                </c:pt>
                <c:pt idx="548">
                  <c:v>528.9429931640625</c:v>
                </c:pt>
                <c:pt idx="549">
                  <c:v>528.9530029296875</c:v>
                </c:pt>
                <c:pt idx="550">
                  <c:v>528.9630126953125</c:v>
                </c:pt>
                <c:pt idx="551">
                  <c:v>528.9730224609375</c:v>
                </c:pt>
                <c:pt idx="552">
                  <c:v>528.98297119140625</c:v>
                </c:pt>
                <c:pt idx="553">
                  <c:v>528.99298095703125</c:v>
                </c:pt>
                <c:pt idx="554">
                  <c:v>529.00299072265625</c:v>
                </c:pt>
                <c:pt idx="555">
                  <c:v>529.01300048828125</c:v>
                </c:pt>
                <c:pt idx="556">
                  <c:v>529.02301025390625</c:v>
                </c:pt>
                <c:pt idx="557">
                  <c:v>529.03302001953125</c:v>
                </c:pt>
                <c:pt idx="558">
                  <c:v>529.04302978515625</c:v>
                </c:pt>
                <c:pt idx="559">
                  <c:v>529.052978515625</c:v>
                </c:pt>
                <c:pt idx="560">
                  <c:v>529.06298828125</c:v>
                </c:pt>
                <c:pt idx="561">
                  <c:v>529.072998046875</c:v>
                </c:pt>
                <c:pt idx="562">
                  <c:v>529.0830078125</c:v>
                </c:pt>
                <c:pt idx="563">
                  <c:v>529.093994140625</c:v>
                </c:pt>
                <c:pt idx="564">
                  <c:v>529.10400390625</c:v>
                </c:pt>
                <c:pt idx="565">
                  <c:v>529.114013671875</c:v>
                </c:pt>
                <c:pt idx="566">
                  <c:v>529.1240234375</c:v>
                </c:pt>
                <c:pt idx="567">
                  <c:v>529.13397216796875</c:v>
                </c:pt>
                <c:pt idx="568">
                  <c:v>529.14398193359375</c:v>
                </c:pt>
                <c:pt idx="569">
                  <c:v>529.15399169921875</c:v>
                </c:pt>
                <c:pt idx="570">
                  <c:v>529.16400146484375</c:v>
                </c:pt>
                <c:pt idx="571">
                  <c:v>529.17401123046875</c:v>
                </c:pt>
                <c:pt idx="572">
                  <c:v>529.18402099609375</c:v>
                </c:pt>
                <c:pt idx="573">
                  <c:v>529.1939697265625</c:v>
                </c:pt>
                <c:pt idx="574">
                  <c:v>529.2039794921875</c:v>
                </c:pt>
                <c:pt idx="575">
                  <c:v>529.2139892578125</c:v>
                </c:pt>
                <c:pt idx="576">
                  <c:v>529.2239990234375</c:v>
                </c:pt>
                <c:pt idx="577">
                  <c:v>529.2340087890625</c:v>
                </c:pt>
                <c:pt idx="578">
                  <c:v>529.2440185546875</c:v>
                </c:pt>
                <c:pt idx="579">
                  <c:v>529.2540283203125</c:v>
                </c:pt>
                <c:pt idx="580">
                  <c:v>529.26397705078125</c:v>
                </c:pt>
                <c:pt idx="581">
                  <c:v>529.27398681640625</c:v>
                </c:pt>
                <c:pt idx="582">
                  <c:v>529.28399658203125</c:v>
                </c:pt>
                <c:pt idx="583">
                  <c:v>529.29400634765625</c:v>
                </c:pt>
              </c:numCache>
            </c:numRef>
          </c:xVal>
          <c:yVal>
            <c:numRef>
              <c:f>'Sheet1 {TD}'!$B$1:$B$584</c:f>
              <c:numCache>
                <c:formatCode>General</c:formatCode>
                <c:ptCount val="584"/>
                <c:pt idx="0">
                  <c:v>13.25</c:v>
                </c:pt>
                <c:pt idx="1">
                  <c:v>15.75</c:v>
                </c:pt>
                <c:pt idx="2">
                  <c:v>7.75</c:v>
                </c:pt>
                <c:pt idx="3">
                  <c:v>0</c:v>
                </c:pt>
                <c:pt idx="4">
                  <c:v>0</c:v>
                </c:pt>
                <c:pt idx="5">
                  <c:v>1.75</c:v>
                </c:pt>
                <c:pt idx="6">
                  <c:v>6.75</c:v>
                </c:pt>
                <c:pt idx="7">
                  <c:v>9.75</c:v>
                </c:pt>
                <c:pt idx="8">
                  <c:v>6.25</c:v>
                </c:pt>
                <c:pt idx="9">
                  <c:v>1.5</c:v>
                </c:pt>
                <c:pt idx="10">
                  <c:v>0</c:v>
                </c:pt>
                <c:pt idx="11">
                  <c:v>0</c:v>
                </c:pt>
                <c:pt idx="12">
                  <c:v>15.25</c:v>
                </c:pt>
                <c:pt idx="13">
                  <c:v>48</c:v>
                </c:pt>
                <c:pt idx="14">
                  <c:v>50.25</c:v>
                </c:pt>
                <c:pt idx="15">
                  <c:v>34.75</c:v>
                </c:pt>
                <c:pt idx="16">
                  <c:v>42</c:v>
                </c:pt>
                <c:pt idx="17">
                  <c:v>37.5</c:v>
                </c:pt>
                <c:pt idx="18">
                  <c:v>37</c:v>
                </c:pt>
                <c:pt idx="19">
                  <c:v>47.5</c:v>
                </c:pt>
                <c:pt idx="20">
                  <c:v>32.5</c:v>
                </c:pt>
                <c:pt idx="21">
                  <c:v>14.25</c:v>
                </c:pt>
                <c:pt idx="22">
                  <c:v>10.25</c:v>
                </c:pt>
                <c:pt idx="23">
                  <c:v>13.5</c:v>
                </c:pt>
                <c:pt idx="24">
                  <c:v>15</c:v>
                </c:pt>
                <c:pt idx="25">
                  <c:v>26.5</c:v>
                </c:pt>
                <c:pt idx="26">
                  <c:v>62.5</c:v>
                </c:pt>
                <c:pt idx="27">
                  <c:v>89.5</c:v>
                </c:pt>
                <c:pt idx="28">
                  <c:v>97.75</c:v>
                </c:pt>
                <c:pt idx="29">
                  <c:v>108.69999694824219</c:v>
                </c:pt>
                <c:pt idx="30">
                  <c:v>183.30000305175781</c:v>
                </c:pt>
                <c:pt idx="31">
                  <c:v>371.5</c:v>
                </c:pt>
                <c:pt idx="32">
                  <c:v>525.29998779296875</c:v>
                </c:pt>
                <c:pt idx="33">
                  <c:v>498.70001220703125</c:v>
                </c:pt>
                <c:pt idx="34">
                  <c:v>377</c:v>
                </c:pt>
                <c:pt idx="35">
                  <c:v>330.79998779296875</c:v>
                </c:pt>
                <c:pt idx="36">
                  <c:v>387.29998779296875</c:v>
                </c:pt>
                <c:pt idx="37">
                  <c:v>415</c:v>
                </c:pt>
                <c:pt idx="38">
                  <c:v>444</c:v>
                </c:pt>
                <c:pt idx="39">
                  <c:v>577.70001220703125</c:v>
                </c:pt>
                <c:pt idx="40">
                  <c:v>646</c:v>
                </c:pt>
                <c:pt idx="41">
                  <c:v>514.5</c:v>
                </c:pt>
                <c:pt idx="42">
                  <c:v>326</c:v>
                </c:pt>
                <c:pt idx="43">
                  <c:v>196.5</c:v>
                </c:pt>
                <c:pt idx="44">
                  <c:v>112</c:v>
                </c:pt>
                <c:pt idx="45">
                  <c:v>83.5</c:v>
                </c:pt>
                <c:pt idx="46">
                  <c:v>102.80000305175781</c:v>
                </c:pt>
                <c:pt idx="47">
                  <c:v>97.75</c:v>
                </c:pt>
                <c:pt idx="48">
                  <c:v>55</c:v>
                </c:pt>
                <c:pt idx="49">
                  <c:v>25.75</c:v>
                </c:pt>
                <c:pt idx="50">
                  <c:v>25.75</c:v>
                </c:pt>
                <c:pt idx="51">
                  <c:v>20.25</c:v>
                </c:pt>
                <c:pt idx="52">
                  <c:v>11</c:v>
                </c:pt>
                <c:pt idx="53">
                  <c:v>15.25</c:v>
                </c:pt>
                <c:pt idx="54">
                  <c:v>29.5</c:v>
                </c:pt>
                <c:pt idx="55">
                  <c:v>66.5</c:v>
                </c:pt>
                <c:pt idx="56">
                  <c:v>93.5</c:v>
                </c:pt>
                <c:pt idx="57">
                  <c:v>70.25</c:v>
                </c:pt>
                <c:pt idx="58">
                  <c:v>41</c:v>
                </c:pt>
                <c:pt idx="59">
                  <c:v>27</c:v>
                </c:pt>
                <c:pt idx="60">
                  <c:v>14.25</c:v>
                </c:pt>
                <c:pt idx="61">
                  <c:v>7.75</c:v>
                </c:pt>
                <c:pt idx="62">
                  <c:v>3</c:v>
                </c:pt>
                <c:pt idx="63">
                  <c:v>0</c:v>
                </c:pt>
                <c:pt idx="64">
                  <c:v>0</c:v>
                </c:pt>
                <c:pt idx="65">
                  <c:v>0.25</c:v>
                </c:pt>
                <c:pt idx="66">
                  <c:v>6.5</c:v>
                </c:pt>
                <c:pt idx="67">
                  <c:v>16.25</c:v>
                </c:pt>
                <c:pt idx="68">
                  <c:v>14</c:v>
                </c:pt>
                <c:pt idx="69">
                  <c:v>4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1.75</c:v>
                </c:pt>
                <c:pt idx="74">
                  <c:v>8.25</c:v>
                </c:pt>
                <c:pt idx="75">
                  <c:v>17.25</c:v>
                </c:pt>
                <c:pt idx="76">
                  <c:v>29</c:v>
                </c:pt>
                <c:pt idx="77">
                  <c:v>36</c:v>
                </c:pt>
                <c:pt idx="78">
                  <c:v>26.25</c:v>
                </c:pt>
                <c:pt idx="79">
                  <c:v>64.75</c:v>
                </c:pt>
                <c:pt idx="80">
                  <c:v>183.69999694824219</c:v>
                </c:pt>
                <c:pt idx="81">
                  <c:v>336.20001220703125</c:v>
                </c:pt>
                <c:pt idx="82">
                  <c:v>439.29998779296875</c:v>
                </c:pt>
                <c:pt idx="83">
                  <c:v>358.70001220703125</c:v>
                </c:pt>
                <c:pt idx="84">
                  <c:v>192.5</c:v>
                </c:pt>
                <c:pt idx="85">
                  <c:v>108.5</c:v>
                </c:pt>
                <c:pt idx="86">
                  <c:v>83.5</c:v>
                </c:pt>
                <c:pt idx="87">
                  <c:v>150.19999694824219</c:v>
                </c:pt>
                <c:pt idx="88">
                  <c:v>443</c:v>
                </c:pt>
                <c:pt idx="89">
                  <c:v>880.70001220703125</c:v>
                </c:pt>
                <c:pt idx="90">
                  <c:v>994.5</c:v>
                </c:pt>
                <c:pt idx="91">
                  <c:v>605.29998779296875</c:v>
                </c:pt>
                <c:pt idx="92">
                  <c:v>193.5</c:v>
                </c:pt>
                <c:pt idx="93">
                  <c:v>57.25</c:v>
                </c:pt>
                <c:pt idx="94">
                  <c:v>30.25</c:v>
                </c:pt>
                <c:pt idx="95">
                  <c:v>10.5</c:v>
                </c:pt>
                <c:pt idx="96">
                  <c:v>5.25</c:v>
                </c:pt>
                <c:pt idx="97">
                  <c:v>5.5</c:v>
                </c:pt>
                <c:pt idx="98">
                  <c:v>6</c:v>
                </c:pt>
                <c:pt idx="99">
                  <c:v>7.5</c:v>
                </c:pt>
                <c:pt idx="100">
                  <c:v>15.75</c:v>
                </c:pt>
                <c:pt idx="101">
                  <c:v>19</c:v>
                </c:pt>
                <c:pt idx="102">
                  <c:v>18.25</c:v>
                </c:pt>
                <c:pt idx="103">
                  <c:v>20</c:v>
                </c:pt>
                <c:pt idx="104">
                  <c:v>21</c:v>
                </c:pt>
                <c:pt idx="105">
                  <c:v>23.5</c:v>
                </c:pt>
                <c:pt idx="106">
                  <c:v>20.25</c:v>
                </c:pt>
                <c:pt idx="107">
                  <c:v>15.5</c:v>
                </c:pt>
                <c:pt idx="108">
                  <c:v>16.75</c:v>
                </c:pt>
                <c:pt idx="109">
                  <c:v>15.5</c:v>
                </c:pt>
                <c:pt idx="110">
                  <c:v>35.75</c:v>
                </c:pt>
                <c:pt idx="111">
                  <c:v>63.5</c:v>
                </c:pt>
                <c:pt idx="112">
                  <c:v>47.75</c:v>
                </c:pt>
                <c:pt idx="113">
                  <c:v>20.75</c:v>
                </c:pt>
                <c:pt idx="114">
                  <c:v>13.25</c:v>
                </c:pt>
                <c:pt idx="115">
                  <c:v>7.5</c:v>
                </c:pt>
                <c:pt idx="116">
                  <c:v>8.75</c:v>
                </c:pt>
                <c:pt idx="117">
                  <c:v>18.75</c:v>
                </c:pt>
                <c:pt idx="118">
                  <c:v>21.75</c:v>
                </c:pt>
                <c:pt idx="119">
                  <c:v>30</c:v>
                </c:pt>
                <c:pt idx="120">
                  <c:v>39.5</c:v>
                </c:pt>
                <c:pt idx="121">
                  <c:v>25.25</c:v>
                </c:pt>
                <c:pt idx="122">
                  <c:v>12.75</c:v>
                </c:pt>
                <c:pt idx="123">
                  <c:v>44</c:v>
                </c:pt>
                <c:pt idx="124">
                  <c:v>78.25</c:v>
                </c:pt>
                <c:pt idx="125">
                  <c:v>53.5</c:v>
                </c:pt>
                <c:pt idx="126">
                  <c:v>34</c:v>
                </c:pt>
                <c:pt idx="127">
                  <c:v>61</c:v>
                </c:pt>
                <c:pt idx="128">
                  <c:v>88</c:v>
                </c:pt>
                <c:pt idx="129">
                  <c:v>155.80000305175781</c:v>
                </c:pt>
                <c:pt idx="130">
                  <c:v>351.5</c:v>
                </c:pt>
                <c:pt idx="131">
                  <c:v>583</c:v>
                </c:pt>
                <c:pt idx="132">
                  <c:v>757</c:v>
                </c:pt>
                <c:pt idx="133">
                  <c:v>823.79998779296875</c:v>
                </c:pt>
                <c:pt idx="134">
                  <c:v>698.70001220703125</c:v>
                </c:pt>
                <c:pt idx="135">
                  <c:v>526.79998779296875</c:v>
                </c:pt>
                <c:pt idx="136">
                  <c:v>461</c:v>
                </c:pt>
                <c:pt idx="137">
                  <c:v>614.79998779296875</c:v>
                </c:pt>
                <c:pt idx="138">
                  <c:v>937.70001220703125</c:v>
                </c:pt>
                <c:pt idx="139">
                  <c:v>1242</c:v>
                </c:pt>
                <c:pt idx="140">
                  <c:v>1309</c:v>
                </c:pt>
                <c:pt idx="141">
                  <c:v>987.29998779296875</c:v>
                </c:pt>
                <c:pt idx="142">
                  <c:v>560.5</c:v>
                </c:pt>
                <c:pt idx="143">
                  <c:v>250.5</c:v>
                </c:pt>
                <c:pt idx="144">
                  <c:v>131</c:v>
                </c:pt>
                <c:pt idx="145">
                  <c:v>135</c:v>
                </c:pt>
                <c:pt idx="146">
                  <c:v>117.30000305175781</c:v>
                </c:pt>
                <c:pt idx="147">
                  <c:v>115</c:v>
                </c:pt>
                <c:pt idx="148">
                  <c:v>89.25</c:v>
                </c:pt>
                <c:pt idx="149">
                  <c:v>48.75</c:v>
                </c:pt>
                <c:pt idx="150">
                  <c:v>48.25</c:v>
                </c:pt>
                <c:pt idx="151">
                  <c:v>56.25</c:v>
                </c:pt>
                <c:pt idx="152">
                  <c:v>76.5</c:v>
                </c:pt>
                <c:pt idx="153">
                  <c:v>86</c:v>
                </c:pt>
                <c:pt idx="154">
                  <c:v>67</c:v>
                </c:pt>
                <c:pt idx="155">
                  <c:v>88.5</c:v>
                </c:pt>
                <c:pt idx="156">
                  <c:v>138.5</c:v>
                </c:pt>
                <c:pt idx="157">
                  <c:v>135.69999694824219</c:v>
                </c:pt>
                <c:pt idx="158">
                  <c:v>86.75</c:v>
                </c:pt>
                <c:pt idx="159">
                  <c:v>57</c:v>
                </c:pt>
                <c:pt idx="160">
                  <c:v>56</c:v>
                </c:pt>
                <c:pt idx="161">
                  <c:v>60</c:v>
                </c:pt>
                <c:pt idx="162">
                  <c:v>67.5</c:v>
                </c:pt>
                <c:pt idx="163">
                  <c:v>58.75</c:v>
                </c:pt>
                <c:pt idx="164">
                  <c:v>27</c:v>
                </c:pt>
                <c:pt idx="165">
                  <c:v>13.5</c:v>
                </c:pt>
                <c:pt idx="166">
                  <c:v>30.5</c:v>
                </c:pt>
                <c:pt idx="167">
                  <c:v>36</c:v>
                </c:pt>
                <c:pt idx="168">
                  <c:v>19.75</c:v>
                </c:pt>
                <c:pt idx="169">
                  <c:v>11.75</c:v>
                </c:pt>
                <c:pt idx="170">
                  <c:v>21.5</c:v>
                </c:pt>
                <c:pt idx="171">
                  <c:v>38.5</c:v>
                </c:pt>
                <c:pt idx="172">
                  <c:v>50.5</c:v>
                </c:pt>
                <c:pt idx="173">
                  <c:v>46.5</c:v>
                </c:pt>
                <c:pt idx="174">
                  <c:v>29.5</c:v>
                </c:pt>
                <c:pt idx="175">
                  <c:v>19.25</c:v>
                </c:pt>
                <c:pt idx="176">
                  <c:v>51.5</c:v>
                </c:pt>
                <c:pt idx="177">
                  <c:v>86.5</c:v>
                </c:pt>
                <c:pt idx="178">
                  <c:v>96.25</c:v>
                </c:pt>
                <c:pt idx="179">
                  <c:v>224.30000305175781</c:v>
                </c:pt>
                <c:pt idx="180">
                  <c:v>815.79998779296875</c:v>
                </c:pt>
                <c:pt idx="181">
                  <c:v>2466</c:v>
                </c:pt>
                <c:pt idx="182">
                  <c:v>4578</c:v>
                </c:pt>
                <c:pt idx="183">
                  <c:v>4912</c:v>
                </c:pt>
                <c:pt idx="184">
                  <c:v>3154</c:v>
                </c:pt>
                <c:pt idx="185">
                  <c:v>1343</c:v>
                </c:pt>
                <c:pt idx="186">
                  <c:v>461</c:v>
                </c:pt>
                <c:pt idx="187">
                  <c:v>220.5</c:v>
                </c:pt>
                <c:pt idx="188">
                  <c:v>314.29998779296875</c:v>
                </c:pt>
                <c:pt idx="189">
                  <c:v>544</c:v>
                </c:pt>
                <c:pt idx="190">
                  <c:v>688</c:v>
                </c:pt>
                <c:pt idx="191">
                  <c:v>598</c:v>
                </c:pt>
                <c:pt idx="192">
                  <c:v>356</c:v>
                </c:pt>
                <c:pt idx="193">
                  <c:v>166.30000305175781</c:v>
                </c:pt>
                <c:pt idx="194">
                  <c:v>89</c:v>
                </c:pt>
                <c:pt idx="195">
                  <c:v>60</c:v>
                </c:pt>
                <c:pt idx="196">
                  <c:v>52.5</c:v>
                </c:pt>
                <c:pt idx="197">
                  <c:v>53.75</c:v>
                </c:pt>
                <c:pt idx="198">
                  <c:v>64.75</c:v>
                </c:pt>
                <c:pt idx="199">
                  <c:v>76.75</c:v>
                </c:pt>
                <c:pt idx="200">
                  <c:v>69.5</c:v>
                </c:pt>
                <c:pt idx="201">
                  <c:v>69.5</c:v>
                </c:pt>
                <c:pt idx="202">
                  <c:v>100.5</c:v>
                </c:pt>
                <c:pt idx="203">
                  <c:v>107.69999694824219</c:v>
                </c:pt>
                <c:pt idx="204">
                  <c:v>77.75</c:v>
                </c:pt>
                <c:pt idx="205">
                  <c:v>65</c:v>
                </c:pt>
                <c:pt idx="206">
                  <c:v>54.5</c:v>
                </c:pt>
                <c:pt idx="207">
                  <c:v>35.75</c:v>
                </c:pt>
                <c:pt idx="208">
                  <c:v>60.5</c:v>
                </c:pt>
                <c:pt idx="209">
                  <c:v>151.5</c:v>
                </c:pt>
                <c:pt idx="210">
                  <c:v>197.19999694824219</c:v>
                </c:pt>
                <c:pt idx="211">
                  <c:v>124.80000305175781</c:v>
                </c:pt>
                <c:pt idx="212">
                  <c:v>68.75</c:v>
                </c:pt>
                <c:pt idx="213">
                  <c:v>72.75</c:v>
                </c:pt>
                <c:pt idx="214">
                  <c:v>100.80000305175781</c:v>
                </c:pt>
                <c:pt idx="215">
                  <c:v>153.80000305175781</c:v>
                </c:pt>
                <c:pt idx="216">
                  <c:v>163.30000305175781</c:v>
                </c:pt>
                <c:pt idx="217">
                  <c:v>104</c:v>
                </c:pt>
                <c:pt idx="218">
                  <c:v>55</c:v>
                </c:pt>
                <c:pt idx="219">
                  <c:v>47.75</c:v>
                </c:pt>
                <c:pt idx="220">
                  <c:v>52.5</c:v>
                </c:pt>
                <c:pt idx="221">
                  <c:v>84.25</c:v>
                </c:pt>
                <c:pt idx="222">
                  <c:v>138.30000305175781</c:v>
                </c:pt>
                <c:pt idx="223">
                  <c:v>187.5</c:v>
                </c:pt>
                <c:pt idx="224">
                  <c:v>214.80000305175781</c:v>
                </c:pt>
                <c:pt idx="225">
                  <c:v>179.80000305175781</c:v>
                </c:pt>
                <c:pt idx="226">
                  <c:v>145.19999694824219</c:v>
                </c:pt>
                <c:pt idx="227">
                  <c:v>214.80000305175781</c:v>
                </c:pt>
                <c:pt idx="228">
                  <c:v>372.5</c:v>
                </c:pt>
                <c:pt idx="229">
                  <c:v>666.79998779296875</c:v>
                </c:pt>
                <c:pt idx="230">
                  <c:v>1973</c:v>
                </c:pt>
                <c:pt idx="231">
                  <c:v>8455</c:v>
                </c:pt>
                <c:pt idx="232">
                  <c:v>23530</c:v>
                </c:pt>
                <c:pt idx="233">
                  <c:v>34340</c:v>
                </c:pt>
                <c:pt idx="234">
                  <c:v>25920</c:v>
                </c:pt>
                <c:pt idx="235">
                  <c:v>9897</c:v>
                </c:pt>
                <c:pt idx="236">
                  <c:v>2213</c:v>
                </c:pt>
                <c:pt idx="237">
                  <c:v>846</c:v>
                </c:pt>
                <c:pt idx="238">
                  <c:v>615.70001220703125</c:v>
                </c:pt>
                <c:pt idx="239">
                  <c:v>551.5</c:v>
                </c:pt>
                <c:pt idx="240">
                  <c:v>590</c:v>
                </c:pt>
                <c:pt idx="241">
                  <c:v>685.70001220703125</c:v>
                </c:pt>
                <c:pt idx="242">
                  <c:v>642</c:v>
                </c:pt>
                <c:pt idx="243">
                  <c:v>398.70001220703125</c:v>
                </c:pt>
                <c:pt idx="244">
                  <c:v>225.5</c:v>
                </c:pt>
                <c:pt idx="245">
                  <c:v>178.80000305175781</c:v>
                </c:pt>
                <c:pt idx="246">
                  <c:v>166</c:v>
                </c:pt>
                <c:pt idx="247">
                  <c:v>175</c:v>
                </c:pt>
                <c:pt idx="248">
                  <c:v>154.80000305175781</c:v>
                </c:pt>
                <c:pt idx="249">
                  <c:v>118.5</c:v>
                </c:pt>
                <c:pt idx="250">
                  <c:v>118.30000305175781</c:v>
                </c:pt>
                <c:pt idx="251">
                  <c:v>131</c:v>
                </c:pt>
                <c:pt idx="252">
                  <c:v>110</c:v>
                </c:pt>
                <c:pt idx="253">
                  <c:v>81.25</c:v>
                </c:pt>
                <c:pt idx="254">
                  <c:v>85.5</c:v>
                </c:pt>
                <c:pt idx="255">
                  <c:v>126</c:v>
                </c:pt>
                <c:pt idx="256">
                  <c:v>147.80000305175781</c:v>
                </c:pt>
                <c:pt idx="257">
                  <c:v>124.80000305175781</c:v>
                </c:pt>
                <c:pt idx="258">
                  <c:v>103.30000305175781</c:v>
                </c:pt>
                <c:pt idx="259">
                  <c:v>78.25</c:v>
                </c:pt>
                <c:pt idx="260">
                  <c:v>82.75</c:v>
                </c:pt>
                <c:pt idx="261">
                  <c:v>105.5</c:v>
                </c:pt>
                <c:pt idx="262">
                  <c:v>90.75</c:v>
                </c:pt>
                <c:pt idx="263">
                  <c:v>99.75</c:v>
                </c:pt>
                <c:pt idx="264">
                  <c:v>166.5</c:v>
                </c:pt>
                <c:pt idx="265">
                  <c:v>189.80000305175781</c:v>
                </c:pt>
                <c:pt idx="266">
                  <c:v>144.5</c:v>
                </c:pt>
                <c:pt idx="267">
                  <c:v>117.30000305175781</c:v>
                </c:pt>
                <c:pt idx="268">
                  <c:v>93.5</c:v>
                </c:pt>
                <c:pt idx="269">
                  <c:v>67.75</c:v>
                </c:pt>
                <c:pt idx="270">
                  <c:v>77.75</c:v>
                </c:pt>
                <c:pt idx="271">
                  <c:v>100.80000305175781</c:v>
                </c:pt>
                <c:pt idx="272">
                  <c:v>157.30000305175781</c:v>
                </c:pt>
                <c:pt idx="273">
                  <c:v>287.70001220703125</c:v>
                </c:pt>
                <c:pt idx="274">
                  <c:v>387.70001220703125</c:v>
                </c:pt>
                <c:pt idx="275">
                  <c:v>343.29998779296875</c:v>
                </c:pt>
                <c:pt idx="276">
                  <c:v>275</c:v>
                </c:pt>
                <c:pt idx="277">
                  <c:v>306.70001220703125</c:v>
                </c:pt>
                <c:pt idx="278">
                  <c:v>348.5</c:v>
                </c:pt>
                <c:pt idx="279">
                  <c:v>471</c:v>
                </c:pt>
                <c:pt idx="280">
                  <c:v>1882</c:v>
                </c:pt>
                <c:pt idx="281">
                  <c:v>16710</c:v>
                </c:pt>
                <c:pt idx="282">
                  <c:v>76770</c:v>
                </c:pt>
                <c:pt idx="283">
                  <c:v>140600</c:v>
                </c:pt>
                <c:pt idx="284">
                  <c:v>114600</c:v>
                </c:pt>
                <c:pt idx="285">
                  <c:v>40670</c:v>
                </c:pt>
                <c:pt idx="286">
                  <c:v>5617</c:v>
                </c:pt>
                <c:pt idx="287">
                  <c:v>833.79998779296875</c:v>
                </c:pt>
                <c:pt idx="288">
                  <c:v>655.79998779296875</c:v>
                </c:pt>
                <c:pt idx="289">
                  <c:v>1105</c:v>
                </c:pt>
                <c:pt idx="290">
                  <c:v>1321</c:v>
                </c:pt>
                <c:pt idx="291">
                  <c:v>922.5</c:v>
                </c:pt>
                <c:pt idx="292">
                  <c:v>444</c:v>
                </c:pt>
                <c:pt idx="293">
                  <c:v>242</c:v>
                </c:pt>
                <c:pt idx="294">
                  <c:v>261</c:v>
                </c:pt>
                <c:pt idx="295">
                  <c:v>440</c:v>
                </c:pt>
                <c:pt idx="296">
                  <c:v>509.29998779296875</c:v>
                </c:pt>
                <c:pt idx="297">
                  <c:v>381</c:v>
                </c:pt>
                <c:pt idx="298">
                  <c:v>257</c:v>
                </c:pt>
                <c:pt idx="299">
                  <c:v>202.69999694824219</c:v>
                </c:pt>
                <c:pt idx="300">
                  <c:v>219.5</c:v>
                </c:pt>
                <c:pt idx="301">
                  <c:v>338.5</c:v>
                </c:pt>
                <c:pt idx="302">
                  <c:v>488.29998779296875</c:v>
                </c:pt>
                <c:pt idx="303">
                  <c:v>520.5</c:v>
                </c:pt>
                <c:pt idx="304">
                  <c:v>442.5</c:v>
                </c:pt>
                <c:pt idx="305">
                  <c:v>342</c:v>
                </c:pt>
                <c:pt idx="306">
                  <c:v>257.5</c:v>
                </c:pt>
                <c:pt idx="307">
                  <c:v>200.69999694824219</c:v>
                </c:pt>
                <c:pt idx="308">
                  <c:v>184.69999694824219</c:v>
                </c:pt>
                <c:pt idx="309">
                  <c:v>213.80000305175781</c:v>
                </c:pt>
                <c:pt idx="310">
                  <c:v>303.29998779296875</c:v>
                </c:pt>
                <c:pt idx="311">
                  <c:v>401.29998779296875</c:v>
                </c:pt>
                <c:pt idx="312">
                  <c:v>380</c:v>
                </c:pt>
                <c:pt idx="313">
                  <c:v>324.5</c:v>
                </c:pt>
                <c:pt idx="314">
                  <c:v>291</c:v>
                </c:pt>
                <c:pt idx="315">
                  <c:v>250.69999694824219</c:v>
                </c:pt>
                <c:pt idx="316">
                  <c:v>264.79998779296875</c:v>
                </c:pt>
                <c:pt idx="317">
                  <c:v>288.5</c:v>
                </c:pt>
                <c:pt idx="318">
                  <c:v>289.29998779296875</c:v>
                </c:pt>
                <c:pt idx="319">
                  <c:v>260</c:v>
                </c:pt>
                <c:pt idx="320">
                  <c:v>183.69999694824219</c:v>
                </c:pt>
                <c:pt idx="321">
                  <c:v>234.80000305175781</c:v>
                </c:pt>
                <c:pt idx="322">
                  <c:v>431.70001220703125</c:v>
                </c:pt>
                <c:pt idx="323">
                  <c:v>506.70001220703125</c:v>
                </c:pt>
                <c:pt idx="324">
                  <c:v>466</c:v>
                </c:pt>
                <c:pt idx="325">
                  <c:v>527.70001220703125</c:v>
                </c:pt>
                <c:pt idx="326">
                  <c:v>616.5</c:v>
                </c:pt>
                <c:pt idx="327">
                  <c:v>551</c:v>
                </c:pt>
                <c:pt idx="328">
                  <c:v>419</c:v>
                </c:pt>
                <c:pt idx="329">
                  <c:v>396</c:v>
                </c:pt>
                <c:pt idx="330">
                  <c:v>1234</c:v>
                </c:pt>
                <c:pt idx="331">
                  <c:v>13310</c:v>
                </c:pt>
                <c:pt idx="332">
                  <c:v>111300</c:v>
                </c:pt>
                <c:pt idx="333">
                  <c:v>269200</c:v>
                </c:pt>
                <c:pt idx="334">
                  <c:v>264100</c:v>
                </c:pt>
                <c:pt idx="335">
                  <c:v>106100</c:v>
                </c:pt>
                <c:pt idx="336">
                  <c:v>13370</c:v>
                </c:pt>
                <c:pt idx="337">
                  <c:v>1427</c:v>
                </c:pt>
                <c:pt idx="338">
                  <c:v>887.70001220703125</c:v>
                </c:pt>
                <c:pt idx="339">
                  <c:v>1833</c:v>
                </c:pt>
                <c:pt idx="340">
                  <c:v>2503</c:v>
                </c:pt>
                <c:pt idx="341">
                  <c:v>1892</c:v>
                </c:pt>
                <c:pt idx="342">
                  <c:v>862.70001220703125</c:v>
                </c:pt>
                <c:pt idx="343">
                  <c:v>414.29998779296875</c:v>
                </c:pt>
                <c:pt idx="344">
                  <c:v>547.5</c:v>
                </c:pt>
                <c:pt idx="345">
                  <c:v>1188</c:v>
                </c:pt>
                <c:pt idx="346">
                  <c:v>1613</c:v>
                </c:pt>
                <c:pt idx="347">
                  <c:v>1092</c:v>
                </c:pt>
                <c:pt idx="348">
                  <c:v>368.5</c:v>
                </c:pt>
                <c:pt idx="349">
                  <c:v>120</c:v>
                </c:pt>
                <c:pt idx="350">
                  <c:v>219</c:v>
                </c:pt>
                <c:pt idx="351">
                  <c:v>796.79998779296875</c:v>
                </c:pt>
                <c:pt idx="352">
                  <c:v>1912</c:v>
                </c:pt>
                <c:pt idx="353">
                  <c:v>2276</c:v>
                </c:pt>
                <c:pt idx="354">
                  <c:v>1295</c:v>
                </c:pt>
                <c:pt idx="355">
                  <c:v>411.20001220703125</c:v>
                </c:pt>
                <c:pt idx="356">
                  <c:v>193.30000305175781</c:v>
                </c:pt>
                <c:pt idx="357">
                  <c:v>290.20001220703125</c:v>
                </c:pt>
                <c:pt idx="358">
                  <c:v>514</c:v>
                </c:pt>
                <c:pt idx="359">
                  <c:v>542.29998779296875</c:v>
                </c:pt>
                <c:pt idx="360">
                  <c:v>381.5</c:v>
                </c:pt>
                <c:pt idx="361">
                  <c:v>256</c:v>
                </c:pt>
                <c:pt idx="362">
                  <c:v>322</c:v>
                </c:pt>
                <c:pt idx="363">
                  <c:v>612.5</c:v>
                </c:pt>
                <c:pt idx="364">
                  <c:v>827.29998779296875</c:v>
                </c:pt>
                <c:pt idx="365">
                  <c:v>684.79998779296875</c:v>
                </c:pt>
                <c:pt idx="366">
                  <c:v>415.70001220703125</c:v>
                </c:pt>
                <c:pt idx="367">
                  <c:v>311.79998779296875</c:v>
                </c:pt>
                <c:pt idx="368">
                  <c:v>288.79998779296875</c:v>
                </c:pt>
                <c:pt idx="369">
                  <c:v>240.5</c:v>
                </c:pt>
                <c:pt idx="370">
                  <c:v>262.5</c:v>
                </c:pt>
                <c:pt idx="371">
                  <c:v>358.5</c:v>
                </c:pt>
                <c:pt idx="372">
                  <c:v>391</c:v>
                </c:pt>
                <c:pt idx="373">
                  <c:v>347.79998779296875</c:v>
                </c:pt>
                <c:pt idx="374">
                  <c:v>332</c:v>
                </c:pt>
                <c:pt idx="375">
                  <c:v>351.79998779296875</c:v>
                </c:pt>
                <c:pt idx="376">
                  <c:v>402.5</c:v>
                </c:pt>
                <c:pt idx="377">
                  <c:v>450.79998779296875</c:v>
                </c:pt>
                <c:pt idx="378">
                  <c:v>401.29998779296875</c:v>
                </c:pt>
                <c:pt idx="379">
                  <c:v>378.29998779296875</c:v>
                </c:pt>
                <c:pt idx="380">
                  <c:v>983</c:v>
                </c:pt>
                <c:pt idx="381">
                  <c:v>9713</c:v>
                </c:pt>
                <c:pt idx="382">
                  <c:v>91100</c:v>
                </c:pt>
                <c:pt idx="383">
                  <c:v>256300</c:v>
                </c:pt>
                <c:pt idx="384">
                  <c:v>292100</c:v>
                </c:pt>
                <c:pt idx="385">
                  <c:v>136600</c:v>
                </c:pt>
                <c:pt idx="386">
                  <c:v>19810</c:v>
                </c:pt>
                <c:pt idx="387">
                  <c:v>1376</c:v>
                </c:pt>
                <c:pt idx="388">
                  <c:v>582.5</c:v>
                </c:pt>
                <c:pt idx="389">
                  <c:v>1354</c:v>
                </c:pt>
                <c:pt idx="390">
                  <c:v>2217</c:v>
                </c:pt>
                <c:pt idx="391">
                  <c:v>1814</c:v>
                </c:pt>
                <c:pt idx="392">
                  <c:v>815</c:v>
                </c:pt>
                <c:pt idx="393">
                  <c:v>322.5</c:v>
                </c:pt>
                <c:pt idx="394">
                  <c:v>503.5</c:v>
                </c:pt>
                <c:pt idx="395">
                  <c:v>1873</c:v>
                </c:pt>
                <c:pt idx="396">
                  <c:v>3186</c:v>
                </c:pt>
                <c:pt idx="397">
                  <c:v>2287</c:v>
                </c:pt>
                <c:pt idx="398">
                  <c:v>649.70001220703125</c:v>
                </c:pt>
                <c:pt idx="399">
                  <c:v>87</c:v>
                </c:pt>
                <c:pt idx="400">
                  <c:v>62.25</c:v>
                </c:pt>
                <c:pt idx="401">
                  <c:v>376.29998779296875</c:v>
                </c:pt>
                <c:pt idx="402">
                  <c:v>1397</c:v>
                </c:pt>
                <c:pt idx="403">
                  <c:v>2087</c:v>
                </c:pt>
                <c:pt idx="404">
                  <c:v>1371</c:v>
                </c:pt>
                <c:pt idx="405">
                  <c:v>437.79998779296875</c:v>
                </c:pt>
                <c:pt idx="406">
                  <c:v>212.30000305175781</c:v>
                </c:pt>
                <c:pt idx="407">
                  <c:v>274.79998779296875</c:v>
                </c:pt>
                <c:pt idx="408">
                  <c:v>309.5</c:v>
                </c:pt>
                <c:pt idx="409">
                  <c:v>301</c:v>
                </c:pt>
                <c:pt idx="410">
                  <c:v>278</c:v>
                </c:pt>
                <c:pt idx="411">
                  <c:v>236.5</c:v>
                </c:pt>
                <c:pt idx="412">
                  <c:v>225.19999694824219</c:v>
                </c:pt>
                <c:pt idx="413">
                  <c:v>367.79998779296875</c:v>
                </c:pt>
                <c:pt idx="414">
                  <c:v>557.70001220703125</c:v>
                </c:pt>
                <c:pt idx="415">
                  <c:v>484.29998779296875</c:v>
                </c:pt>
                <c:pt idx="416">
                  <c:v>278</c:v>
                </c:pt>
                <c:pt idx="417">
                  <c:v>198.19999694824219</c:v>
                </c:pt>
                <c:pt idx="418">
                  <c:v>192.30000305175781</c:v>
                </c:pt>
                <c:pt idx="419">
                  <c:v>181.5</c:v>
                </c:pt>
                <c:pt idx="420">
                  <c:v>154.80000305175781</c:v>
                </c:pt>
                <c:pt idx="421">
                  <c:v>159</c:v>
                </c:pt>
                <c:pt idx="422">
                  <c:v>213.19999694824219</c:v>
                </c:pt>
                <c:pt idx="423">
                  <c:v>252.30000305175781</c:v>
                </c:pt>
                <c:pt idx="424">
                  <c:v>264.29998779296875</c:v>
                </c:pt>
                <c:pt idx="425">
                  <c:v>269.20001220703125</c:v>
                </c:pt>
                <c:pt idx="426">
                  <c:v>301.29998779296875</c:v>
                </c:pt>
                <c:pt idx="427">
                  <c:v>373</c:v>
                </c:pt>
                <c:pt idx="428">
                  <c:v>445.20001220703125</c:v>
                </c:pt>
                <c:pt idx="429">
                  <c:v>593.79998779296875</c:v>
                </c:pt>
                <c:pt idx="430">
                  <c:v>1347</c:v>
                </c:pt>
                <c:pt idx="431">
                  <c:v>6871</c:v>
                </c:pt>
                <c:pt idx="432">
                  <c:v>48080</c:v>
                </c:pt>
                <c:pt idx="433">
                  <c:v>134100</c:v>
                </c:pt>
                <c:pt idx="434">
                  <c:v>159900</c:v>
                </c:pt>
                <c:pt idx="435">
                  <c:v>82280</c:v>
                </c:pt>
                <c:pt idx="436">
                  <c:v>15420</c:v>
                </c:pt>
                <c:pt idx="437">
                  <c:v>1541</c:v>
                </c:pt>
                <c:pt idx="438">
                  <c:v>719.20001220703125</c:v>
                </c:pt>
                <c:pt idx="439">
                  <c:v>963.5</c:v>
                </c:pt>
                <c:pt idx="440">
                  <c:v>1296</c:v>
                </c:pt>
                <c:pt idx="441">
                  <c:v>1050</c:v>
                </c:pt>
                <c:pt idx="442">
                  <c:v>487.79998779296875</c:v>
                </c:pt>
                <c:pt idx="443">
                  <c:v>236.5</c:v>
                </c:pt>
                <c:pt idx="444">
                  <c:v>319.70001220703125</c:v>
                </c:pt>
                <c:pt idx="445">
                  <c:v>1205</c:v>
                </c:pt>
                <c:pt idx="446">
                  <c:v>2236</c:v>
                </c:pt>
                <c:pt idx="447">
                  <c:v>1708</c:v>
                </c:pt>
                <c:pt idx="448">
                  <c:v>539</c:v>
                </c:pt>
                <c:pt idx="449">
                  <c:v>126</c:v>
                </c:pt>
                <c:pt idx="450">
                  <c:v>129.5</c:v>
                </c:pt>
                <c:pt idx="451">
                  <c:v>276.29998779296875</c:v>
                </c:pt>
                <c:pt idx="452">
                  <c:v>493</c:v>
                </c:pt>
                <c:pt idx="453">
                  <c:v>550</c:v>
                </c:pt>
                <c:pt idx="454">
                  <c:v>379.5</c:v>
                </c:pt>
                <c:pt idx="455">
                  <c:v>187.5</c:v>
                </c:pt>
                <c:pt idx="456">
                  <c:v>121</c:v>
                </c:pt>
                <c:pt idx="457">
                  <c:v>115.80000305175781</c:v>
                </c:pt>
                <c:pt idx="458">
                  <c:v>113.80000305175781</c:v>
                </c:pt>
                <c:pt idx="459">
                  <c:v>121.19999694824219</c:v>
                </c:pt>
                <c:pt idx="460">
                  <c:v>129.30000305175781</c:v>
                </c:pt>
                <c:pt idx="461">
                  <c:v>135</c:v>
                </c:pt>
                <c:pt idx="462">
                  <c:v>152</c:v>
                </c:pt>
                <c:pt idx="463">
                  <c:v>158.69999694824219</c:v>
                </c:pt>
                <c:pt idx="464">
                  <c:v>132.69999694824219</c:v>
                </c:pt>
                <c:pt idx="465">
                  <c:v>97.75</c:v>
                </c:pt>
                <c:pt idx="466">
                  <c:v>89</c:v>
                </c:pt>
                <c:pt idx="467">
                  <c:v>116.30000305175781</c:v>
                </c:pt>
                <c:pt idx="468">
                  <c:v>127.80000305175781</c:v>
                </c:pt>
                <c:pt idx="469">
                  <c:v>103</c:v>
                </c:pt>
                <c:pt idx="470">
                  <c:v>87.25</c:v>
                </c:pt>
                <c:pt idx="471">
                  <c:v>84</c:v>
                </c:pt>
                <c:pt idx="472">
                  <c:v>77</c:v>
                </c:pt>
                <c:pt idx="473">
                  <c:v>88.5</c:v>
                </c:pt>
                <c:pt idx="474">
                  <c:v>115.5</c:v>
                </c:pt>
                <c:pt idx="475">
                  <c:v>175.5</c:v>
                </c:pt>
                <c:pt idx="476">
                  <c:v>226.80000305175781</c:v>
                </c:pt>
                <c:pt idx="477">
                  <c:v>184</c:v>
                </c:pt>
                <c:pt idx="478">
                  <c:v>150.19999694824219</c:v>
                </c:pt>
                <c:pt idx="479">
                  <c:v>228</c:v>
                </c:pt>
                <c:pt idx="480">
                  <c:v>796.29998779296875</c:v>
                </c:pt>
                <c:pt idx="481">
                  <c:v>4368</c:v>
                </c:pt>
                <c:pt idx="482">
                  <c:v>20030</c:v>
                </c:pt>
                <c:pt idx="483">
                  <c:v>46400</c:v>
                </c:pt>
                <c:pt idx="484">
                  <c:v>53700</c:v>
                </c:pt>
                <c:pt idx="485">
                  <c:v>31260</c:v>
                </c:pt>
                <c:pt idx="486">
                  <c:v>8782</c:v>
                </c:pt>
                <c:pt idx="487">
                  <c:v>1286</c:v>
                </c:pt>
                <c:pt idx="488">
                  <c:v>254</c:v>
                </c:pt>
                <c:pt idx="489">
                  <c:v>239.30000305175781</c:v>
                </c:pt>
                <c:pt idx="490">
                  <c:v>277.5</c:v>
                </c:pt>
                <c:pt idx="491">
                  <c:v>242</c:v>
                </c:pt>
                <c:pt idx="492">
                  <c:v>163.5</c:v>
                </c:pt>
                <c:pt idx="493">
                  <c:v>99.5</c:v>
                </c:pt>
                <c:pt idx="494">
                  <c:v>112.30000305175781</c:v>
                </c:pt>
                <c:pt idx="495">
                  <c:v>238.80000305175781</c:v>
                </c:pt>
                <c:pt idx="496">
                  <c:v>343.79998779296875</c:v>
                </c:pt>
                <c:pt idx="497">
                  <c:v>269</c:v>
                </c:pt>
                <c:pt idx="498">
                  <c:v>171.5</c:v>
                </c:pt>
                <c:pt idx="499">
                  <c:v>144.5</c:v>
                </c:pt>
                <c:pt idx="500">
                  <c:v>95</c:v>
                </c:pt>
                <c:pt idx="501">
                  <c:v>70.5</c:v>
                </c:pt>
                <c:pt idx="502">
                  <c:v>92.25</c:v>
                </c:pt>
                <c:pt idx="503">
                  <c:v>96.75</c:v>
                </c:pt>
                <c:pt idx="504">
                  <c:v>77.75</c:v>
                </c:pt>
                <c:pt idx="505">
                  <c:v>47.75</c:v>
                </c:pt>
                <c:pt idx="506">
                  <c:v>39.5</c:v>
                </c:pt>
                <c:pt idx="507">
                  <c:v>55</c:v>
                </c:pt>
                <c:pt idx="508">
                  <c:v>60</c:v>
                </c:pt>
                <c:pt idx="509">
                  <c:v>54.25</c:v>
                </c:pt>
                <c:pt idx="510">
                  <c:v>48.75</c:v>
                </c:pt>
                <c:pt idx="511">
                  <c:v>55.75</c:v>
                </c:pt>
                <c:pt idx="512">
                  <c:v>71.25</c:v>
                </c:pt>
                <c:pt idx="513">
                  <c:v>73</c:v>
                </c:pt>
                <c:pt idx="514">
                  <c:v>69.5</c:v>
                </c:pt>
                <c:pt idx="515">
                  <c:v>71</c:v>
                </c:pt>
                <c:pt idx="516">
                  <c:v>59</c:v>
                </c:pt>
                <c:pt idx="517">
                  <c:v>53</c:v>
                </c:pt>
                <c:pt idx="518">
                  <c:v>80.25</c:v>
                </c:pt>
                <c:pt idx="519">
                  <c:v>131</c:v>
                </c:pt>
                <c:pt idx="520">
                  <c:v>144.5</c:v>
                </c:pt>
                <c:pt idx="521">
                  <c:v>97.75</c:v>
                </c:pt>
                <c:pt idx="522">
                  <c:v>67</c:v>
                </c:pt>
                <c:pt idx="523">
                  <c:v>63.25</c:v>
                </c:pt>
                <c:pt idx="524">
                  <c:v>49.25</c:v>
                </c:pt>
                <c:pt idx="525">
                  <c:v>35.5</c:v>
                </c:pt>
                <c:pt idx="526">
                  <c:v>69.5</c:v>
                </c:pt>
                <c:pt idx="527">
                  <c:v>143.80000305175781</c:v>
                </c:pt>
                <c:pt idx="528">
                  <c:v>232.19999694824219</c:v>
                </c:pt>
                <c:pt idx="529">
                  <c:v>368.79998779296875</c:v>
                </c:pt>
                <c:pt idx="530">
                  <c:v>731</c:v>
                </c:pt>
                <c:pt idx="531">
                  <c:v>2048</c:v>
                </c:pt>
                <c:pt idx="532">
                  <c:v>5892</c:v>
                </c:pt>
                <c:pt idx="533">
                  <c:v>11510</c:v>
                </c:pt>
                <c:pt idx="534">
                  <c:v>13260</c:v>
                </c:pt>
                <c:pt idx="535">
                  <c:v>8844</c:v>
                </c:pt>
                <c:pt idx="536">
                  <c:v>3629</c:v>
                </c:pt>
                <c:pt idx="537">
                  <c:v>1288</c:v>
                </c:pt>
                <c:pt idx="538">
                  <c:v>709.79998779296875</c:v>
                </c:pt>
                <c:pt idx="539">
                  <c:v>555</c:v>
                </c:pt>
                <c:pt idx="540">
                  <c:v>420.70001220703125</c:v>
                </c:pt>
                <c:pt idx="541">
                  <c:v>264.5</c:v>
                </c:pt>
                <c:pt idx="542">
                  <c:v>165.5</c:v>
                </c:pt>
                <c:pt idx="543">
                  <c:v>127.5</c:v>
                </c:pt>
                <c:pt idx="544">
                  <c:v>102.30000305175781</c:v>
                </c:pt>
                <c:pt idx="545">
                  <c:v>74.5</c:v>
                </c:pt>
                <c:pt idx="546">
                  <c:v>53</c:v>
                </c:pt>
                <c:pt idx="547">
                  <c:v>67.5</c:v>
                </c:pt>
                <c:pt idx="548">
                  <c:v>124.80000305175781</c:v>
                </c:pt>
                <c:pt idx="549">
                  <c:v>150.80000305175781</c:v>
                </c:pt>
                <c:pt idx="550">
                  <c:v>111.30000305175781</c:v>
                </c:pt>
                <c:pt idx="551">
                  <c:v>84.75</c:v>
                </c:pt>
                <c:pt idx="552">
                  <c:v>77.5</c:v>
                </c:pt>
                <c:pt idx="553">
                  <c:v>71.75</c:v>
                </c:pt>
                <c:pt idx="554">
                  <c:v>77.5</c:v>
                </c:pt>
                <c:pt idx="555">
                  <c:v>74.25</c:v>
                </c:pt>
                <c:pt idx="556">
                  <c:v>63.75</c:v>
                </c:pt>
                <c:pt idx="557">
                  <c:v>89.25</c:v>
                </c:pt>
                <c:pt idx="558">
                  <c:v>128</c:v>
                </c:pt>
                <c:pt idx="559">
                  <c:v>121.19999694824219</c:v>
                </c:pt>
                <c:pt idx="560">
                  <c:v>105</c:v>
                </c:pt>
                <c:pt idx="561">
                  <c:v>85.5</c:v>
                </c:pt>
                <c:pt idx="562">
                  <c:v>51.75</c:v>
                </c:pt>
                <c:pt idx="563">
                  <c:v>27.5</c:v>
                </c:pt>
                <c:pt idx="564">
                  <c:v>24.75</c:v>
                </c:pt>
                <c:pt idx="565">
                  <c:v>45.25</c:v>
                </c:pt>
                <c:pt idx="566">
                  <c:v>57.5</c:v>
                </c:pt>
                <c:pt idx="567">
                  <c:v>48.75</c:v>
                </c:pt>
                <c:pt idx="568">
                  <c:v>60.5</c:v>
                </c:pt>
                <c:pt idx="569">
                  <c:v>89</c:v>
                </c:pt>
                <c:pt idx="570">
                  <c:v>75.75</c:v>
                </c:pt>
                <c:pt idx="571">
                  <c:v>39.25</c:v>
                </c:pt>
                <c:pt idx="572">
                  <c:v>23</c:v>
                </c:pt>
                <c:pt idx="573">
                  <c:v>42</c:v>
                </c:pt>
                <c:pt idx="574">
                  <c:v>96.75</c:v>
                </c:pt>
                <c:pt idx="575">
                  <c:v>121.19999694824219</c:v>
                </c:pt>
                <c:pt idx="576">
                  <c:v>118.30000305175781</c:v>
                </c:pt>
                <c:pt idx="577">
                  <c:v>133</c:v>
                </c:pt>
                <c:pt idx="578">
                  <c:v>119</c:v>
                </c:pt>
                <c:pt idx="579">
                  <c:v>95</c:v>
                </c:pt>
                <c:pt idx="580">
                  <c:v>150.5</c:v>
                </c:pt>
                <c:pt idx="581">
                  <c:v>569</c:v>
                </c:pt>
                <c:pt idx="582">
                  <c:v>1692</c:v>
                </c:pt>
                <c:pt idx="583">
                  <c:v>2939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BBBD-4F1C-840B-E633D6D024F6}"/>
            </c:ext>
          </c:extLst>
        </c:ser>
        <c:ser>
          <c:idx val="1"/>
          <c:order val="1"/>
          <c:tx>
            <c:v>distriubtion width</c:v>
          </c:tx>
          <c:spPr>
            <a:ln w="38100">
              <a:solidFill>
                <a:srgbClr val="FF66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{TD}'!$G$10:$G$11</c:f>
              <c:numCache>
                <c:formatCode>General</c:formatCode>
                <c:ptCount val="2"/>
                <c:pt idx="0">
                  <c:v>525.79107666015625</c:v>
                </c:pt>
                <c:pt idx="1">
                  <c:v>528.60443115234375</c:v>
                </c:pt>
              </c:numCache>
            </c:numRef>
          </c:xVal>
          <c:yVal>
            <c:numRef>
              <c:f>'Sheet1 {TD}'!$F$13:$F$14</c:f>
              <c:numCache>
                <c:formatCode>General</c:formatCode>
                <c:ptCount val="2"/>
                <c:pt idx="0">
                  <c:v>29210</c:v>
                </c:pt>
                <c:pt idx="1">
                  <c:v>29210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BBBD-4F1C-840B-E633D6D024F6}"/>
            </c:ext>
          </c:extLst>
        </c:ser>
        <c:ser>
          <c:idx val="2"/>
          <c:order val="2"/>
          <c:tx>
            <c:v>centroid</c:v>
          </c:tx>
          <c:spPr>
            <a:ln w="38100">
              <a:solidFill>
                <a:srgbClr val="00FF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('Sheet1 {TD}'!$G$4,'Sheet1 {TD}'!$G$4)</c:f>
              <c:numCache>
                <c:formatCode>General</c:formatCode>
                <c:ptCount val="2"/>
                <c:pt idx="0">
                  <c:v>527.12225341796875</c:v>
                </c:pt>
                <c:pt idx="1">
                  <c:v>527.12225341796875</c:v>
                </c:pt>
              </c:numCache>
            </c:numRef>
          </c:xVal>
          <c:yVal>
            <c:numRef>
              <c:f>'Sheet1 {TD}'!$F$12:$F$13</c:f>
              <c:numCache>
                <c:formatCode>General</c:formatCode>
                <c:ptCount val="2"/>
                <c:pt idx="0">
                  <c:v>0</c:v>
                </c:pt>
                <c:pt idx="1">
                  <c:v>29210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BBBD-4F1C-840B-E633D6D024F6}"/>
            </c:ext>
          </c:extLst>
        </c:ser>
        <c:ser>
          <c:idx val="3"/>
          <c:order val="3"/>
          <c:tx>
            <c:v>peak envelope</c:v>
          </c:tx>
          <c:spPr>
            <a:ln w="12700">
              <a:solidFill>
                <a:srgbClr val="FF0000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'Sheet1 {TD}'!$D$1:$D$13</c:f>
              <c:numCache>
                <c:formatCode>General</c:formatCode>
                <c:ptCount val="13"/>
                <c:pt idx="0">
                  <c:v>524.28497314453125</c:v>
                </c:pt>
                <c:pt idx="1">
                  <c:v>524.78497314453125</c:v>
                </c:pt>
                <c:pt idx="2">
                  <c:v>525.28497314453125</c:v>
                </c:pt>
                <c:pt idx="3">
                  <c:v>525.78497314453125</c:v>
                </c:pt>
                <c:pt idx="4">
                  <c:v>526.2860107421875</c:v>
                </c:pt>
                <c:pt idx="5">
                  <c:v>526.7860107421875</c:v>
                </c:pt>
                <c:pt idx="6">
                  <c:v>527.2979736328125</c:v>
                </c:pt>
                <c:pt idx="7">
                  <c:v>527.79901123046875</c:v>
                </c:pt>
                <c:pt idx="8">
                  <c:v>528.301025390625</c:v>
                </c:pt>
                <c:pt idx="9">
                  <c:v>528.802001953125</c:v>
                </c:pt>
                <c:pt idx="10">
                  <c:v>529.302001953125</c:v>
                </c:pt>
                <c:pt idx="11">
                  <c:v>529.802001953125</c:v>
                </c:pt>
                <c:pt idx="12">
                  <c:v>530.302001953125</c:v>
                </c:pt>
              </c:numCache>
            </c:numRef>
          </c:xVal>
          <c:yVal>
            <c:numRef>
              <c:f>'Sheet1 {TD}'!$E$1:$E$13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34340</c:v>
                </c:pt>
                <c:pt idx="4">
                  <c:v>140600</c:v>
                </c:pt>
                <c:pt idx="5">
                  <c:v>269200</c:v>
                </c:pt>
                <c:pt idx="6">
                  <c:v>292100</c:v>
                </c:pt>
                <c:pt idx="7">
                  <c:v>159900</c:v>
                </c:pt>
                <c:pt idx="8">
                  <c:v>53700</c:v>
                </c:pt>
                <c:pt idx="9">
                  <c:v>13260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BBBD-4F1C-840B-E633D6D024F6}"/>
            </c:ext>
          </c:extLst>
        </c:ser>
        <c:ser>
          <c:idx val="4"/>
          <c:order val="4"/>
          <c:tx>
            <c:v>Binomial 7.2 [6]</c:v>
          </c:tx>
          <c:spPr>
            <a:ln w="25400">
              <a:solidFill>
                <a:srgbClr val="4472C4"/>
              </a:solidFill>
              <a:prstDash val="solid"/>
            </a:ln>
          </c:spPr>
          <c:marker>
            <c:symbol val="none"/>
          </c:marker>
          <c:xVal>
            <c:numRef>
              <c:f>'Sheet1 {TD}'!$D$1:$D$31</c:f>
              <c:numCache>
                <c:formatCode>General</c:formatCode>
                <c:ptCount val="31"/>
                <c:pt idx="0">
                  <c:v>524.28497314453125</c:v>
                </c:pt>
                <c:pt idx="1">
                  <c:v>524.78497314453125</c:v>
                </c:pt>
                <c:pt idx="2">
                  <c:v>525.28497314453125</c:v>
                </c:pt>
                <c:pt idx="3">
                  <c:v>525.78497314453125</c:v>
                </c:pt>
                <c:pt idx="4">
                  <c:v>526.2860107421875</c:v>
                </c:pt>
                <c:pt idx="5">
                  <c:v>526.7860107421875</c:v>
                </c:pt>
                <c:pt idx="6">
                  <c:v>527.2979736328125</c:v>
                </c:pt>
                <c:pt idx="7">
                  <c:v>527.79901123046875</c:v>
                </c:pt>
                <c:pt idx="8">
                  <c:v>528.301025390625</c:v>
                </c:pt>
                <c:pt idx="9">
                  <c:v>528.802001953125</c:v>
                </c:pt>
                <c:pt idx="10">
                  <c:v>529.302001953125</c:v>
                </c:pt>
                <c:pt idx="11">
                  <c:v>529.802001953125</c:v>
                </c:pt>
                <c:pt idx="12">
                  <c:v>530.302001953125</c:v>
                </c:pt>
              </c:numCache>
            </c:numRef>
          </c:xVal>
          <c:yVal>
            <c:numRef>
              <c:f>'Sheet1 {TD}'!$P$1:$P$31</c:f>
              <c:numCache>
                <c:formatCode>General</c:formatCode>
                <c:ptCount val="31"/>
                <c:pt idx="0">
                  <c:v>66.450805072626522</c:v>
                </c:pt>
                <c:pt idx="1">
                  <c:v>996.63365432838168</c:v>
                </c:pt>
                <c:pt idx="2">
                  <c:v>8294.5679373085586</c:v>
                </c:pt>
                <c:pt idx="3">
                  <c:v>42464.211563205048</c:v>
                </c:pt>
                <c:pt idx="4">
                  <c:v>136428.2541892537</c:v>
                </c:pt>
                <c:pt idx="5">
                  <c:v>267618.00920070452</c:v>
                </c:pt>
                <c:pt idx="6">
                  <c:v>295176.89300782181</c:v>
                </c:pt>
                <c:pt idx="7">
                  <c:v>157683.47279443979</c:v>
                </c:pt>
                <c:pt idx="8">
                  <c:v>53808.184505586491</c:v>
                </c:pt>
                <c:pt idx="9">
                  <c:v>13642.684983821731</c:v>
                </c:pt>
                <c:pt idx="10">
                  <c:v>2781.029953288803</c:v>
                </c:pt>
                <c:pt idx="11">
                  <c:v>477.6586442560851</c:v>
                </c:pt>
                <c:pt idx="12">
                  <c:v>71.260553990525054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BBBD-4F1C-840B-E633D6D024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589711"/>
        <c:axId val="182579727"/>
      </c:scatterChart>
      <c:valAx>
        <c:axId val="182589711"/>
        <c:scaling>
          <c:orientation val="minMax"/>
          <c:max val="530"/>
          <c:min val="523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m/z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2579727"/>
        <c:crosses val="autoZero"/>
        <c:crossBetween val="midCat"/>
      </c:valAx>
      <c:valAx>
        <c:axId val="182579727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2589711"/>
        <c:crosses val="autoZero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Iterative Fitting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1st</c:v>
          </c:tx>
          <c:spPr>
            <a:ln w="25400">
              <a:noFill/>
            </a:ln>
            <a:effectLst/>
          </c:spPr>
          <c:marker>
            <c:symbol val="circle"/>
            <c:size val="6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xVal>
            <c:numRef>
              <c:f>'Sheet1 {10 min}'!$K$101:$K$120</c:f>
              <c:numCache>
                <c:formatCode>General</c:formatCode>
                <c:ptCount val="20"/>
                <c:pt idx="0">
                  <c:v>0.79576593401746765</c:v>
                </c:pt>
                <c:pt idx="1">
                  <c:v>0.29693280332282285</c:v>
                </c:pt>
                <c:pt idx="2">
                  <c:v>0.77297193082573334</c:v>
                </c:pt>
                <c:pt idx="3">
                  <c:v>1.1126330463699976</c:v>
                </c:pt>
                <c:pt idx="4">
                  <c:v>0.85910645454850176</c:v>
                </c:pt>
                <c:pt idx="5">
                  <c:v>1.2745088770515529</c:v>
                </c:pt>
                <c:pt idx="6">
                  <c:v>0.82868794665864509</c:v>
                </c:pt>
                <c:pt idx="7">
                  <c:v>0.87115870875305634</c:v>
                </c:pt>
                <c:pt idx="8">
                  <c:v>0.89123652727499347</c:v>
                </c:pt>
                <c:pt idx="9">
                  <c:v>0.99898237568008452</c:v>
                </c:pt>
              </c:numCache>
            </c:numRef>
          </c:xVal>
          <c:yVal>
            <c:numRef>
              <c:f>'Sheet1 {10 min}'!$Q$101:$Q$120</c:f>
              <c:numCache>
                <c:formatCode>General</c:formatCode>
                <c:ptCount val="20"/>
                <c:pt idx="0">
                  <c:v>0.25751399818447845</c:v>
                </c:pt>
                <c:pt idx="1">
                  <c:v>0.11257952350966685</c:v>
                </c:pt>
                <c:pt idx="2">
                  <c:v>0.25760608575466726</c:v>
                </c:pt>
                <c:pt idx="3">
                  <c:v>0.38201064318955985</c:v>
                </c:pt>
                <c:pt idx="4">
                  <c:v>0.25454861936301104</c:v>
                </c:pt>
                <c:pt idx="5">
                  <c:v>0.25134477928454912</c:v>
                </c:pt>
                <c:pt idx="6">
                  <c:v>0.17644794547380394</c:v>
                </c:pt>
                <c:pt idx="7">
                  <c:v>0.25723745134985365</c:v>
                </c:pt>
                <c:pt idx="8">
                  <c:v>0.1217129346889136</c:v>
                </c:pt>
                <c:pt idx="9">
                  <c:v>3.931922143901339E-2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68-4D82-803F-20D0BB5CF15F}"/>
            </c:ext>
          </c:extLst>
        </c:ser>
        <c:ser>
          <c:idx val="1"/>
          <c:order val="1"/>
          <c:tx>
            <c:v>2nd</c:v>
          </c:tx>
          <c:spPr>
            <a:ln w="25400">
              <a:noFill/>
            </a:ln>
            <a:effectLst/>
          </c:spPr>
          <c:marker>
            <c:symbol val="circle"/>
            <c:size val="6"/>
            <c:spPr>
              <a:solidFill>
                <a:srgbClr val="99CCFF"/>
              </a:solidFill>
              <a:ln>
                <a:solidFill>
                  <a:srgbClr val="99CCFF"/>
                </a:solidFill>
                <a:prstDash val="solid"/>
              </a:ln>
            </c:spPr>
          </c:marker>
          <c:xVal>
            <c:numRef>
              <c:f>'Sheet1 {10 min}'!$M$101:$M$120</c:f>
              <c:numCache>
                <c:formatCode>General</c:formatCode>
                <c:ptCount val="20"/>
                <c:pt idx="0">
                  <c:v>2.8964486533692293</c:v>
                </c:pt>
                <c:pt idx="1">
                  <c:v>1.006068163946118</c:v>
                </c:pt>
                <c:pt idx="2">
                  <c:v>2.4054543263755659</c:v>
                </c:pt>
                <c:pt idx="3">
                  <c:v>3.5943150123883778</c:v>
                </c:pt>
                <c:pt idx="4">
                  <c:v>2.9217065052606599</c:v>
                </c:pt>
                <c:pt idx="5">
                  <c:v>1.6792196638484034</c:v>
                </c:pt>
                <c:pt idx="6">
                  <c:v>2.8297955514077828</c:v>
                </c:pt>
                <c:pt idx="7">
                  <c:v>3.5040080654225672</c:v>
                </c:pt>
                <c:pt idx="8">
                  <c:v>2.0098259290250029</c:v>
                </c:pt>
                <c:pt idx="9">
                  <c:v>1.6142019242893426</c:v>
                </c:pt>
              </c:numCache>
            </c:numRef>
          </c:xVal>
          <c:yVal>
            <c:numRef>
              <c:f>'Sheet1 {10 min}'!$R$101:$R$120</c:f>
              <c:numCache>
                <c:formatCode>General</c:formatCode>
                <c:ptCount val="20"/>
                <c:pt idx="0">
                  <c:v>0.37982028640906818</c:v>
                </c:pt>
                <c:pt idx="1">
                  <c:v>0.15979584116113221</c:v>
                </c:pt>
                <c:pt idx="2">
                  <c:v>0.21916579649021337</c:v>
                </c:pt>
                <c:pt idx="3">
                  <c:v>0.49656315970846043</c:v>
                </c:pt>
                <c:pt idx="4">
                  <c:v>0.38450946949616499</c:v>
                </c:pt>
                <c:pt idx="5">
                  <c:v>0.16871310573093934</c:v>
                </c:pt>
                <c:pt idx="6">
                  <c:v>0.64444034676485717</c:v>
                </c:pt>
                <c:pt idx="7">
                  <c:v>0.58238646865919197</c:v>
                </c:pt>
                <c:pt idx="8">
                  <c:v>0.39677686486203467</c:v>
                </c:pt>
                <c:pt idx="9">
                  <c:v>0.40687129143949607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368-4D82-803F-20D0BB5CF15F}"/>
            </c:ext>
          </c:extLst>
        </c:ser>
        <c:ser>
          <c:idx val="2"/>
          <c:order val="2"/>
          <c:tx>
            <c:v>3rd</c:v>
          </c:tx>
          <c:spPr>
            <a:ln w="25400">
              <a:noFill/>
            </a:ln>
            <a:effectLst/>
          </c:spPr>
          <c:marker>
            <c:symbol val="circle"/>
            <c:size val="6"/>
            <c:spPr>
              <a:solidFill>
                <a:srgbClr val="FFCC99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xVal>
            <c:numRef>
              <c:f>'Sheet1 {10 min}'!$O$101:$O$120</c:f>
              <c:numCache>
                <c:formatCode>General</c:formatCode>
                <c:ptCount val="20"/>
                <c:pt idx="0">
                  <c:v>5.0343238131352752</c:v>
                </c:pt>
                <c:pt idx="1">
                  <c:v>4.1799472633217443</c:v>
                </c:pt>
                <c:pt idx="2">
                  <c:v>4.5114747684923975</c:v>
                </c:pt>
                <c:pt idx="3">
                  <c:v>5.9950753306562721</c:v>
                </c:pt>
                <c:pt idx="4">
                  <c:v>5.0090418234105574</c:v>
                </c:pt>
                <c:pt idx="5">
                  <c:v>4.4963703816997684</c:v>
                </c:pt>
                <c:pt idx="6">
                  <c:v>4.9597927014604561</c:v>
                </c:pt>
                <c:pt idx="7">
                  <c:v>4.9618550592258357</c:v>
                </c:pt>
                <c:pt idx="8">
                  <c:v>4.6838747026162286</c:v>
                </c:pt>
                <c:pt idx="9">
                  <c:v>4.4265939817370201</c:v>
                </c:pt>
              </c:numCache>
            </c:numRef>
          </c:xVal>
          <c:yVal>
            <c:numRef>
              <c:f>'Sheet1 {10 min}'!$S$101:$S$120</c:f>
              <c:numCache>
                <c:formatCode>General</c:formatCode>
                <c:ptCount val="20"/>
                <c:pt idx="0">
                  <c:v>0.36266571540645332</c:v>
                </c:pt>
                <c:pt idx="1">
                  <c:v>0.72762463532920096</c:v>
                </c:pt>
                <c:pt idx="2">
                  <c:v>0.52322811775511946</c:v>
                </c:pt>
                <c:pt idx="3">
                  <c:v>0.1214261971019797</c:v>
                </c:pt>
                <c:pt idx="4">
                  <c:v>0.36094191114082386</c:v>
                </c:pt>
                <c:pt idx="5">
                  <c:v>0.57994211498451154</c:v>
                </c:pt>
                <c:pt idx="6">
                  <c:v>0.17911170776133895</c:v>
                </c:pt>
                <c:pt idx="7">
                  <c:v>0.16037607999095432</c:v>
                </c:pt>
                <c:pt idx="8">
                  <c:v>0.48151020044905168</c:v>
                </c:pt>
                <c:pt idx="9">
                  <c:v>0.5538094871214907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368-4D82-803F-20D0BB5CF1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498111"/>
        <c:axId val="788500607"/>
      </c:scatterChart>
      <c:valAx>
        <c:axId val="7884981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88500607"/>
        <c:crosses val="autoZero"/>
        <c:crossBetween val="midCat"/>
      </c:valAx>
      <c:valAx>
        <c:axId val="788500607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8849811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 i="0">
                <a:solidFill>
                  <a:srgbClr val="000000"/>
                </a:solidFill>
              </a:defRPr>
            </a:pPr>
            <a:r>
              <a:rPr lang="en-US" b="1" i="0">
                <a:solidFill>
                  <a:srgbClr val="000000"/>
                </a:solidFill>
              </a:rPr>
              <a:t>Sheet1 {11 min} spectrum 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spectrum</c:v>
          </c:tx>
          <c:spPr>
            <a:ln w="127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{11 min}'!$A$1:$A$586</c:f>
              <c:numCache>
                <c:formatCode>General</c:formatCode>
                <c:ptCount val="586"/>
                <c:pt idx="0">
                  <c:v>523.43499755859375</c:v>
                </c:pt>
                <c:pt idx="1">
                  <c:v>523.44500732421875</c:v>
                </c:pt>
                <c:pt idx="2">
                  <c:v>523.45501708984375</c:v>
                </c:pt>
                <c:pt idx="3">
                  <c:v>523.46502685546875</c:v>
                </c:pt>
                <c:pt idx="4">
                  <c:v>523.4749755859375</c:v>
                </c:pt>
                <c:pt idx="5">
                  <c:v>523.4849853515625</c:v>
                </c:pt>
                <c:pt idx="6">
                  <c:v>523.4949951171875</c:v>
                </c:pt>
                <c:pt idx="7">
                  <c:v>523.5050048828125</c:v>
                </c:pt>
                <c:pt idx="8">
                  <c:v>523.5150146484375</c:v>
                </c:pt>
                <c:pt idx="9">
                  <c:v>523.5250244140625</c:v>
                </c:pt>
                <c:pt idx="10">
                  <c:v>523.53497314453125</c:v>
                </c:pt>
                <c:pt idx="11">
                  <c:v>523.54498291015625</c:v>
                </c:pt>
                <c:pt idx="12">
                  <c:v>523.55499267578125</c:v>
                </c:pt>
                <c:pt idx="13">
                  <c:v>523.56500244140625</c:v>
                </c:pt>
                <c:pt idx="14">
                  <c:v>523.57501220703125</c:v>
                </c:pt>
                <c:pt idx="15">
                  <c:v>523.58502197265625</c:v>
                </c:pt>
                <c:pt idx="16">
                  <c:v>523.594970703125</c:v>
                </c:pt>
                <c:pt idx="17">
                  <c:v>523.60498046875</c:v>
                </c:pt>
                <c:pt idx="18">
                  <c:v>523.614990234375</c:v>
                </c:pt>
                <c:pt idx="19">
                  <c:v>523.625</c:v>
                </c:pt>
                <c:pt idx="20">
                  <c:v>523.635009765625</c:v>
                </c:pt>
                <c:pt idx="21">
                  <c:v>523.64501953125</c:v>
                </c:pt>
                <c:pt idx="22">
                  <c:v>523.655029296875</c:v>
                </c:pt>
                <c:pt idx="23">
                  <c:v>523.66497802734375</c:v>
                </c:pt>
                <c:pt idx="24">
                  <c:v>523.67498779296875</c:v>
                </c:pt>
                <c:pt idx="25">
                  <c:v>523.68499755859375</c:v>
                </c:pt>
                <c:pt idx="26">
                  <c:v>523.69500732421875</c:v>
                </c:pt>
                <c:pt idx="27">
                  <c:v>523.70501708984375</c:v>
                </c:pt>
                <c:pt idx="28">
                  <c:v>523.71502685546875</c:v>
                </c:pt>
                <c:pt idx="29">
                  <c:v>523.7249755859375</c:v>
                </c:pt>
                <c:pt idx="30">
                  <c:v>523.7349853515625</c:v>
                </c:pt>
                <c:pt idx="31">
                  <c:v>523.7449951171875</c:v>
                </c:pt>
                <c:pt idx="32">
                  <c:v>523.7550048828125</c:v>
                </c:pt>
                <c:pt idx="33">
                  <c:v>523.7650146484375</c:v>
                </c:pt>
                <c:pt idx="34">
                  <c:v>523.7750244140625</c:v>
                </c:pt>
                <c:pt idx="35">
                  <c:v>523.78497314453125</c:v>
                </c:pt>
                <c:pt idx="36">
                  <c:v>523.79498291015625</c:v>
                </c:pt>
                <c:pt idx="37">
                  <c:v>523.80499267578125</c:v>
                </c:pt>
                <c:pt idx="38">
                  <c:v>523.81500244140625</c:v>
                </c:pt>
                <c:pt idx="39">
                  <c:v>523.82501220703125</c:v>
                </c:pt>
                <c:pt idx="40">
                  <c:v>523.83502197265625</c:v>
                </c:pt>
                <c:pt idx="41">
                  <c:v>523.844970703125</c:v>
                </c:pt>
                <c:pt idx="42">
                  <c:v>523.85498046875</c:v>
                </c:pt>
                <c:pt idx="43">
                  <c:v>523.864990234375</c:v>
                </c:pt>
                <c:pt idx="44">
                  <c:v>523.875</c:v>
                </c:pt>
                <c:pt idx="45">
                  <c:v>523.885009765625</c:v>
                </c:pt>
                <c:pt idx="46">
                  <c:v>523.89501953125</c:v>
                </c:pt>
                <c:pt idx="47">
                  <c:v>523.905029296875</c:v>
                </c:pt>
                <c:pt idx="48">
                  <c:v>523.91497802734375</c:v>
                </c:pt>
                <c:pt idx="49">
                  <c:v>523.92498779296875</c:v>
                </c:pt>
                <c:pt idx="50">
                  <c:v>523.93499755859375</c:v>
                </c:pt>
                <c:pt idx="51">
                  <c:v>523.94500732421875</c:v>
                </c:pt>
                <c:pt idx="52">
                  <c:v>523.95501708984375</c:v>
                </c:pt>
                <c:pt idx="53">
                  <c:v>523.96502685546875</c:v>
                </c:pt>
                <c:pt idx="54">
                  <c:v>523.9749755859375</c:v>
                </c:pt>
                <c:pt idx="55">
                  <c:v>523.9849853515625</c:v>
                </c:pt>
                <c:pt idx="56">
                  <c:v>523.9949951171875</c:v>
                </c:pt>
                <c:pt idx="57">
                  <c:v>524.0050048828125</c:v>
                </c:pt>
                <c:pt idx="58">
                  <c:v>524.0150146484375</c:v>
                </c:pt>
                <c:pt idx="59">
                  <c:v>524.0250244140625</c:v>
                </c:pt>
                <c:pt idx="60">
                  <c:v>524.03497314453125</c:v>
                </c:pt>
                <c:pt idx="61">
                  <c:v>524.04498291015625</c:v>
                </c:pt>
                <c:pt idx="62">
                  <c:v>524.05499267578125</c:v>
                </c:pt>
                <c:pt idx="63">
                  <c:v>524.06500244140625</c:v>
                </c:pt>
                <c:pt idx="64">
                  <c:v>524.07501220703125</c:v>
                </c:pt>
                <c:pt idx="65">
                  <c:v>524.08502197265625</c:v>
                </c:pt>
                <c:pt idx="66">
                  <c:v>524.094970703125</c:v>
                </c:pt>
                <c:pt idx="67">
                  <c:v>524.10400390625</c:v>
                </c:pt>
                <c:pt idx="68">
                  <c:v>524.114990234375</c:v>
                </c:pt>
                <c:pt idx="69">
                  <c:v>524.125</c:v>
                </c:pt>
                <c:pt idx="70">
                  <c:v>524.135009765625</c:v>
                </c:pt>
                <c:pt idx="71">
                  <c:v>524.14398193359375</c:v>
                </c:pt>
                <c:pt idx="72">
                  <c:v>524.15399169921875</c:v>
                </c:pt>
                <c:pt idx="73">
                  <c:v>524.16400146484375</c:v>
                </c:pt>
                <c:pt idx="74">
                  <c:v>524.17401123046875</c:v>
                </c:pt>
                <c:pt idx="75">
                  <c:v>524.18402099609375</c:v>
                </c:pt>
                <c:pt idx="76">
                  <c:v>524.1939697265625</c:v>
                </c:pt>
                <c:pt idx="77">
                  <c:v>524.2039794921875</c:v>
                </c:pt>
                <c:pt idx="78">
                  <c:v>524.2139892578125</c:v>
                </c:pt>
                <c:pt idx="79">
                  <c:v>524.2239990234375</c:v>
                </c:pt>
                <c:pt idx="80">
                  <c:v>524.2340087890625</c:v>
                </c:pt>
                <c:pt idx="81">
                  <c:v>524.2440185546875</c:v>
                </c:pt>
                <c:pt idx="82">
                  <c:v>524.2540283203125</c:v>
                </c:pt>
                <c:pt idx="83">
                  <c:v>524.26397705078125</c:v>
                </c:pt>
                <c:pt idx="84">
                  <c:v>524.27398681640625</c:v>
                </c:pt>
                <c:pt idx="85">
                  <c:v>524.28399658203125</c:v>
                </c:pt>
                <c:pt idx="86">
                  <c:v>524.29400634765625</c:v>
                </c:pt>
                <c:pt idx="87">
                  <c:v>524.30401611328125</c:v>
                </c:pt>
                <c:pt idx="88">
                  <c:v>524.31402587890625</c:v>
                </c:pt>
                <c:pt idx="89">
                  <c:v>524.323974609375</c:v>
                </c:pt>
                <c:pt idx="90">
                  <c:v>524.333984375</c:v>
                </c:pt>
                <c:pt idx="91">
                  <c:v>524.343994140625</c:v>
                </c:pt>
                <c:pt idx="92">
                  <c:v>524.35400390625</c:v>
                </c:pt>
                <c:pt idx="93">
                  <c:v>524.364013671875</c:v>
                </c:pt>
                <c:pt idx="94">
                  <c:v>524.3740234375</c:v>
                </c:pt>
                <c:pt idx="95">
                  <c:v>524.38397216796875</c:v>
                </c:pt>
                <c:pt idx="96">
                  <c:v>524.39398193359375</c:v>
                </c:pt>
                <c:pt idx="97">
                  <c:v>524.40399169921875</c:v>
                </c:pt>
                <c:pt idx="98">
                  <c:v>524.41400146484375</c:v>
                </c:pt>
                <c:pt idx="99">
                  <c:v>524.42401123046875</c:v>
                </c:pt>
                <c:pt idx="100">
                  <c:v>524.43402099609375</c:v>
                </c:pt>
                <c:pt idx="101">
                  <c:v>524.4439697265625</c:v>
                </c:pt>
                <c:pt idx="102">
                  <c:v>524.4539794921875</c:v>
                </c:pt>
                <c:pt idx="103">
                  <c:v>524.4639892578125</c:v>
                </c:pt>
                <c:pt idx="104">
                  <c:v>524.4739990234375</c:v>
                </c:pt>
                <c:pt idx="105">
                  <c:v>524.4840087890625</c:v>
                </c:pt>
                <c:pt idx="106">
                  <c:v>524.4940185546875</c:v>
                </c:pt>
                <c:pt idx="107">
                  <c:v>524.5040283203125</c:v>
                </c:pt>
                <c:pt idx="108">
                  <c:v>524.51397705078125</c:v>
                </c:pt>
                <c:pt idx="109">
                  <c:v>524.52398681640625</c:v>
                </c:pt>
                <c:pt idx="110">
                  <c:v>524.53399658203125</c:v>
                </c:pt>
                <c:pt idx="111">
                  <c:v>524.54400634765625</c:v>
                </c:pt>
                <c:pt idx="112">
                  <c:v>524.55401611328125</c:v>
                </c:pt>
                <c:pt idx="113">
                  <c:v>524.56402587890625</c:v>
                </c:pt>
                <c:pt idx="114">
                  <c:v>524.573974609375</c:v>
                </c:pt>
                <c:pt idx="115">
                  <c:v>524.583984375</c:v>
                </c:pt>
                <c:pt idx="116">
                  <c:v>524.593994140625</c:v>
                </c:pt>
                <c:pt idx="117">
                  <c:v>524.60400390625</c:v>
                </c:pt>
                <c:pt idx="118">
                  <c:v>524.614013671875</c:v>
                </c:pt>
                <c:pt idx="119">
                  <c:v>524.6240234375</c:v>
                </c:pt>
                <c:pt idx="120">
                  <c:v>524.63397216796875</c:v>
                </c:pt>
                <c:pt idx="121">
                  <c:v>524.64398193359375</c:v>
                </c:pt>
                <c:pt idx="122">
                  <c:v>524.65399169921875</c:v>
                </c:pt>
                <c:pt idx="123">
                  <c:v>524.66400146484375</c:v>
                </c:pt>
                <c:pt idx="124">
                  <c:v>524.67401123046875</c:v>
                </c:pt>
                <c:pt idx="125">
                  <c:v>524.68402099609375</c:v>
                </c:pt>
                <c:pt idx="126">
                  <c:v>524.6939697265625</c:v>
                </c:pt>
                <c:pt idx="127">
                  <c:v>524.7039794921875</c:v>
                </c:pt>
                <c:pt idx="128">
                  <c:v>524.7139892578125</c:v>
                </c:pt>
                <c:pt idx="129">
                  <c:v>524.7239990234375</c:v>
                </c:pt>
                <c:pt idx="130">
                  <c:v>524.7340087890625</c:v>
                </c:pt>
                <c:pt idx="131">
                  <c:v>524.7440185546875</c:v>
                </c:pt>
                <c:pt idx="132">
                  <c:v>524.7540283203125</c:v>
                </c:pt>
                <c:pt idx="133">
                  <c:v>524.76397705078125</c:v>
                </c:pt>
                <c:pt idx="134">
                  <c:v>524.77398681640625</c:v>
                </c:pt>
                <c:pt idx="135">
                  <c:v>524.78399658203125</c:v>
                </c:pt>
                <c:pt idx="136">
                  <c:v>524.79400634765625</c:v>
                </c:pt>
                <c:pt idx="137">
                  <c:v>524.80401611328125</c:v>
                </c:pt>
                <c:pt idx="138">
                  <c:v>524.81402587890625</c:v>
                </c:pt>
                <c:pt idx="139">
                  <c:v>524.823974609375</c:v>
                </c:pt>
                <c:pt idx="140">
                  <c:v>524.833984375</c:v>
                </c:pt>
                <c:pt idx="141">
                  <c:v>524.843994140625</c:v>
                </c:pt>
                <c:pt idx="142">
                  <c:v>524.85400390625</c:v>
                </c:pt>
                <c:pt idx="143">
                  <c:v>524.864013671875</c:v>
                </c:pt>
                <c:pt idx="144">
                  <c:v>524.8740234375</c:v>
                </c:pt>
                <c:pt idx="145">
                  <c:v>524.88397216796875</c:v>
                </c:pt>
                <c:pt idx="146">
                  <c:v>524.89398193359375</c:v>
                </c:pt>
                <c:pt idx="147">
                  <c:v>524.90399169921875</c:v>
                </c:pt>
                <c:pt idx="148">
                  <c:v>524.91400146484375</c:v>
                </c:pt>
                <c:pt idx="149">
                  <c:v>524.92401123046875</c:v>
                </c:pt>
                <c:pt idx="150">
                  <c:v>524.93402099609375</c:v>
                </c:pt>
                <c:pt idx="151">
                  <c:v>524.9439697265625</c:v>
                </c:pt>
                <c:pt idx="152">
                  <c:v>524.9539794921875</c:v>
                </c:pt>
                <c:pt idx="153">
                  <c:v>524.9639892578125</c:v>
                </c:pt>
                <c:pt idx="154">
                  <c:v>524.9739990234375</c:v>
                </c:pt>
                <c:pt idx="155">
                  <c:v>524.9840087890625</c:v>
                </c:pt>
                <c:pt idx="156">
                  <c:v>524.9940185546875</c:v>
                </c:pt>
                <c:pt idx="157">
                  <c:v>525.0040283203125</c:v>
                </c:pt>
                <c:pt idx="158">
                  <c:v>525.01397705078125</c:v>
                </c:pt>
                <c:pt idx="159">
                  <c:v>525.02398681640625</c:v>
                </c:pt>
                <c:pt idx="160">
                  <c:v>525.03399658203125</c:v>
                </c:pt>
                <c:pt idx="161">
                  <c:v>525.04400634765625</c:v>
                </c:pt>
                <c:pt idx="162">
                  <c:v>525.05401611328125</c:v>
                </c:pt>
                <c:pt idx="163">
                  <c:v>525.06402587890625</c:v>
                </c:pt>
                <c:pt idx="164">
                  <c:v>525.073974609375</c:v>
                </c:pt>
                <c:pt idx="165">
                  <c:v>525.083984375</c:v>
                </c:pt>
                <c:pt idx="166">
                  <c:v>525.093994140625</c:v>
                </c:pt>
                <c:pt idx="167">
                  <c:v>525.10400390625</c:v>
                </c:pt>
                <c:pt idx="168">
                  <c:v>525.114013671875</c:v>
                </c:pt>
                <c:pt idx="169">
                  <c:v>525.1240234375</c:v>
                </c:pt>
                <c:pt idx="170">
                  <c:v>525.13397216796875</c:v>
                </c:pt>
                <c:pt idx="171">
                  <c:v>525.14398193359375</c:v>
                </c:pt>
                <c:pt idx="172">
                  <c:v>525.15399169921875</c:v>
                </c:pt>
                <c:pt idx="173">
                  <c:v>525.16400146484375</c:v>
                </c:pt>
                <c:pt idx="174">
                  <c:v>525.17401123046875</c:v>
                </c:pt>
                <c:pt idx="175">
                  <c:v>525.18499755859375</c:v>
                </c:pt>
                <c:pt idx="176">
                  <c:v>525.19500732421875</c:v>
                </c:pt>
                <c:pt idx="177">
                  <c:v>525.2039794921875</c:v>
                </c:pt>
                <c:pt idx="178">
                  <c:v>525.2139892578125</c:v>
                </c:pt>
                <c:pt idx="179">
                  <c:v>525.2239990234375</c:v>
                </c:pt>
                <c:pt idx="180">
                  <c:v>525.2340087890625</c:v>
                </c:pt>
                <c:pt idx="181">
                  <c:v>525.2449951171875</c:v>
                </c:pt>
                <c:pt idx="182">
                  <c:v>525.2550048828125</c:v>
                </c:pt>
                <c:pt idx="183">
                  <c:v>525.2650146484375</c:v>
                </c:pt>
                <c:pt idx="184">
                  <c:v>525.2750244140625</c:v>
                </c:pt>
                <c:pt idx="185">
                  <c:v>525.28497314453125</c:v>
                </c:pt>
                <c:pt idx="186">
                  <c:v>525.29400634765625</c:v>
                </c:pt>
                <c:pt idx="187">
                  <c:v>525.30499267578125</c:v>
                </c:pt>
                <c:pt idx="188">
                  <c:v>525.31500244140625</c:v>
                </c:pt>
                <c:pt idx="189">
                  <c:v>525.32501220703125</c:v>
                </c:pt>
                <c:pt idx="190">
                  <c:v>525.33502197265625</c:v>
                </c:pt>
                <c:pt idx="191">
                  <c:v>525.344970703125</c:v>
                </c:pt>
                <c:pt idx="192">
                  <c:v>525.35498046875</c:v>
                </c:pt>
                <c:pt idx="193">
                  <c:v>525.364990234375</c:v>
                </c:pt>
                <c:pt idx="194">
                  <c:v>525.375</c:v>
                </c:pt>
                <c:pt idx="195">
                  <c:v>525.385009765625</c:v>
                </c:pt>
                <c:pt idx="196">
                  <c:v>525.39501953125</c:v>
                </c:pt>
                <c:pt idx="197">
                  <c:v>525.405029296875</c:v>
                </c:pt>
                <c:pt idx="198">
                  <c:v>525.41497802734375</c:v>
                </c:pt>
                <c:pt idx="199">
                  <c:v>525.42498779296875</c:v>
                </c:pt>
                <c:pt idx="200">
                  <c:v>525.43499755859375</c:v>
                </c:pt>
                <c:pt idx="201">
                  <c:v>525.44500732421875</c:v>
                </c:pt>
                <c:pt idx="202">
                  <c:v>525.45501708984375</c:v>
                </c:pt>
                <c:pt idx="203">
                  <c:v>525.46502685546875</c:v>
                </c:pt>
                <c:pt idx="204">
                  <c:v>525.4749755859375</c:v>
                </c:pt>
                <c:pt idx="205">
                  <c:v>525.4849853515625</c:v>
                </c:pt>
                <c:pt idx="206">
                  <c:v>525.4949951171875</c:v>
                </c:pt>
                <c:pt idx="207">
                  <c:v>525.5050048828125</c:v>
                </c:pt>
                <c:pt idx="208">
                  <c:v>525.5150146484375</c:v>
                </c:pt>
                <c:pt idx="209">
                  <c:v>525.5250244140625</c:v>
                </c:pt>
                <c:pt idx="210">
                  <c:v>525.53497314453125</c:v>
                </c:pt>
                <c:pt idx="211">
                  <c:v>525.54498291015625</c:v>
                </c:pt>
                <c:pt idx="212">
                  <c:v>525.55499267578125</c:v>
                </c:pt>
                <c:pt idx="213">
                  <c:v>525.56500244140625</c:v>
                </c:pt>
                <c:pt idx="214">
                  <c:v>525.57501220703125</c:v>
                </c:pt>
                <c:pt idx="215">
                  <c:v>525.58502197265625</c:v>
                </c:pt>
                <c:pt idx="216">
                  <c:v>525.594970703125</c:v>
                </c:pt>
                <c:pt idx="217">
                  <c:v>525.60498046875</c:v>
                </c:pt>
                <c:pt idx="218">
                  <c:v>525.614990234375</c:v>
                </c:pt>
                <c:pt idx="219">
                  <c:v>525.625</c:v>
                </c:pt>
                <c:pt idx="220">
                  <c:v>525.635009765625</c:v>
                </c:pt>
                <c:pt idx="221">
                  <c:v>525.64501953125</c:v>
                </c:pt>
                <c:pt idx="222">
                  <c:v>525.655029296875</c:v>
                </c:pt>
                <c:pt idx="223">
                  <c:v>525.66497802734375</c:v>
                </c:pt>
                <c:pt idx="224">
                  <c:v>525.67498779296875</c:v>
                </c:pt>
                <c:pt idx="225">
                  <c:v>525.68499755859375</c:v>
                </c:pt>
                <c:pt idx="226">
                  <c:v>525.69500732421875</c:v>
                </c:pt>
                <c:pt idx="227">
                  <c:v>525.70501708984375</c:v>
                </c:pt>
                <c:pt idx="228">
                  <c:v>525.71502685546875</c:v>
                </c:pt>
                <c:pt idx="229">
                  <c:v>525.7249755859375</c:v>
                </c:pt>
                <c:pt idx="230">
                  <c:v>525.7349853515625</c:v>
                </c:pt>
                <c:pt idx="231">
                  <c:v>525.7449951171875</c:v>
                </c:pt>
                <c:pt idx="232">
                  <c:v>525.7550048828125</c:v>
                </c:pt>
                <c:pt idx="233">
                  <c:v>525.7650146484375</c:v>
                </c:pt>
                <c:pt idx="234">
                  <c:v>525.7750244140625</c:v>
                </c:pt>
                <c:pt idx="235">
                  <c:v>525.78497314453125</c:v>
                </c:pt>
                <c:pt idx="236">
                  <c:v>525.79498291015625</c:v>
                </c:pt>
                <c:pt idx="237">
                  <c:v>525.80499267578125</c:v>
                </c:pt>
                <c:pt idx="238">
                  <c:v>525.81500244140625</c:v>
                </c:pt>
                <c:pt idx="239">
                  <c:v>525.82501220703125</c:v>
                </c:pt>
                <c:pt idx="240">
                  <c:v>525.83502197265625</c:v>
                </c:pt>
                <c:pt idx="241">
                  <c:v>525.844970703125</c:v>
                </c:pt>
                <c:pt idx="242">
                  <c:v>525.85498046875</c:v>
                </c:pt>
                <c:pt idx="243">
                  <c:v>525.864990234375</c:v>
                </c:pt>
                <c:pt idx="244">
                  <c:v>525.875</c:v>
                </c:pt>
                <c:pt idx="245">
                  <c:v>525.885009765625</c:v>
                </c:pt>
                <c:pt idx="246">
                  <c:v>525.89501953125</c:v>
                </c:pt>
                <c:pt idx="247">
                  <c:v>525.905029296875</c:v>
                </c:pt>
                <c:pt idx="248">
                  <c:v>525.91497802734375</c:v>
                </c:pt>
                <c:pt idx="249">
                  <c:v>525.92498779296875</c:v>
                </c:pt>
                <c:pt idx="250">
                  <c:v>525.93499755859375</c:v>
                </c:pt>
                <c:pt idx="251">
                  <c:v>525.94500732421875</c:v>
                </c:pt>
                <c:pt idx="252">
                  <c:v>525.95501708984375</c:v>
                </c:pt>
                <c:pt idx="253">
                  <c:v>525.96502685546875</c:v>
                </c:pt>
                <c:pt idx="254">
                  <c:v>525.9749755859375</c:v>
                </c:pt>
                <c:pt idx="255">
                  <c:v>525.9849853515625</c:v>
                </c:pt>
                <c:pt idx="256">
                  <c:v>525.9949951171875</c:v>
                </c:pt>
                <c:pt idx="257">
                  <c:v>526.0050048828125</c:v>
                </c:pt>
                <c:pt idx="258">
                  <c:v>526.0150146484375</c:v>
                </c:pt>
                <c:pt idx="259">
                  <c:v>526.0250244140625</c:v>
                </c:pt>
                <c:pt idx="260">
                  <c:v>526.03497314453125</c:v>
                </c:pt>
                <c:pt idx="261">
                  <c:v>526.04498291015625</c:v>
                </c:pt>
                <c:pt idx="262">
                  <c:v>526.05499267578125</c:v>
                </c:pt>
                <c:pt idx="263">
                  <c:v>526.06500244140625</c:v>
                </c:pt>
                <c:pt idx="264">
                  <c:v>526.07501220703125</c:v>
                </c:pt>
                <c:pt idx="265">
                  <c:v>526.08502197265625</c:v>
                </c:pt>
                <c:pt idx="266">
                  <c:v>526.094970703125</c:v>
                </c:pt>
                <c:pt idx="267">
                  <c:v>526.10498046875</c:v>
                </c:pt>
                <c:pt idx="268">
                  <c:v>526.114990234375</c:v>
                </c:pt>
                <c:pt idx="269">
                  <c:v>526.125</c:v>
                </c:pt>
                <c:pt idx="270">
                  <c:v>526.135009765625</c:v>
                </c:pt>
                <c:pt idx="271">
                  <c:v>526.14501953125</c:v>
                </c:pt>
                <c:pt idx="272">
                  <c:v>526.155029296875</c:v>
                </c:pt>
                <c:pt idx="273">
                  <c:v>526.16497802734375</c:v>
                </c:pt>
                <c:pt idx="274">
                  <c:v>526.17498779296875</c:v>
                </c:pt>
                <c:pt idx="275">
                  <c:v>526.18499755859375</c:v>
                </c:pt>
                <c:pt idx="276">
                  <c:v>526.19500732421875</c:v>
                </c:pt>
                <c:pt idx="277">
                  <c:v>526.20501708984375</c:v>
                </c:pt>
                <c:pt idx="278">
                  <c:v>526.21502685546875</c:v>
                </c:pt>
                <c:pt idx="279">
                  <c:v>526.2249755859375</c:v>
                </c:pt>
                <c:pt idx="280">
                  <c:v>526.2349853515625</c:v>
                </c:pt>
                <c:pt idx="281">
                  <c:v>526.2449951171875</c:v>
                </c:pt>
                <c:pt idx="282">
                  <c:v>526.2550048828125</c:v>
                </c:pt>
                <c:pt idx="283">
                  <c:v>526.2659912109375</c:v>
                </c:pt>
                <c:pt idx="284">
                  <c:v>526.2760009765625</c:v>
                </c:pt>
                <c:pt idx="285">
                  <c:v>526.2860107421875</c:v>
                </c:pt>
                <c:pt idx="286">
                  <c:v>526.2960205078125</c:v>
                </c:pt>
                <c:pt idx="287">
                  <c:v>526.3060302734375</c:v>
                </c:pt>
                <c:pt idx="288">
                  <c:v>526.31597900390625</c:v>
                </c:pt>
                <c:pt idx="289">
                  <c:v>526.32598876953125</c:v>
                </c:pt>
                <c:pt idx="290">
                  <c:v>526.33599853515625</c:v>
                </c:pt>
                <c:pt idx="291">
                  <c:v>526.34600830078125</c:v>
                </c:pt>
                <c:pt idx="292">
                  <c:v>526.35601806640625</c:v>
                </c:pt>
                <c:pt idx="293">
                  <c:v>526.36602783203125</c:v>
                </c:pt>
                <c:pt idx="294">
                  <c:v>526.3759765625</c:v>
                </c:pt>
                <c:pt idx="295">
                  <c:v>526.385986328125</c:v>
                </c:pt>
                <c:pt idx="296">
                  <c:v>526.39599609375</c:v>
                </c:pt>
                <c:pt idx="297">
                  <c:v>526.406005859375</c:v>
                </c:pt>
                <c:pt idx="298">
                  <c:v>526.416015625</c:v>
                </c:pt>
                <c:pt idx="299">
                  <c:v>526.426025390625</c:v>
                </c:pt>
                <c:pt idx="300">
                  <c:v>526.43597412109375</c:v>
                </c:pt>
                <c:pt idx="301">
                  <c:v>526.44598388671875</c:v>
                </c:pt>
                <c:pt idx="302">
                  <c:v>526.45599365234375</c:v>
                </c:pt>
                <c:pt idx="303">
                  <c:v>526.46600341796875</c:v>
                </c:pt>
                <c:pt idx="304">
                  <c:v>526.47601318359375</c:v>
                </c:pt>
                <c:pt idx="305">
                  <c:v>526.48602294921875</c:v>
                </c:pt>
                <c:pt idx="306">
                  <c:v>526.4959716796875</c:v>
                </c:pt>
                <c:pt idx="307">
                  <c:v>526.5059814453125</c:v>
                </c:pt>
                <c:pt idx="308">
                  <c:v>526.5159912109375</c:v>
                </c:pt>
                <c:pt idx="309">
                  <c:v>526.5260009765625</c:v>
                </c:pt>
                <c:pt idx="310">
                  <c:v>526.5360107421875</c:v>
                </c:pt>
                <c:pt idx="311">
                  <c:v>526.5460205078125</c:v>
                </c:pt>
                <c:pt idx="312">
                  <c:v>526.5560302734375</c:v>
                </c:pt>
                <c:pt idx="313">
                  <c:v>526.56597900390625</c:v>
                </c:pt>
                <c:pt idx="314">
                  <c:v>526.57598876953125</c:v>
                </c:pt>
                <c:pt idx="315">
                  <c:v>526.58599853515625</c:v>
                </c:pt>
                <c:pt idx="316">
                  <c:v>526.59600830078125</c:v>
                </c:pt>
                <c:pt idx="317">
                  <c:v>526.60601806640625</c:v>
                </c:pt>
                <c:pt idx="318">
                  <c:v>526.61602783203125</c:v>
                </c:pt>
                <c:pt idx="319">
                  <c:v>526.6259765625</c:v>
                </c:pt>
                <c:pt idx="320">
                  <c:v>526.635986328125</c:v>
                </c:pt>
                <c:pt idx="321">
                  <c:v>526.64599609375</c:v>
                </c:pt>
                <c:pt idx="322">
                  <c:v>526.656005859375</c:v>
                </c:pt>
                <c:pt idx="323">
                  <c:v>526.666015625</c:v>
                </c:pt>
                <c:pt idx="324">
                  <c:v>526.676025390625</c:v>
                </c:pt>
                <c:pt idx="325">
                  <c:v>526.68597412109375</c:v>
                </c:pt>
                <c:pt idx="326">
                  <c:v>526.69598388671875</c:v>
                </c:pt>
                <c:pt idx="327">
                  <c:v>526.70599365234375</c:v>
                </c:pt>
                <c:pt idx="328">
                  <c:v>526.71600341796875</c:v>
                </c:pt>
                <c:pt idx="329">
                  <c:v>526.72601318359375</c:v>
                </c:pt>
                <c:pt idx="330">
                  <c:v>526.73602294921875</c:v>
                </c:pt>
                <c:pt idx="331">
                  <c:v>526.7459716796875</c:v>
                </c:pt>
                <c:pt idx="332">
                  <c:v>526.7559814453125</c:v>
                </c:pt>
                <c:pt idx="333">
                  <c:v>526.7659912109375</c:v>
                </c:pt>
                <c:pt idx="334">
                  <c:v>526.7760009765625</c:v>
                </c:pt>
                <c:pt idx="335">
                  <c:v>526.7860107421875</c:v>
                </c:pt>
                <c:pt idx="336">
                  <c:v>526.7960205078125</c:v>
                </c:pt>
                <c:pt idx="337">
                  <c:v>526.8060302734375</c:v>
                </c:pt>
                <c:pt idx="338">
                  <c:v>526.81597900390625</c:v>
                </c:pt>
                <c:pt idx="339">
                  <c:v>526.8270263671875</c:v>
                </c:pt>
                <c:pt idx="340">
                  <c:v>526.83697509765625</c:v>
                </c:pt>
                <c:pt idx="341">
                  <c:v>526.84698486328125</c:v>
                </c:pt>
                <c:pt idx="342">
                  <c:v>526.85699462890625</c:v>
                </c:pt>
                <c:pt idx="343">
                  <c:v>526.86700439453125</c:v>
                </c:pt>
                <c:pt idx="344">
                  <c:v>526.87701416015625</c:v>
                </c:pt>
                <c:pt idx="345">
                  <c:v>526.88702392578125</c:v>
                </c:pt>
                <c:pt idx="346">
                  <c:v>526.89697265625</c:v>
                </c:pt>
                <c:pt idx="347">
                  <c:v>526.906982421875</c:v>
                </c:pt>
                <c:pt idx="348">
                  <c:v>526.9169921875</c:v>
                </c:pt>
                <c:pt idx="349">
                  <c:v>526.927001953125</c:v>
                </c:pt>
                <c:pt idx="350">
                  <c:v>526.93701171875</c:v>
                </c:pt>
                <c:pt idx="351">
                  <c:v>526.947021484375</c:v>
                </c:pt>
                <c:pt idx="352">
                  <c:v>526.95697021484375</c:v>
                </c:pt>
                <c:pt idx="353">
                  <c:v>526.96697998046875</c:v>
                </c:pt>
                <c:pt idx="354">
                  <c:v>526.97698974609375</c:v>
                </c:pt>
                <c:pt idx="355">
                  <c:v>526.98699951171875</c:v>
                </c:pt>
                <c:pt idx="356">
                  <c:v>526.99700927734375</c:v>
                </c:pt>
                <c:pt idx="357">
                  <c:v>527.00701904296875</c:v>
                </c:pt>
                <c:pt idx="358">
                  <c:v>527.01702880859375</c:v>
                </c:pt>
                <c:pt idx="359">
                  <c:v>527.0269775390625</c:v>
                </c:pt>
                <c:pt idx="360">
                  <c:v>527.0369873046875</c:v>
                </c:pt>
                <c:pt idx="361">
                  <c:v>527.0469970703125</c:v>
                </c:pt>
                <c:pt idx="362">
                  <c:v>527.0570068359375</c:v>
                </c:pt>
                <c:pt idx="363">
                  <c:v>527.0670166015625</c:v>
                </c:pt>
                <c:pt idx="364">
                  <c:v>527.0770263671875</c:v>
                </c:pt>
                <c:pt idx="365">
                  <c:v>527.08697509765625</c:v>
                </c:pt>
                <c:pt idx="366">
                  <c:v>527.09698486328125</c:v>
                </c:pt>
                <c:pt idx="367">
                  <c:v>527.10699462890625</c:v>
                </c:pt>
                <c:pt idx="368">
                  <c:v>527.11700439453125</c:v>
                </c:pt>
                <c:pt idx="369">
                  <c:v>527.12701416015625</c:v>
                </c:pt>
                <c:pt idx="370">
                  <c:v>527.13702392578125</c:v>
                </c:pt>
                <c:pt idx="371">
                  <c:v>527.14697265625</c:v>
                </c:pt>
                <c:pt idx="372">
                  <c:v>527.156982421875</c:v>
                </c:pt>
                <c:pt idx="373">
                  <c:v>527.1669921875</c:v>
                </c:pt>
                <c:pt idx="374">
                  <c:v>527.177001953125</c:v>
                </c:pt>
                <c:pt idx="375">
                  <c:v>527.18701171875</c:v>
                </c:pt>
                <c:pt idx="376">
                  <c:v>527.197021484375</c:v>
                </c:pt>
                <c:pt idx="377">
                  <c:v>527.20697021484375</c:v>
                </c:pt>
                <c:pt idx="378">
                  <c:v>527.21697998046875</c:v>
                </c:pt>
                <c:pt idx="379">
                  <c:v>527.22698974609375</c:v>
                </c:pt>
                <c:pt idx="380">
                  <c:v>527.23699951171875</c:v>
                </c:pt>
                <c:pt idx="381">
                  <c:v>527.24700927734375</c:v>
                </c:pt>
                <c:pt idx="382">
                  <c:v>527.25799560546875</c:v>
                </c:pt>
                <c:pt idx="383">
                  <c:v>527.26800537109375</c:v>
                </c:pt>
                <c:pt idx="384">
                  <c:v>527.27801513671875</c:v>
                </c:pt>
                <c:pt idx="385">
                  <c:v>527.28802490234375</c:v>
                </c:pt>
                <c:pt idx="386">
                  <c:v>527.2979736328125</c:v>
                </c:pt>
                <c:pt idx="387">
                  <c:v>527.3079833984375</c:v>
                </c:pt>
                <c:pt idx="388">
                  <c:v>527.3179931640625</c:v>
                </c:pt>
                <c:pt idx="389">
                  <c:v>527.3280029296875</c:v>
                </c:pt>
                <c:pt idx="390">
                  <c:v>527.3380126953125</c:v>
                </c:pt>
                <c:pt idx="391">
                  <c:v>527.3480224609375</c:v>
                </c:pt>
                <c:pt idx="392">
                  <c:v>527.35797119140625</c:v>
                </c:pt>
                <c:pt idx="393">
                  <c:v>527.36798095703125</c:v>
                </c:pt>
                <c:pt idx="394">
                  <c:v>527.37799072265625</c:v>
                </c:pt>
                <c:pt idx="395">
                  <c:v>527.38800048828125</c:v>
                </c:pt>
                <c:pt idx="396">
                  <c:v>527.39801025390625</c:v>
                </c:pt>
                <c:pt idx="397">
                  <c:v>527.40802001953125</c:v>
                </c:pt>
                <c:pt idx="398">
                  <c:v>527.41802978515625</c:v>
                </c:pt>
                <c:pt idx="399">
                  <c:v>527.427978515625</c:v>
                </c:pt>
                <c:pt idx="400">
                  <c:v>527.43798828125</c:v>
                </c:pt>
                <c:pt idx="401">
                  <c:v>527.447998046875</c:v>
                </c:pt>
                <c:pt idx="402">
                  <c:v>527.4580078125</c:v>
                </c:pt>
                <c:pt idx="403">
                  <c:v>527.468017578125</c:v>
                </c:pt>
                <c:pt idx="404">
                  <c:v>527.47802734375</c:v>
                </c:pt>
                <c:pt idx="405">
                  <c:v>527.48797607421875</c:v>
                </c:pt>
                <c:pt idx="406">
                  <c:v>527.49798583984375</c:v>
                </c:pt>
                <c:pt idx="407">
                  <c:v>527.50799560546875</c:v>
                </c:pt>
                <c:pt idx="408">
                  <c:v>527.51800537109375</c:v>
                </c:pt>
                <c:pt idx="409">
                  <c:v>527.52801513671875</c:v>
                </c:pt>
                <c:pt idx="410">
                  <c:v>527.53802490234375</c:v>
                </c:pt>
                <c:pt idx="411">
                  <c:v>527.5479736328125</c:v>
                </c:pt>
                <c:pt idx="412">
                  <c:v>527.5579833984375</c:v>
                </c:pt>
                <c:pt idx="413">
                  <c:v>527.5679931640625</c:v>
                </c:pt>
                <c:pt idx="414">
                  <c:v>527.5780029296875</c:v>
                </c:pt>
                <c:pt idx="415">
                  <c:v>527.5880126953125</c:v>
                </c:pt>
                <c:pt idx="416">
                  <c:v>527.5980224609375</c:v>
                </c:pt>
                <c:pt idx="417">
                  <c:v>527.60797119140625</c:v>
                </c:pt>
                <c:pt idx="418">
                  <c:v>527.61798095703125</c:v>
                </c:pt>
                <c:pt idx="419">
                  <c:v>527.62799072265625</c:v>
                </c:pt>
                <c:pt idx="420">
                  <c:v>527.63800048828125</c:v>
                </c:pt>
                <c:pt idx="421">
                  <c:v>527.64801025390625</c:v>
                </c:pt>
                <c:pt idx="422">
                  <c:v>527.65899658203125</c:v>
                </c:pt>
                <c:pt idx="423">
                  <c:v>527.66900634765625</c:v>
                </c:pt>
                <c:pt idx="424">
                  <c:v>527.67901611328125</c:v>
                </c:pt>
                <c:pt idx="425">
                  <c:v>527.68902587890625</c:v>
                </c:pt>
                <c:pt idx="426">
                  <c:v>527.698974609375</c:v>
                </c:pt>
                <c:pt idx="427">
                  <c:v>527.708984375</c:v>
                </c:pt>
                <c:pt idx="428">
                  <c:v>527.718994140625</c:v>
                </c:pt>
                <c:pt idx="429">
                  <c:v>527.72900390625</c:v>
                </c:pt>
                <c:pt idx="430">
                  <c:v>527.739013671875</c:v>
                </c:pt>
                <c:pt idx="431">
                  <c:v>527.7490234375</c:v>
                </c:pt>
                <c:pt idx="432">
                  <c:v>527.75897216796875</c:v>
                </c:pt>
                <c:pt idx="433">
                  <c:v>527.76898193359375</c:v>
                </c:pt>
                <c:pt idx="434">
                  <c:v>527.77899169921875</c:v>
                </c:pt>
                <c:pt idx="435">
                  <c:v>527.78900146484375</c:v>
                </c:pt>
                <c:pt idx="436">
                  <c:v>527.79901123046875</c:v>
                </c:pt>
                <c:pt idx="437">
                  <c:v>527.80902099609375</c:v>
                </c:pt>
                <c:pt idx="438">
                  <c:v>527.8189697265625</c:v>
                </c:pt>
                <c:pt idx="439">
                  <c:v>527.8289794921875</c:v>
                </c:pt>
                <c:pt idx="440">
                  <c:v>527.8389892578125</c:v>
                </c:pt>
                <c:pt idx="441">
                  <c:v>527.8489990234375</c:v>
                </c:pt>
                <c:pt idx="442">
                  <c:v>527.8590087890625</c:v>
                </c:pt>
                <c:pt idx="443">
                  <c:v>527.8690185546875</c:v>
                </c:pt>
                <c:pt idx="444">
                  <c:v>527.8790283203125</c:v>
                </c:pt>
                <c:pt idx="445">
                  <c:v>527.88897705078125</c:v>
                </c:pt>
                <c:pt idx="446">
                  <c:v>527.89898681640625</c:v>
                </c:pt>
                <c:pt idx="447">
                  <c:v>527.90899658203125</c:v>
                </c:pt>
                <c:pt idx="448">
                  <c:v>527.91900634765625</c:v>
                </c:pt>
                <c:pt idx="449">
                  <c:v>527.92901611328125</c:v>
                </c:pt>
                <c:pt idx="450">
                  <c:v>527.93902587890625</c:v>
                </c:pt>
                <c:pt idx="451">
                  <c:v>527.948974609375</c:v>
                </c:pt>
                <c:pt idx="452">
                  <c:v>527.958984375</c:v>
                </c:pt>
                <c:pt idx="453">
                  <c:v>527.969970703125</c:v>
                </c:pt>
                <c:pt idx="454">
                  <c:v>527.97998046875</c:v>
                </c:pt>
                <c:pt idx="455">
                  <c:v>527.989990234375</c:v>
                </c:pt>
                <c:pt idx="456">
                  <c:v>528</c:v>
                </c:pt>
                <c:pt idx="457">
                  <c:v>528.010009765625</c:v>
                </c:pt>
                <c:pt idx="458">
                  <c:v>528.02001953125</c:v>
                </c:pt>
                <c:pt idx="459">
                  <c:v>528.030029296875</c:v>
                </c:pt>
                <c:pt idx="460">
                  <c:v>528.03997802734375</c:v>
                </c:pt>
                <c:pt idx="461">
                  <c:v>528.04998779296875</c:v>
                </c:pt>
                <c:pt idx="462">
                  <c:v>528.05999755859375</c:v>
                </c:pt>
                <c:pt idx="463">
                  <c:v>528.07000732421875</c:v>
                </c:pt>
                <c:pt idx="464">
                  <c:v>528.08001708984375</c:v>
                </c:pt>
                <c:pt idx="465">
                  <c:v>528.09002685546875</c:v>
                </c:pt>
                <c:pt idx="466">
                  <c:v>528.0999755859375</c:v>
                </c:pt>
                <c:pt idx="467">
                  <c:v>528.1099853515625</c:v>
                </c:pt>
                <c:pt idx="468">
                  <c:v>528.1199951171875</c:v>
                </c:pt>
                <c:pt idx="469">
                  <c:v>528.1300048828125</c:v>
                </c:pt>
                <c:pt idx="470">
                  <c:v>528.1400146484375</c:v>
                </c:pt>
                <c:pt idx="471">
                  <c:v>528.1500244140625</c:v>
                </c:pt>
                <c:pt idx="472">
                  <c:v>528.15997314453125</c:v>
                </c:pt>
                <c:pt idx="473">
                  <c:v>528.16998291015625</c:v>
                </c:pt>
                <c:pt idx="474">
                  <c:v>528.17999267578125</c:v>
                </c:pt>
                <c:pt idx="475">
                  <c:v>528.19000244140625</c:v>
                </c:pt>
                <c:pt idx="476">
                  <c:v>528.20001220703125</c:v>
                </c:pt>
                <c:pt idx="477">
                  <c:v>528.21002197265625</c:v>
                </c:pt>
                <c:pt idx="478">
                  <c:v>528.219970703125</c:v>
                </c:pt>
                <c:pt idx="479">
                  <c:v>528.22998046875</c:v>
                </c:pt>
                <c:pt idx="480">
                  <c:v>528.239990234375</c:v>
                </c:pt>
                <c:pt idx="481">
                  <c:v>528.25</c:v>
                </c:pt>
                <c:pt idx="482">
                  <c:v>528.260009765625</c:v>
                </c:pt>
                <c:pt idx="483">
                  <c:v>528.27099609375</c:v>
                </c:pt>
                <c:pt idx="484">
                  <c:v>528.281005859375</c:v>
                </c:pt>
                <c:pt idx="485">
                  <c:v>528.291015625</c:v>
                </c:pt>
                <c:pt idx="486">
                  <c:v>528.301025390625</c:v>
                </c:pt>
                <c:pt idx="487">
                  <c:v>528.31097412109375</c:v>
                </c:pt>
                <c:pt idx="488">
                  <c:v>528.32098388671875</c:v>
                </c:pt>
                <c:pt idx="489">
                  <c:v>528.33099365234375</c:v>
                </c:pt>
                <c:pt idx="490">
                  <c:v>528.34100341796875</c:v>
                </c:pt>
                <c:pt idx="491">
                  <c:v>528.35101318359375</c:v>
                </c:pt>
                <c:pt idx="492">
                  <c:v>528.36102294921875</c:v>
                </c:pt>
                <c:pt idx="493">
                  <c:v>528.3709716796875</c:v>
                </c:pt>
                <c:pt idx="494">
                  <c:v>528.3809814453125</c:v>
                </c:pt>
                <c:pt idx="495">
                  <c:v>528.3909912109375</c:v>
                </c:pt>
                <c:pt idx="496">
                  <c:v>528.4010009765625</c:v>
                </c:pt>
                <c:pt idx="497">
                  <c:v>528.4110107421875</c:v>
                </c:pt>
                <c:pt idx="498">
                  <c:v>528.4210205078125</c:v>
                </c:pt>
                <c:pt idx="499">
                  <c:v>528.4310302734375</c:v>
                </c:pt>
                <c:pt idx="500">
                  <c:v>528.44097900390625</c:v>
                </c:pt>
                <c:pt idx="501">
                  <c:v>528.45098876953125</c:v>
                </c:pt>
                <c:pt idx="502">
                  <c:v>528.46099853515625</c:v>
                </c:pt>
                <c:pt idx="503">
                  <c:v>528.47100830078125</c:v>
                </c:pt>
                <c:pt idx="504">
                  <c:v>528.48101806640625</c:v>
                </c:pt>
                <c:pt idx="505">
                  <c:v>528.49102783203125</c:v>
                </c:pt>
                <c:pt idx="506">
                  <c:v>528.5009765625</c:v>
                </c:pt>
                <c:pt idx="507">
                  <c:v>528.510986328125</c:v>
                </c:pt>
                <c:pt idx="508">
                  <c:v>528.52099609375</c:v>
                </c:pt>
                <c:pt idx="509">
                  <c:v>528.531005859375</c:v>
                </c:pt>
                <c:pt idx="510">
                  <c:v>528.541015625</c:v>
                </c:pt>
                <c:pt idx="511">
                  <c:v>528.552001953125</c:v>
                </c:pt>
                <c:pt idx="512">
                  <c:v>528.56201171875</c:v>
                </c:pt>
                <c:pt idx="513">
                  <c:v>528.572021484375</c:v>
                </c:pt>
                <c:pt idx="514">
                  <c:v>528.58197021484375</c:v>
                </c:pt>
                <c:pt idx="515">
                  <c:v>528.59197998046875</c:v>
                </c:pt>
                <c:pt idx="516">
                  <c:v>528.60198974609375</c:v>
                </c:pt>
                <c:pt idx="517">
                  <c:v>528.61199951171875</c:v>
                </c:pt>
                <c:pt idx="518">
                  <c:v>528.62200927734375</c:v>
                </c:pt>
                <c:pt idx="519">
                  <c:v>528.63201904296875</c:v>
                </c:pt>
                <c:pt idx="520">
                  <c:v>528.64202880859375</c:v>
                </c:pt>
                <c:pt idx="521">
                  <c:v>528.6519775390625</c:v>
                </c:pt>
                <c:pt idx="522">
                  <c:v>528.6619873046875</c:v>
                </c:pt>
                <c:pt idx="523">
                  <c:v>528.6719970703125</c:v>
                </c:pt>
                <c:pt idx="524">
                  <c:v>528.6820068359375</c:v>
                </c:pt>
                <c:pt idx="525">
                  <c:v>528.6920166015625</c:v>
                </c:pt>
                <c:pt idx="526">
                  <c:v>528.7020263671875</c:v>
                </c:pt>
                <c:pt idx="527">
                  <c:v>528.71197509765625</c:v>
                </c:pt>
                <c:pt idx="528">
                  <c:v>528.72198486328125</c:v>
                </c:pt>
                <c:pt idx="529">
                  <c:v>528.73199462890625</c:v>
                </c:pt>
                <c:pt idx="530">
                  <c:v>528.74200439453125</c:v>
                </c:pt>
                <c:pt idx="531">
                  <c:v>528.75201416015625</c:v>
                </c:pt>
                <c:pt idx="532">
                  <c:v>528.76202392578125</c:v>
                </c:pt>
                <c:pt idx="533">
                  <c:v>528.77197265625</c:v>
                </c:pt>
                <c:pt idx="534">
                  <c:v>528.781982421875</c:v>
                </c:pt>
                <c:pt idx="535">
                  <c:v>528.7919921875</c:v>
                </c:pt>
                <c:pt idx="536">
                  <c:v>528.802001953125</c:v>
                </c:pt>
                <c:pt idx="537">
                  <c:v>528.81201171875</c:v>
                </c:pt>
                <c:pt idx="538">
                  <c:v>528.822998046875</c:v>
                </c:pt>
                <c:pt idx="539">
                  <c:v>528.8330078125</c:v>
                </c:pt>
                <c:pt idx="540">
                  <c:v>528.843017578125</c:v>
                </c:pt>
                <c:pt idx="541">
                  <c:v>528.85302734375</c:v>
                </c:pt>
                <c:pt idx="542">
                  <c:v>528.86297607421875</c:v>
                </c:pt>
                <c:pt idx="543">
                  <c:v>528.87298583984375</c:v>
                </c:pt>
                <c:pt idx="544">
                  <c:v>528.88299560546875</c:v>
                </c:pt>
                <c:pt idx="545">
                  <c:v>528.89300537109375</c:v>
                </c:pt>
                <c:pt idx="546">
                  <c:v>528.90301513671875</c:v>
                </c:pt>
                <c:pt idx="547">
                  <c:v>528.91302490234375</c:v>
                </c:pt>
                <c:pt idx="548">
                  <c:v>528.9229736328125</c:v>
                </c:pt>
                <c:pt idx="549">
                  <c:v>528.9329833984375</c:v>
                </c:pt>
                <c:pt idx="550">
                  <c:v>528.9429931640625</c:v>
                </c:pt>
                <c:pt idx="551">
                  <c:v>528.9530029296875</c:v>
                </c:pt>
                <c:pt idx="552">
                  <c:v>528.9630126953125</c:v>
                </c:pt>
                <c:pt idx="553">
                  <c:v>528.9730224609375</c:v>
                </c:pt>
                <c:pt idx="554">
                  <c:v>528.98297119140625</c:v>
                </c:pt>
                <c:pt idx="555">
                  <c:v>528.99298095703125</c:v>
                </c:pt>
                <c:pt idx="556">
                  <c:v>529.00299072265625</c:v>
                </c:pt>
                <c:pt idx="557">
                  <c:v>529.01300048828125</c:v>
                </c:pt>
                <c:pt idx="558">
                  <c:v>529.02301025390625</c:v>
                </c:pt>
                <c:pt idx="559">
                  <c:v>529.03302001953125</c:v>
                </c:pt>
                <c:pt idx="560">
                  <c:v>529.04302978515625</c:v>
                </c:pt>
                <c:pt idx="561">
                  <c:v>529.052978515625</c:v>
                </c:pt>
                <c:pt idx="562">
                  <c:v>529.06298828125</c:v>
                </c:pt>
                <c:pt idx="563">
                  <c:v>529.072998046875</c:v>
                </c:pt>
                <c:pt idx="564">
                  <c:v>529.0830078125</c:v>
                </c:pt>
                <c:pt idx="565">
                  <c:v>529.093994140625</c:v>
                </c:pt>
                <c:pt idx="566">
                  <c:v>529.10400390625</c:v>
                </c:pt>
                <c:pt idx="567">
                  <c:v>529.114013671875</c:v>
                </c:pt>
                <c:pt idx="568">
                  <c:v>529.1240234375</c:v>
                </c:pt>
                <c:pt idx="569">
                  <c:v>529.13397216796875</c:v>
                </c:pt>
                <c:pt idx="570">
                  <c:v>529.14398193359375</c:v>
                </c:pt>
                <c:pt idx="571">
                  <c:v>529.15399169921875</c:v>
                </c:pt>
                <c:pt idx="572">
                  <c:v>529.16400146484375</c:v>
                </c:pt>
                <c:pt idx="573">
                  <c:v>529.17401123046875</c:v>
                </c:pt>
                <c:pt idx="574">
                  <c:v>529.18402099609375</c:v>
                </c:pt>
                <c:pt idx="575">
                  <c:v>529.1939697265625</c:v>
                </c:pt>
                <c:pt idx="576">
                  <c:v>529.2039794921875</c:v>
                </c:pt>
                <c:pt idx="577">
                  <c:v>529.2139892578125</c:v>
                </c:pt>
                <c:pt idx="578">
                  <c:v>529.2239990234375</c:v>
                </c:pt>
                <c:pt idx="579">
                  <c:v>529.2340087890625</c:v>
                </c:pt>
                <c:pt idx="580">
                  <c:v>529.2440185546875</c:v>
                </c:pt>
                <c:pt idx="581">
                  <c:v>529.2540283203125</c:v>
                </c:pt>
                <c:pt idx="582">
                  <c:v>529.26397705078125</c:v>
                </c:pt>
                <c:pt idx="583">
                  <c:v>529.27398681640625</c:v>
                </c:pt>
                <c:pt idx="584">
                  <c:v>529.28399658203125</c:v>
                </c:pt>
                <c:pt idx="585">
                  <c:v>529.29400634765625</c:v>
                </c:pt>
              </c:numCache>
            </c:numRef>
          </c:xVal>
          <c:yVal>
            <c:numRef>
              <c:f>'Sheet1 {11 min}'!$B$1:$B$586</c:f>
              <c:numCache>
                <c:formatCode>General</c:formatCode>
                <c:ptCount val="586"/>
                <c:pt idx="0">
                  <c:v>26.5</c:v>
                </c:pt>
                <c:pt idx="1">
                  <c:v>34.75</c:v>
                </c:pt>
                <c:pt idx="2">
                  <c:v>34.5</c:v>
                </c:pt>
                <c:pt idx="3">
                  <c:v>19</c:v>
                </c:pt>
                <c:pt idx="4">
                  <c:v>7.5</c:v>
                </c:pt>
                <c:pt idx="5">
                  <c:v>9.5</c:v>
                </c:pt>
                <c:pt idx="6">
                  <c:v>8.75</c:v>
                </c:pt>
                <c:pt idx="7">
                  <c:v>4.75</c:v>
                </c:pt>
                <c:pt idx="8">
                  <c:v>5.75</c:v>
                </c:pt>
                <c:pt idx="9">
                  <c:v>11.5</c:v>
                </c:pt>
                <c:pt idx="10">
                  <c:v>30</c:v>
                </c:pt>
                <c:pt idx="11">
                  <c:v>42.25</c:v>
                </c:pt>
                <c:pt idx="12">
                  <c:v>35.5</c:v>
                </c:pt>
                <c:pt idx="13">
                  <c:v>44</c:v>
                </c:pt>
                <c:pt idx="14">
                  <c:v>47.5</c:v>
                </c:pt>
                <c:pt idx="15">
                  <c:v>23.5</c:v>
                </c:pt>
                <c:pt idx="16">
                  <c:v>11.75</c:v>
                </c:pt>
                <c:pt idx="17">
                  <c:v>53</c:v>
                </c:pt>
                <c:pt idx="18">
                  <c:v>110</c:v>
                </c:pt>
                <c:pt idx="19">
                  <c:v>110.5</c:v>
                </c:pt>
                <c:pt idx="20">
                  <c:v>69.75</c:v>
                </c:pt>
                <c:pt idx="21">
                  <c:v>33.25</c:v>
                </c:pt>
                <c:pt idx="22">
                  <c:v>19.25</c:v>
                </c:pt>
                <c:pt idx="23">
                  <c:v>14.25</c:v>
                </c:pt>
                <c:pt idx="24">
                  <c:v>4.5</c:v>
                </c:pt>
                <c:pt idx="25">
                  <c:v>18</c:v>
                </c:pt>
                <c:pt idx="26">
                  <c:v>57.25</c:v>
                </c:pt>
                <c:pt idx="27">
                  <c:v>97.5</c:v>
                </c:pt>
                <c:pt idx="28">
                  <c:v>144</c:v>
                </c:pt>
                <c:pt idx="29">
                  <c:v>157.5</c:v>
                </c:pt>
                <c:pt idx="30">
                  <c:v>203.80000305175781</c:v>
                </c:pt>
                <c:pt idx="31">
                  <c:v>594</c:v>
                </c:pt>
                <c:pt idx="32">
                  <c:v>1591</c:v>
                </c:pt>
                <c:pt idx="33">
                  <c:v>3207</c:v>
                </c:pt>
                <c:pt idx="34">
                  <c:v>4071</c:v>
                </c:pt>
                <c:pt idx="35">
                  <c:v>2898</c:v>
                </c:pt>
                <c:pt idx="36">
                  <c:v>1275</c:v>
                </c:pt>
                <c:pt idx="37">
                  <c:v>639.5</c:v>
                </c:pt>
                <c:pt idx="38">
                  <c:v>474.70001220703125</c:v>
                </c:pt>
                <c:pt idx="39">
                  <c:v>432</c:v>
                </c:pt>
                <c:pt idx="40">
                  <c:v>584</c:v>
                </c:pt>
                <c:pt idx="41">
                  <c:v>823.79998779296875</c:v>
                </c:pt>
                <c:pt idx="42">
                  <c:v>837.5</c:v>
                </c:pt>
                <c:pt idx="43">
                  <c:v>556</c:v>
                </c:pt>
                <c:pt idx="44">
                  <c:v>288.79998779296875</c:v>
                </c:pt>
                <c:pt idx="45">
                  <c:v>146.19999694824219</c:v>
                </c:pt>
                <c:pt idx="46">
                  <c:v>47.75</c:v>
                </c:pt>
                <c:pt idx="47">
                  <c:v>17.25</c:v>
                </c:pt>
                <c:pt idx="48">
                  <c:v>30.25</c:v>
                </c:pt>
                <c:pt idx="49">
                  <c:v>40.25</c:v>
                </c:pt>
                <c:pt idx="50">
                  <c:v>41.25</c:v>
                </c:pt>
                <c:pt idx="51">
                  <c:v>30</c:v>
                </c:pt>
                <c:pt idx="52">
                  <c:v>27.25</c:v>
                </c:pt>
                <c:pt idx="53">
                  <c:v>39.5</c:v>
                </c:pt>
                <c:pt idx="54">
                  <c:v>52</c:v>
                </c:pt>
                <c:pt idx="55">
                  <c:v>66.75</c:v>
                </c:pt>
                <c:pt idx="56">
                  <c:v>93.75</c:v>
                </c:pt>
                <c:pt idx="57">
                  <c:v>93.75</c:v>
                </c:pt>
                <c:pt idx="58">
                  <c:v>55.75</c:v>
                </c:pt>
                <c:pt idx="59">
                  <c:v>29</c:v>
                </c:pt>
                <c:pt idx="60">
                  <c:v>14.25</c:v>
                </c:pt>
                <c:pt idx="61">
                  <c:v>5.5</c:v>
                </c:pt>
                <c:pt idx="62">
                  <c:v>20.5</c:v>
                </c:pt>
                <c:pt idx="63">
                  <c:v>47.25</c:v>
                </c:pt>
                <c:pt idx="64">
                  <c:v>53.5</c:v>
                </c:pt>
                <c:pt idx="65">
                  <c:v>44.75</c:v>
                </c:pt>
                <c:pt idx="66">
                  <c:v>34.5</c:v>
                </c:pt>
                <c:pt idx="67">
                  <c:v>21.5</c:v>
                </c:pt>
                <c:pt idx="68">
                  <c:v>28.25</c:v>
                </c:pt>
                <c:pt idx="69">
                  <c:v>42</c:v>
                </c:pt>
                <c:pt idx="70">
                  <c:v>39.75</c:v>
                </c:pt>
                <c:pt idx="71">
                  <c:v>38.25</c:v>
                </c:pt>
                <c:pt idx="72">
                  <c:v>35.25</c:v>
                </c:pt>
                <c:pt idx="73">
                  <c:v>31.5</c:v>
                </c:pt>
                <c:pt idx="74">
                  <c:v>28.25</c:v>
                </c:pt>
                <c:pt idx="75">
                  <c:v>31.75</c:v>
                </c:pt>
                <c:pt idx="76">
                  <c:v>84.25</c:v>
                </c:pt>
                <c:pt idx="77">
                  <c:v>132</c:v>
                </c:pt>
                <c:pt idx="78">
                  <c:v>92.5</c:v>
                </c:pt>
                <c:pt idx="79">
                  <c:v>43.5</c:v>
                </c:pt>
                <c:pt idx="80">
                  <c:v>181.30000305175781</c:v>
                </c:pt>
                <c:pt idx="81">
                  <c:v>1099</c:v>
                </c:pt>
                <c:pt idx="82">
                  <c:v>4629</c:v>
                </c:pt>
                <c:pt idx="83">
                  <c:v>12040</c:v>
                </c:pt>
                <c:pt idx="84">
                  <c:v>18020</c:v>
                </c:pt>
                <c:pt idx="85">
                  <c:v>15150</c:v>
                </c:pt>
                <c:pt idx="86">
                  <c:v>6973</c:v>
                </c:pt>
                <c:pt idx="87">
                  <c:v>1795</c:v>
                </c:pt>
                <c:pt idx="88">
                  <c:v>376.29998779296875</c:v>
                </c:pt>
                <c:pt idx="89">
                  <c:v>233.5</c:v>
                </c:pt>
                <c:pt idx="90">
                  <c:v>561.20001220703125</c:v>
                </c:pt>
                <c:pt idx="91">
                  <c:v>877.70001220703125</c:v>
                </c:pt>
                <c:pt idx="92">
                  <c:v>722.5</c:v>
                </c:pt>
                <c:pt idx="93">
                  <c:v>335.70001220703125</c:v>
                </c:pt>
                <c:pt idx="94">
                  <c:v>120.5</c:v>
                </c:pt>
                <c:pt idx="95">
                  <c:v>75.25</c:v>
                </c:pt>
                <c:pt idx="96">
                  <c:v>99</c:v>
                </c:pt>
                <c:pt idx="97">
                  <c:v>108.69999694824219</c:v>
                </c:pt>
                <c:pt idx="98">
                  <c:v>85.75</c:v>
                </c:pt>
                <c:pt idx="99">
                  <c:v>69</c:v>
                </c:pt>
                <c:pt idx="100">
                  <c:v>60.25</c:v>
                </c:pt>
                <c:pt idx="101">
                  <c:v>52.5</c:v>
                </c:pt>
                <c:pt idx="102">
                  <c:v>56.25</c:v>
                </c:pt>
                <c:pt idx="103">
                  <c:v>60.25</c:v>
                </c:pt>
                <c:pt idx="104">
                  <c:v>66.5</c:v>
                </c:pt>
                <c:pt idx="105">
                  <c:v>61</c:v>
                </c:pt>
                <c:pt idx="106">
                  <c:v>28.75</c:v>
                </c:pt>
                <c:pt idx="107">
                  <c:v>28</c:v>
                </c:pt>
                <c:pt idx="108">
                  <c:v>55.75</c:v>
                </c:pt>
                <c:pt idx="109">
                  <c:v>60.75</c:v>
                </c:pt>
                <c:pt idx="110">
                  <c:v>61.25</c:v>
                </c:pt>
                <c:pt idx="111">
                  <c:v>66</c:v>
                </c:pt>
                <c:pt idx="112">
                  <c:v>82.75</c:v>
                </c:pt>
                <c:pt idx="113">
                  <c:v>98.75</c:v>
                </c:pt>
                <c:pt idx="114">
                  <c:v>79.75</c:v>
                </c:pt>
                <c:pt idx="115">
                  <c:v>54.25</c:v>
                </c:pt>
                <c:pt idx="116">
                  <c:v>54</c:v>
                </c:pt>
                <c:pt idx="117">
                  <c:v>60.25</c:v>
                </c:pt>
                <c:pt idx="118">
                  <c:v>70.75</c:v>
                </c:pt>
                <c:pt idx="119">
                  <c:v>105.5</c:v>
                </c:pt>
                <c:pt idx="120">
                  <c:v>124.80000305175781</c:v>
                </c:pt>
                <c:pt idx="121">
                  <c:v>119.80000305175781</c:v>
                </c:pt>
                <c:pt idx="122">
                  <c:v>121.5</c:v>
                </c:pt>
                <c:pt idx="123">
                  <c:v>116.30000305175781</c:v>
                </c:pt>
                <c:pt idx="124">
                  <c:v>91</c:v>
                </c:pt>
                <c:pt idx="125">
                  <c:v>77.75</c:v>
                </c:pt>
                <c:pt idx="126">
                  <c:v>106</c:v>
                </c:pt>
                <c:pt idx="127">
                  <c:v>138.5</c:v>
                </c:pt>
                <c:pt idx="128">
                  <c:v>148.5</c:v>
                </c:pt>
                <c:pt idx="129">
                  <c:v>203</c:v>
                </c:pt>
                <c:pt idx="130">
                  <c:v>453.70001220703125</c:v>
                </c:pt>
                <c:pt idx="131">
                  <c:v>1545</c:v>
                </c:pt>
                <c:pt idx="132">
                  <c:v>8155</c:v>
                </c:pt>
                <c:pt idx="133">
                  <c:v>31850</c:v>
                </c:pt>
                <c:pt idx="134">
                  <c:v>59040</c:v>
                </c:pt>
                <c:pt idx="135">
                  <c:v>53770</c:v>
                </c:pt>
                <c:pt idx="136">
                  <c:v>24950</c:v>
                </c:pt>
                <c:pt idx="137">
                  <c:v>6401</c:v>
                </c:pt>
                <c:pt idx="138">
                  <c:v>1485</c:v>
                </c:pt>
                <c:pt idx="139">
                  <c:v>803</c:v>
                </c:pt>
                <c:pt idx="140">
                  <c:v>937.29998779296875</c:v>
                </c:pt>
                <c:pt idx="141">
                  <c:v>1081</c:v>
                </c:pt>
                <c:pt idx="142">
                  <c:v>981.29998779296875</c:v>
                </c:pt>
                <c:pt idx="143">
                  <c:v>660.5</c:v>
                </c:pt>
                <c:pt idx="144">
                  <c:v>345</c:v>
                </c:pt>
                <c:pt idx="145">
                  <c:v>205.80000305175781</c:v>
                </c:pt>
                <c:pt idx="146">
                  <c:v>228</c:v>
                </c:pt>
                <c:pt idx="147">
                  <c:v>284</c:v>
                </c:pt>
                <c:pt idx="148">
                  <c:v>260.29998779296875</c:v>
                </c:pt>
                <c:pt idx="149">
                  <c:v>189.30000305175781</c:v>
                </c:pt>
                <c:pt idx="150">
                  <c:v>111.69999694824219</c:v>
                </c:pt>
                <c:pt idx="151">
                  <c:v>59</c:v>
                </c:pt>
                <c:pt idx="152">
                  <c:v>83.25</c:v>
                </c:pt>
                <c:pt idx="153">
                  <c:v>180.30000305175781</c:v>
                </c:pt>
                <c:pt idx="154">
                  <c:v>219</c:v>
                </c:pt>
                <c:pt idx="155">
                  <c:v>170.5</c:v>
                </c:pt>
                <c:pt idx="156">
                  <c:v>141.80000305175781</c:v>
                </c:pt>
                <c:pt idx="157">
                  <c:v>129</c:v>
                </c:pt>
                <c:pt idx="158">
                  <c:v>136.30000305175781</c:v>
                </c:pt>
                <c:pt idx="159">
                  <c:v>162.30000305175781</c:v>
                </c:pt>
                <c:pt idx="160">
                  <c:v>175.80000305175781</c:v>
                </c:pt>
                <c:pt idx="161">
                  <c:v>178.30000305175781</c:v>
                </c:pt>
                <c:pt idx="162">
                  <c:v>151</c:v>
                </c:pt>
                <c:pt idx="163">
                  <c:v>116.80000305175781</c:v>
                </c:pt>
                <c:pt idx="164">
                  <c:v>151.80000305175781</c:v>
                </c:pt>
                <c:pt idx="165">
                  <c:v>179</c:v>
                </c:pt>
                <c:pt idx="166">
                  <c:v>101</c:v>
                </c:pt>
                <c:pt idx="167">
                  <c:v>52.25</c:v>
                </c:pt>
                <c:pt idx="168">
                  <c:v>68.75</c:v>
                </c:pt>
                <c:pt idx="169">
                  <c:v>83</c:v>
                </c:pt>
                <c:pt idx="170">
                  <c:v>137.69999694824219</c:v>
                </c:pt>
                <c:pt idx="171">
                  <c:v>185.30000305175781</c:v>
                </c:pt>
                <c:pt idx="172">
                  <c:v>191.30000305175781</c:v>
                </c:pt>
                <c:pt idx="173">
                  <c:v>192.5</c:v>
                </c:pt>
                <c:pt idx="174">
                  <c:v>172.19999694824219</c:v>
                </c:pt>
                <c:pt idx="175">
                  <c:v>176</c:v>
                </c:pt>
                <c:pt idx="176">
                  <c:v>186.30000305175781</c:v>
                </c:pt>
                <c:pt idx="177">
                  <c:v>138</c:v>
                </c:pt>
                <c:pt idx="178">
                  <c:v>108</c:v>
                </c:pt>
                <c:pt idx="179">
                  <c:v>145.80000305175781</c:v>
                </c:pt>
                <c:pt idx="180">
                  <c:v>287.5</c:v>
                </c:pt>
                <c:pt idx="181">
                  <c:v>886.70001220703125</c:v>
                </c:pt>
                <c:pt idx="182">
                  <c:v>5588</c:v>
                </c:pt>
                <c:pt idx="183">
                  <c:v>35060</c:v>
                </c:pt>
                <c:pt idx="184">
                  <c:v>90040</c:v>
                </c:pt>
                <c:pt idx="185">
                  <c:v>105500</c:v>
                </c:pt>
                <c:pt idx="186">
                  <c:v>58630</c:v>
                </c:pt>
                <c:pt idx="187">
                  <c:v>14820</c:v>
                </c:pt>
                <c:pt idx="188">
                  <c:v>2230</c:v>
                </c:pt>
                <c:pt idx="189">
                  <c:v>780.5</c:v>
                </c:pt>
                <c:pt idx="190">
                  <c:v>863</c:v>
                </c:pt>
                <c:pt idx="191">
                  <c:v>1099</c:v>
                </c:pt>
                <c:pt idx="192">
                  <c:v>1040</c:v>
                </c:pt>
                <c:pt idx="193">
                  <c:v>725.29998779296875</c:v>
                </c:pt>
                <c:pt idx="194">
                  <c:v>390.20001220703125</c:v>
                </c:pt>
                <c:pt idx="195">
                  <c:v>248</c:v>
                </c:pt>
                <c:pt idx="196">
                  <c:v>285.70001220703125</c:v>
                </c:pt>
                <c:pt idx="197">
                  <c:v>291</c:v>
                </c:pt>
                <c:pt idx="198">
                  <c:v>214</c:v>
                </c:pt>
                <c:pt idx="199">
                  <c:v>142.5</c:v>
                </c:pt>
                <c:pt idx="200">
                  <c:v>105.80000305175781</c:v>
                </c:pt>
                <c:pt idx="201">
                  <c:v>106.69999694824219</c:v>
                </c:pt>
                <c:pt idx="202">
                  <c:v>168</c:v>
                </c:pt>
                <c:pt idx="203">
                  <c:v>274.5</c:v>
                </c:pt>
                <c:pt idx="204">
                  <c:v>312.70001220703125</c:v>
                </c:pt>
                <c:pt idx="205">
                  <c:v>257.20001220703125</c:v>
                </c:pt>
                <c:pt idx="206">
                  <c:v>186.69999694824219</c:v>
                </c:pt>
                <c:pt idx="207">
                  <c:v>146.5</c:v>
                </c:pt>
                <c:pt idx="208">
                  <c:v>152.30000305175781</c:v>
                </c:pt>
                <c:pt idx="209">
                  <c:v>168.30000305175781</c:v>
                </c:pt>
                <c:pt idx="210">
                  <c:v>181.30000305175781</c:v>
                </c:pt>
                <c:pt idx="211">
                  <c:v>161</c:v>
                </c:pt>
                <c:pt idx="212">
                  <c:v>131.5</c:v>
                </c:pt>
                <c:pt idx="213">
                  <c:v>158</c:v>
                </c:pt>
                <c:pt idx="214">
                  <c:v>198.5</c:v>
                </c:pt>
                <c:pt idx="215">
                  <c:v>221</c:v>
                </c:pt>
                <c:pt idx="216">
                  <c:v>210.5</c:v>
                </c:pt>
                <c:pt idx="217">
                  <c:v>181</c:v>
                </c:pt>
                <c:pt idx="218">
                  <c:v>171.80000305175781</c:v>
                </c:pt>
                <c:pt idx="219">
                  <c:v>145</c:v>
                </c:pt>
                <c:pt idx="220">
                  <c:v>140.5</c:v>
                </c:pt>
                <c:pt idx="221">
                  <c:v>191.80000305175781</c:v>
                </c:pt>
                <c:pt idx="222">
                  <c:v>194.80000305175781</c:v>
                </c:pt>
                <c:pt idx="223">
                  <c:v>165.5</c:v>
                </c:pt>
                <c:pt idx="224">
                  <c:v>223.5</c:v>
                </c:pt>
                <c:pt idx="225">
                  <c:v>310</c:v>
                </c:pt>
                <c:pt idx="226">
                  <c:v>346.70001220703125</c:v>
                </c:pt>
                <c:pt idx="227">
                  <c:v>395.29998779296875</c:v>
                </c:pt>
                <c:pt idx="228">
                  <c:v>449.70001220703125</c:v>
                </c:pt>
                <c:pt idx="229">
                  <c:v>464.29998779296875</c:v>
                </c:pt>
                <c:pt idx="230">
                  <c:v>489.5</c:v>
                </c:pt>
                <c:pt idx="231">
                  <c:v>903.29998779296875</c:v>
                </c:pt>
                <c:pt idx="232">
                  <c:v>3938</c:v>
                </c:pt>
                <c:pt idx="233">
                  <c:v>26820</c:v>
                </c:pt>
                <c:pt idx="234">
                  <c:v>94390</c:v>
                </c:pt>
                <c:pt idx="235">
                  <c:v>140800</c:v>
                </c:pt>
                <c:pt idx="236">
                  <c:v>91940</c:v>
                </c:pt>
                <c:pt idx="237">
                  <c:v>24600</c:v>
                </c:pt>
                <c:pt idx="238">
                  <c:v>2920</c:v>
                </c:pt>
                <c:pt idx="239">
                  <c:v>602.5</c:v>
                </c:pt>
                <c:pt idx="240">
                  <c:v>707.70001220703125</c:v>
                </c:pt>
                <c:pt idx="241">
                  <c:v>1173</c:v>
                </c:pt>
                <c:pt idx="242">
                  <c:v>1231</c:v>
                </c:pt>
                <c:pt idx="243">
                  <c:v>731</c:v>
                </c:pt>
                <c:pt idx="244">
                  <c:v>304.29998779296875</c:v>
                </c:pt>
                <c:pt idx="245">
                  <c:v>263.79998779296875</c:v>
                </c:pt>
                <c:pt idx="246">
                  <c:v>388</c:v>
                </c:pt>
                <c:pt idx="247">
                  <c:v>528.20001220703125</c:v>
                </c:pt>
                <c:pt idx="248">
                  <c:v>524</c:v>
                </c:pt>
                <c:pt idx="249">
                  <c:v>321</c:v>
                </c:pt>
                <c:pt idx="250">
                  <c:v>193</c:v>
                </c:pt>
                <c:pt idx="251">
                  <c:v>212.69999694824219</c:v>
                </c:pt>
                <c:pt idx="252">
                  <c:v>283.5</c:v>
                </c:pt>
                <c:pt idx="253">
                  <c:v>373.5</c:v>
                </c:pt>
                <c:pt idx="254">
                  <c:v>401</c:v>
                </c:pt>
                <c:pt idx="255">
                  <c:v>336.79998779296875</c:v>
                </c:pt>
                <c:pt idx="256">
                  <c:v>243.30000305175781</c:v>
                </c:pt>
                <c:pt idx="257">
                  <c:v>190</c:v>
                </c:pt>
                <c:pt idx="258">
                  <c:v>175.19999694824219</c:v>
                </c:pt>
                <c:pt idx="259">
                  <c:v>178.5</c:v>
                </c:pt>
                <c:pt idx="260">
                  <c:v>204</c:v>
                </c:pt>
                <c:pt idx="261">
                  <c:v>214.80000305175781</c:v>
                </c:pt>
                <c:pt idx="262">
                  <c:v>197.19999694824219</c:v>
                </c:pt>
                <c:pt idx="263">
                  <c:v>194.80000305175781</c:v>
                </c:pt>
                <c:pt idx="264">
                  <c:v>234.5</c:v>
                </c:pt>
                <c:pt idx="265">
                  <c:v>288</c:v>
                </c:pt>
                <c:pt idx="266">
                  <c:v>270.5</c:v>
                </c:pt>
                <c:pt idx="267">
                  <c:v>198.80000305175781</c:v>
                </c:pt>
                <c:pt idx="268">
                  <c:v>155</c:v>
                </c:pt>
                <c:pt idx="269">
                  <c:v>125.5</c:v>
                </c:pt>
                <c:pt idx="270">
                  <c:v>124</c:v>
                </c:pt>
                <c:pt idx="271">
                  <c:v>151.30000305175781</c:v>
                </c:pt>
                <c:pt idx="272">
                  <c:v>155</c:v>
                </c:pt>
                <c:pt idx="273">
                  <c:v>140.30000305175781</c:v>
                </c:pt>
                <c:pt idx="274">
                  <c:v>143.30000305175781</c:v>
                </c:pt>
                <c:pt idx="275">
                  <c:v>222</c:v>
                </c:pt>
                <c:pt idx="276">
                  <c:v>304</c:v>
                </c:pt>
                <c:pt idx="277">
                  <c:v>321</c:v>
                </c:pt>
                <c:pt idx="278">
                  <c:v>379.5</c:v>
                </c:pt>
                <c:pt idx="279">
                  <c:v>382</c:v>
                </c:pt>
                <c:pt idx="280">
                  <c:v>255.5</c:v>
                </c:pt>
                <c:pt idx="281">
                  <c:v>468.79998779296875</c:v>
                </c:pt>
                <c:pt idx="282">
                  <c:v>2396</c:v>
                </c:pt>
                <c:pt idx="283">
                  <c:v>19250</c:v>
                </c:pt>
                <c:pt idx="284">
                  <c:v>86870</c:v>
                </c:pt>
                <c:pt idx="285">
                  <c:v>160300</c:v>
                </c:pt>
                <c:pt idx="286">
                  <c:v>131800</c:v>
                </c:pt>
                <c:pt idx="287">
                  <c:v>46440</c:v>
                </c:pt>
                <c:pt idx="288">
                  <c:v>5898</c:v>
                </c:pt>
                <c:pt idx="289">
                  <c:v>858.5</c:v>
                </c:pt>
                <c:pt idx="290">
                  <c:v>560</c:v>
                </c:pt>
                <c:pt idx="291">
                  <c:v>932</c:v>
                </c:pt>
                <c:pt idx="292">
                  <c:v>1101</c:v>
                </c:pt>
                <c:pt idx="293">
                  <c:v>800</c:v>
                </c:pt>
                <c:pt idx="294">
                  <c:v>404</c:v>
                </c:pt>
                <c:pt idx="295">
                  <c:v>252</c:v>
                </c:pt>
                <c:pt idx="296">
                  <c:v>386.20001220703125</c:v>
                </c:pt>
                <c:pt idx="297">
                  <c:v>742.29998779296875</c:v>
                </c:pt>
                <c:pt idx="298">
                  <c:v>830.29998779296875</c:v>
                </c:pt>
                <c:pt idx="299">
                  <c:v>516.20001220703125</c:v>
                </c:pt>
                <c:pt idx="300">
                  <c:v>268.29998779296875</c:v>
                </c:pt>
                <c:pt idx="301">
                  <c:v>187.5</c:v>
                </c:pt>
                <c:pt idx="302">
                  <c:v>201</c:v>
                </c:pt>
                <c:pt idx="303">
                  <c:v>358.29998779296875</c:v>
                </c:pt>
                <c:pt idx="304">
                  <c:v>560.70001220703125</c:v>
                </c:pt>
                <c:pt idx="305">
                  <c:v>551.5</c:v>
                </c:pt>
                <c:pt idx="306">
                  <c:v>379.29998779296875</c:v>
                </c:pt>
                <c:pt idx="307">
                  <c:v>312.29998779296875</c:v>
                </c:pt>
                <c:pt idx="308">
                  <c:v>301.29998779296875</c:v>
                </c:pt>
                <c:pt idx="309">
                  <c:v>247.5</c:v>
                </c:pt>
                <c:pt idx="310">
                  <c:v>234.5</c:v>
                </c:pt>
                <c:pt idx="311">
                  <c:v>211.19999694824219</c:v>
                </c:pt>
                <c:pt idx="312">
                  <c:v>127</c:v>
                </c:pt>
                <c:pt idx="313">
                  <c:v>87.5</c:v>
                </c:pt>
                <c:pt idx="314">
                  <c:v>85</c:v>
                </c:pt>
                <c:pt idx="315">
                  <c:v>95.25</c:v>
                </c:pt>
                <c:pt idx="316">
                  <c:v>116</c:v>
                </c:pt>
                <c:pt idx="317">
                  <c:v>133.69999694824219</c:v>
                </c:pt>
                <c:pt idx="318">
                  <c:v>167.5</c:v>
                </c:pt>
                <c:pt idx="319">
                  <c:v>185.30000305175781</c:v>
                </c:pt>
                <c:pt idx="320">
                  <c:v>194.19999694824219</c:v>
                </c:pt>
                <c:pt idx="321">
                  <c:v>192</c:v>
                </c:pt>
                <c:pt idx="322">
                  <c:v>158.69999694824219</c:v>
                </c:pt>
                <c:pt idx="323">
                  <c:v>163.80000305175781</c:v>
                </c:pt>
                <c:pt idx="324">
                  <c:v>228.5</c:v>
                </c:pt>
                <c:pt idx="325">
                  <c:v>259.20001220703125</c:v>
                </c:pt>
                <c:pt idx="326">
                  <c:v>211.5</c:v>
                </c:pt>
                <c:pt idx="327">
                  <c:v>182.69999694824219</c:v>
                </c:pt>
                <c:pt idx="328">
                  <c:v>255.5</c:v>
                </c:pt>
                <c:pt idx="329">
                  <c:v>351.29998779296875</c:v>
                </c:pt>
                <c:pt idx="330">
                  <c:v>392.79998779296875</c:v>
                </c:pt>
                <c:pt idx="331">
                  <c:v>554</c:v>
                </c:pt>
                <c:pt idx="332">
                  <c:v>1634</c:v>
                </c:pt>
                <c:pt idx="333">
                  <c:v>13400</c:v>
                </c:pt>
                <c:pt idx="334">
                  <c:v>78430</c:v>
                </c:pt>
                <c:pt idx="335">
                  <c:v>170400</c:v>
                </c:pt>
                <c:pt idx="336">
                  <c:v>161300</c:v>
                </c:pt>
                <c:pt idx="337">
                  <c:v>66430</c:v>
                </c:pt>
                <c:pt idx="338">
                  <c:v>10090</c:v>
                </c:pt>
                <c:pt idx="339">
                  <c:v>1153</c:v>
                </c:pt>
                <c:pt idx="340">
                  <c:v>687.79998779296875</c:v>
                </c:pt>
                <c:pt idx="341">
                  <c:v>1425</c:v>
                </c:pt>
                <c:pt idx="342">
                  <c:v>1891</c:v>
                </c:pt>
                <c:pt idx="343">
                  <c:v>1356</c:v>
                </c:pt>
                <c:pt idx="344">
                  <c:v>675.5</c:v>
                </c:pt>
                <c:pt idx="345">
                  <c:v>441.20001220703125</c:v>
                </c:pt>
                <c:pt idx="346">
                  <c:v>472.79998779296875</c:v>
                </c:pt>
                <c:pt idx="347">
                  <c:v>818</c:v>
                </c:pt>
                <c:pt idx="348">
                  <c:v>1099</c:v>
                </c:pt>
                <c:pt idx="349">
                  <c:v>784.5</c:v>
                </c:pt>
                <c:pt idx="350">
                  <c:v>307.20001220703125</c:v>
                </c:pt>
                <c:pt idx="351">
                  <c:v>166.5</c:v>
                </c:pt>
                <c:pt idx="352">
                  <c:v>184.69999694824219</c:v>
                </c:pt>
                <c:pt idx="353">
                  <c:v>329</c:v>
                </c:pt>
                <c:pt idx="354">
                  <c:v>676.5</c:v>
                </c:pt>
                <c:pt idx="355">
                  <c:v>805.5</c:v>
                </c:pt>
                <c:pt idx="356">
                  <c:v>527</c:v>
                </c:pt>
                <c:pt idx="357">
                  <c:v>277</c:v>
                </c:pt>
                <c:pt idx="358">
                  <c:v>233.30000305175781</c:v>
                </c:pt>
                <c:pt idx="359">
                  <c:v>252.30000305175781</c:v>
                </c:pt>
                <c:pt idx="360">
                  <c:v>265</c:v>
                </c:pt>
                <c:pt idx="361">
                  <c:v>219.69999694824219</c:v>
                </c:pt>
                <c:pt idx="362">
                  <c:v>185.69999694824219</c:v>
                </c:pt>
                <c:pt idx="363">
                  <c:v>215.19999694824219</c:v>
                </c:pt>
                <c:pt idx="364">
                  <c:v>238.5</c:v>
                </c:pt>
                <c:pt idx="365">
                  <c:v>266.5</c:v>
                </c:pt>
                <c:pt idx="366">
                  <c:v>289.29998779296875</c:v>
                </c:pt>
                <c:pt idx="367">
                  <c:v>237.30000305175781</c:v>
                </c:pt>
                <c:pt idx="368">
                  <c:v>155.30000305175781</c:v>
                </c:pt>
                <c:pt idx="369">
                  <c:v>114.5</c:v>
                </c:pt>
                <c:pt idx="370">
                  <c:v>104.80000305175781</c:v>
                </c:pt>
                <c:pt idx="371">
                  <c:v>138.80000305175781</c:v>
                </c:pt>
                <c:pt idx="372">
                  <c:v>165.30000305175781</c:v>
                </c:pt>
                <c:pt idx="373">
                  <c:v>132.30000305175781</c:v>
                </c:pt>
                <c:pt idx="374">
                  <c:v>127</c:v>
                </c:pt>
                <c:pt idx="375">
                  <c:v>162.69999694824219</c:v>
                </c:pt>
                <c:pt idx="376">
                  <c:v>209.80000305175781</c:v>
                </c:pt>
                <c:pt idx="377">
                  <c:v>250.19999694824219</c:v>
                </c:pt>
                <c:pt idx="378">
                  <c:v>236</c:v>
                </c:pt>
                <c:pt idx="379">
                  <c:v>206.5</c:v>
                </c:pt>
                <c:pt idx="380">
                  <c:v>207.19999694824219</c:v>
                </c:pt>
                <c:pt idx="381">
                  <c:v>320.79998779296875</c:v>
                </c:pt>
                <c:pt idx="382">
                  <c:v>1146</c:v>
                </c:pt>
                <c:pt idx="383">
                  <c:v>8935</c:v>
                </c:pt>
                <c:pt idx="384">
                  <c:v>52030</c:v>
                </c:pt>
                <c:pt idx="385">
                  <c:v>122200</c:v>
                </c:pt>
                <c:pt idx="386">
                  <c:v>129100</c:v>
                </c:pt>
                <c:pt idx="387">
                  <c:v>61840</c:v>
                </c:pt>
                <c:pt idx="388">
                  <c:v>12190</c:v>
                </c:pt>
                <c:pt idx="389">
                  <c:v>1623</c:v>
                </c:pt>
                <c:pt idx="390">
                  <c:v>629.29998779296875</c:v>
                </c:pt>
                <c:pt idx="391">
                  <c:v>890</c:v>
                </c:pt>
                <c:pt idx="392">
                  <c:v>1032</c:v>
                </c:pt>
                <c:pt idx="393">
                  <c:v>757.20001220703125</c:v>
                </c:pt>
                <c:pt idx="394">
                  <c:v>401.5</c:v>
                </c:pt>
                <c:pt idx="395">
                  <c:v>255</c:v>
                </c:pt>
                <c:pt idx="396">
                  <c:v>286.20001220703125</c:v>
                </c:pt>
                <c:pt idx="397">
                  <c:v>622</c:v>
                </c:pt>
                <c:pt idx="398">
                  <c:v>960.5</c:v>
                </c:pt>
                <c:pt idx="399">
                  <c:v>761.5</c:v>
                </c:pt>
                <c:pt idx="400">
                  <c:v>346</c:v>
                </c:pt>
                <c:pt idx="401">
                  <c:v>154.30000305175781</c:v>
                </c:pt>
                <c:pt idx="402">
                  <c:v>114.30000305175781</c:v>
                </c:pt>
                <c:pt idx="403">
                  <c:v>132.69999694824219</c:v>
                </c:pt>
                <c:pt idx="404">
                  <c:v>240.19999694824219</c:v>
                </c:pt>
                <c:pt idx="405">
                  <c:v>373.70001220703125</c:v>
                </c:pt>
                <c:pt idx="406">
                  <c:v>387</c:v>
                </c:pt>
                <c:pt idx="407">
                  <c:v>274.79998779296875</c:v>
                </c:pt>
                <c:pt idx="408">
                  <c:v>173.19999694824219</c:v>
                </c:pt>
                <c:pt idx="409">
                  <c:v>143.80000305175781</c:v>
                </c:pt>
                <c:pt idx="410">
                  <c:v>161</c:v>
                </c:pt>
                <c:pt idx="411">
                  <c:v>168.80000305175781</c:v>
                </c:pt>
                <c:pt idx="412">
                  <c:v>107</c:v>
                </c:pt>
                <c:pt idx="413">
                  <c:v>56.75</c:v>
                </c:pt>
                <c:pt idx="414">
                  <c:v>62.5</c:v>
                </c:pt>
                <c:pt idx="415">
                  <c:v>88.25</c:v>
                </c:pt>
                <c:pt idx="416">
                  <c:v>152.30000305175781</c:v>
                </c:pt>
                <c:pt idx="417">
                  <c:v>195</c:v>
                </c:pt>
                <c:pt idx="418">
                  <c:v>176.30000305175781</c:v>
                </c:pt>
                <c:pt idx="419">
                  <c:v>159</c:v>
                </c:pt>
                <c:pt idx="420">
                  <c:v>155.5</c:v>
                </c:pt>
                <c:pt idx="421">
                  <c:v>162.30000305175781</c:v>
                </c:pt>
                <c:pt idx="422">
                  <c:v>170.5</c:v>
                </c:pt>
                <c:pt idx="423">
                  <c:v>118.80000305175781</c:v>
                </c:pt>
                <c:pt idx="424">
                  <c:v>49.25</c:v>
                </c:pt>
                <c:pt idx="425">
                  <c:v>47.75</c:v>
                </c:pt>
                <c:pt idx="426">
                  <c:v>89.5</c:v>
                </c:pt>
                <c:pt idx="427">
                  <c:v>114.5</c:v>
                </c:pt>
                <c:pt idx="428">
                  <c:v>149.5</c:v>
                </c:pt>
                <c:pt idx="429">
                  <c:v>219.5</c:v>
                </c:pt>
                <c:pt idx="430">
                  <c:v>309.20001220703125</c:v>
                </c:pt>
                <c:pt idx="431">
                  <c:v>450.5</c:v>
                </c:pt>
                <c:pt idx="432">
                  <c:v>872.70001220703125</c:v>
                </c:pt>
                <c:pt idx="433">
                  <c:v>4981</c:v>
                </c:pt>
                <c:pt idx="434">
                  <c:v>23440</c:v>
                </c:pt>
                <c:pt idx="435">
                  <c:v>54950</c:v>
                </c:pt>
                <c:pt idx="436">
                  <c:v>63220</c:v>
                </c:pt>
                <c:pt idx="437">
                  <c:v>34890</c:v>
                </c:pt>
                <c:pt idx="438">
                  <c:v>8837</c:v>
                </c:pt>
                <c:pt idx="439">
                  <c:v>1667</c:v>
                </c:pt>
                <c:pt idx="440">
                  <c:v>527.5</c:v>
                </c:pt>
                <c:pt idx="441">
                  <c:v>271</c:v>
                </c:pt>
                <c:pt idx="442">
                  <c:v>317.20001220703125</c:v>
                </c:pt>
                <c:pt idx="443">
                  <c:v>358</c:v>
                </c:pt>
                <c:pt idx="444">
                  <c:v>283.29998779296875</c:v>
                </c:pt>
                <c:pt idx="445">
                  <c:v>187.5</c:v>
                </c:pt>
                <c:pt idx="446">
                  <c:v>174.80000305175781</c:v>
                </c:pt>
                <c:pt idx="447">
                  <c:v>288.79998779296875</c:v>
                </c:pt>
                <c:pt idx="448">
                  <c:v>391</c:v>
                </c:pt>
                <c:pt idx="449">
                  <c:v>301.5</c:v>
                </c:pt>
                <c:pt idx="450">
                  <c:v>157.30000305175781</c:v>
                </c:pt>
                <c:pt idx="451">
                  <c:v>109</c:v>
                </c:pt>
                <c:pt idx="452">
                  <c:v>95</c:v>
                </c:pt>
                <c:pt idx="453">
                  <c:v>83.5</c:v>
                </c:pt>
                <c:pt idx="454">
                  <c:v>110.5</c:v>
                </c:pt>
                <c:pt idx="455">
                  <c:v>151.5</c:v>
                </c:pt>
                <c:pt idx="456">
                  <c:v>155</c:v>
                </c:pt>
                <c:pt idx="457">
                  <c:v>132</c:v>
                </c:pt>
                <c:pt idx="458">
                  <c:v>131.69999694824219</c:v>
                </c:pt>
                <c:pt idx="459">
                  <c:v>197.19999694824219</c:v>
                </c:pt>
                <c:pt idx="460">
                  <c:v>236.80000305175781</c:v>
                </c:pt>
                <c:pt idx="461">
                  <c:v>176</c:v>
                </c:pt>
                <c:pt idx="462">
                  <c:v>142</c:v>
                </c:pt>
                <c:pt idx="463">
                  <c:v>140.80000305175781</c:v>
                </c:pt>
                <c:pt idx="464">
                  <c:v>88.5</c:v>
                </c:pt>
                <c:pt idx="465">
                  <c:v>45.5</c:v>
                </c:pt>
                <c:pt idx="466">
                  <c:v>61.75</c:v>
                </c:pt>
                <c:pt idx="467">
                  <c:v>97</c:v>
                </c:pt>
                <c:pt idx="468">
                  <c:v>106.5</c:v>
                </c:pt>
                <c:pt idx="469">
                  <c:v>97</c:v>
                </c:pt>
                <c:pt idx="470">
                  <c:v>78</c:v>
                </c:pt>
                <c:pt idx="471">
                  <c:v>73.75</c:v>
                </c:pt>
                <c:pt idx="472">
                  <c:v>87.75</c:v>
                </c:pt>
                <c:pt idx="473">
                  <c:v>74</c:v>
                </c:pt>
                <c:pt idx="474">
                  <c:v>41.25</c:v>
                </c:pt>
                <c:pt idx="475">
                  <c:v>21</c:v>
                </c:pt>
                <c:pt idx="476">
                  <c:v>19</c:v>
                </c:pt>
                <c:pt idx="477">
                  <c:v>34.25</c:v>
                </c:pt>
                <c:pt idx="478">
                  <c:v>64.25</c:v>
                </c:pt>
                <c:pt idx="479">
                  <c:v>107.30000305175781</c:v>
                </c:pt>
                <c:pt idx="480">
                  <c:v>136.69999694824219</c:v>
                </c:pt>
                <c:pt idx="481">
                  <c:v>186.5</c:v>
                </c:pt>
                <c:pt idx="482">
                  <c:v>502.70001220703125</c:v>
                </c:pt>
                <c:pt idx="483">
                  <c:v>2408</c:v>
                </c:pt>
                <c:pt idx="484">
                  <c:v>8801</c:v>
                </c:pt>
                <c:pt idx="485">
                  <c:v>17860</c:v>
                </c:pt>
                <c:pt idx="486">
                  <c:v>19750</c:v>
                </c:pt>
                <c:pt idx="487">
                  <c:v>11980</c:v>
                </c:pt>
                <c:pt idx="488">
                  <c:v>4186</c:v>
                </c:pt>
                <c:pt idx="489">
                  <c:v>1156</c:v>
                </c:pt>
                <c:pt idx="490">
                  <c:v>451</c:v>
                </c:pt>
                <c:pt idx="491">
                  <c:v>272.5</c:v>
                </c:pt>
                <c:pt idx="492">
                  <c:v>206.69999694824219</c:v>
                </c:pt>
                <c:pt idx="493">
                  <c:v>187.69999694824219</c:v>
                </c:pt>
                <c:pt idx="494">
                  <c:v>130.5</c:v>
                </c:pt>
                <c:pt idx="495">
                  <c:v>56.5</c:v>
                </c:pt>
                <c:pt idx="496">
                  <c:v>45</c:v>
                </c:pt>
                <c:pt idx="497">
                  <c:v>67</c:v>
                </c:pt>
                <c:pt idx="498">
                  <c:v>78.25</c:v>
                </c:pt>
                <c:pt idx="499">
                  <c:v>64.5</c:v>
                </c:pt>
                <c:pt idx="500">
                  <c:v>39</c:v>
                </c:pt>
                <c:pt idx="501">
                  <c:v>35.25</c:v>
                </c:pt>
                <c:pt idx="502">
                  <c:v>63</c:v>
                </c:pt>
                <c:pt idx="503">
                  <c:v>87</c:v>
                </c:pt>
                <c:pt idx="504">
                  <c:v>91.5</c:v>
                </c:pt>
                <c:pt idx="505">
                  <c:v>77.5</c:v>
                </c:pt>
                <c:pt idx="506">
                  <c:v>47.5</c:v>
                </c:pt>
                <c:pt idx="507">
                  <c:v>21</c:v>
                </c:pt>
                <c:pt idx="508">
                  <c:v>11.25</c:v>
                </c:pt>
                <c:pt idx="509">
                  <c:v>41</c:v>
                </c:pt>
                <c:pt idx="510">
                  <c:v>79</c:v>
                </c:pt>
                <c:pt idx="511">
                  <c:v>59.5</c:v>
                </c:pt>
                <c:pt idx="512">
                  <c:v>24.75</c:v>
                </c:pt>
                <c:pt idx="513">
                  <c:v>29.5</c:v>
                </c:pt>
                <c:pt idx="514">
                  <c:v>35.75</c:v>
                </c:pt>
                <c:pt idx="515">
                  <c:v>33.25</c:v>
                </c:pt>
                <c:pt idx="516">
                  <c:v>45</c:v>
                </c:pt>
                <c:pt idx="517">
                  <c:v>55</c:v>
                </c:pt>
                <c:pt idx="518">
                  <c:v>44</c:v>
                </c:pt>
                <c:pt idx="519">
                  <c:v>25.5</c:v>
                </c:pt>
                <c:pt idx="520">
                  <c:v>52</c:v>
                </c:pt>
                <c:pt idx="521">
                  <c:v>117.5</c:v>
                </c:pt>
                <c:pt idx="522">
                  <c:v>126.5</c:v>
                </c:pt>
                <c:pt idx="523">
                  <c:v>92.5</c:v>
                </c:pt>
                <c:pt idx="524">
                  <c:v>97.25</c:v>
                </c:pt>
                <c:pt idx="525">
                  <c:v>141.5</c:v>
                </c:pt>
                <c:pt idx="526">
                  <c:v>170.80000305175781</c:v>
                </c:pt>
                <c:pt idx="527">
                  <c:v>150.80000305175781</c:v>
                </c:pt>
                <c:pt idx="528">
                  <c:v>139.5</c:v>
                </c:pt>
                <c:pt idx="529">
                  <c:v>141</c:v>
                </c:pt>
                <c:pt idx="530">
                  <c:v>137.69999694824219</c:v>
                </c:pt>
                <c:pt idx="531">
                  <c:v>262.70001220703125</c:v>
                </c:pt>
                <c:pt idx="532">
                  <c:v>577</c:v>
                </c:pt>
                <c:pt idx="533">
                  <c:v>1174</c:v>
                </c:pt>
                <c:pt idx="534">
                  <c:v>2726</c:v>
                </c:pt>
                <c:pt idx="535">
                  <c:v>5080</c:v>
                </c:pt>
                <c:pt idx="536">
                  <c:v>5798</c:v>
                </c:pt>
                <c:pt idx="537">
                  <c:v>3822</c:v>
                </c:pt>
                <c:pt idx="538">
                  <c:v>1563</c:v>
                </c:pt>
                <c:pt idx="539">
                  <c:v>601</c:v>
                </c:pt>
                <c:pt idx="540">
                  <c:v>366.29998779296875</c:v>
                </c:pt>
                <c:pt idx="541">
                  <c:v>283.5</c:v>
                </c:pt>
                <c:pt idx="542">
                  <c:v>223.5</c:v>
                </c:pt>
                <c:pt idx="543">
                  <c:v>194.19999694824219</c:v>
                </c:pt>
                <c:pt idx="544">
                  <c:v>145</c:v>
                </c:pt>
                <c:pt idx="545">
                  <c:v>91</c:v>
                </c:pt>
                <c:pt idx="546">
                  <c:v>73.75</c:v>
                </c:pt>
                <c:pt idx="547">
                  <c:v>53</c:v>
                </c:pt>
                <c:pt idx="548">
                  <c:v>38</c:v>
                </c:pt>
                <c:pt idx="549">
                  <c:v>43.25</c:v>
                </c:pt>
                <c:pt idx="550">
                  <c:v>51</c:v>
                </c:pt>
                <c:pt idx="551">
                  <c:v>77.25</c:v>
                </c:pt>
                <c:pt idx="552">
                  <c:v>106.30000305175781</c:v>
                </c:pt>
                <c:pt idx="553">
                  <c:v>100.80000305175781</c:v>
                </c:pt>
                <c:pt idx="554">
                  <c:v>68.25</c:v>
                </c:pt>
                <c:pt idx="555">
                  <c:v>44.25</c:v>
                </c:pt>
                <c:pt idx="556">
                  <c:v>54.75</c:v>
                </c:pt>
                <c:pt idx="557">
                  <c:v>86.5</c:v>
                </c:pt>
                <c:pt idx="558">
                  <c:v>115.80000305175781</c:v>
                </c:pt>
                <c:pt idx="559">
                  <c:v>120.80000305175781</c:v>
                </c:pt>
                <c:pt idx="560">
                  <c:v>109.69999694824219</c:v>
                </c:pt>
                <c:pt idx="561">
                  <c:v>98.25</c:v>
                </c:pt>
                <c:pt idx="562">
                  <c:v>85.25</c:v>
                </c:pt>
                <c:pt idx="563">
                  <c:v>71</c:v>
                </c:pt>
                <c:pt idx="564">
                  <c:v>49.5</c:v>
                </c:pt>
                <c:pt idx="565">
                  <c:v>26</c:v>
                </c:pt>
                <c:pt idx="566">
                  <c:v>16</c:v>
                </c:pt>
                <c:pt idx="567">
                  <c:v>16.25</c:v>
                </c:pt>
                <c:pt idx="568">
                  <c:v>17</c:v>
                </c:pt>
                <c:pt idx="569">
                  <c:v>23.5</c:v>
                </c:pt>
                <c:pt idx="570">
                  <c:v>25</c:v>
                </c:pt>
                <c:pt idx="571">
                  <c:v>20.25</c:v>
                </c:pt>
                <c:pt idx="572">
                  <c:v>24.25</c:v>
                </c:pt>
                <c:pt idx="573">
                  <c:v>31.5</c:v>
                </c:pt>
                <c:pt idx="574">
                  <c:v>35</c:v>
                </c:pt>
                <c:pt idx="575">
                  <c:v>27.5</c:v>
                </c:pt>
                <c:pt idx="576">
                  <c:v>21</c:v>
                </c:pt>
                <c:pt idx="577">
                  <c:v>28.75</c:v>
                </c:pt>
                <c:pt idx="578">
                  <c:v>36.25</c:v>
                </c:pt>
                <c:pt idx="579">
                  <c:v>36.75</c:v>
                </c:pt>
                <c:pt idx="580">
                  <c:v>51.5</c:v>
                </c:pt>
                <c:pt idx="581">
                  <c:v>92.25</c:v>
                </c:pt>
                <c:pt idx="582">
                  <c:v>143.80000305175781</c:v>
                </c:pt>
                <c:pt idx="583">
                  <c:v>278.29998779296875</c:v>
                </c:pt>
                <c:pt idx="584">
                  <c:v>561.20001220703125</c:v>
                </c:pt>
                <c:pt idx="585">
                  <c:v>963.70001220703125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DAF-44AB-B408-619D37917FE8}"/>
            </c:ext>
          </c:extLst>
        </c:ser>
        <c:ser>
          <c:idx val="1"/>
          <c:order val="1"/>
          <c:tx>
            <c:v>distriubtion width</c:v>
          </c:tx>
          <c:spPr>
            <a:ln w="38100">
              <a:solidFill>
                <a:srgbClr val="FF66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{11 min}'!$G$10:$G$11</c:f>
              <c:numCache>
                <c:formatCode>General</c:formatCode>
                <c:ptCount val="2"/>
                <c:pt idx="0">
                  <c:v>524.27740478515625</c:v>
                </c:pt>
                <c:pt idx="1">
                  <c:v>528.3983154296875</c:v>
                </c:pt>
              </c:numCache>
            </c:numRef>
          </c:xVal>
          <c:yVal>
            <c:numRef>
              <c:f>'Sheet1 {11 min}'!$F$13:$F$14</c:f>
              <c:numCache>
                <c:formatCode>General</c:formatCode>
                <c:ptCount val="2"/>
                <c:pt idx="0">
                  <c:v>17040</c:v>
                </c:pt>
                <c:pt idx="1">
                  <c:v>17040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DAF-44AB-B408-619D37917FE8}"/>
            </c:ext>
          </c:extLst>
        </c:ser>
        <c:ser>
          <c:idx val="2"/>
          <c:order val="2"/>
          <c:tx>
            <c:v>centroid</c:v>
          </c:tx>
          <c:spPr>
            <a:ln w="38100">
              <a:solidFill>
                <a:srgbClr val="00FF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('Sheet1 {11 min}'!$G$4,'Sheet1 {11 min}'!$G$4)</c:f>
              <c:numCache>
                <c:formatCode>General</c:formatCode>
                <c:ptCount val="2"/>
                <c:pt idx="0">
                  <c:v>526.37701416015625</c:v>
                </c:pt>
                <c:pt idx="1">
                  <c:v>526.37701416015625</c:v>
                </c:pt>
              </c:numCache>
            </c:numRef>
          </c:xVal>
          <c:yVal>
            <c:numRef>
              <c:f>'Sheet1 {11 min}'!$F$12:$F$13</c:f>
              <c:numCache>
                <c:formatCode>General</c:formatCode>
                <c:ptCount val="2"/>
                <c:pt idx="0">
                  <c:v>0</c:v>
                </c:pt>
                <c:pt idx="1">
                  <c:v>17040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DAF-44AB-B408-619D37917FE8}"/>
            </c:ext>
          </c:extLst>
        </c:ser>
        <c:ser>
          <c:idx val="3"/>
          <c:order val="3"/>
          <c:tx>
            <c:v>peak envelope</c:v>
          </c:tx>
          <c:spPr>
            <a:ln w="12700">
              <a:solidFill>
                <a:srgbClr val="FF0000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'Sheet1 {11 min}'!$D$1:$D$14</c:f>
              <c:numCache>
                <c:formatCode>General</c:formatCode>
                <c:ptCount val="14"/>
                <c:pt idx="0">
                  <c:v>523.77398681640625</c:v>
                </c:pt>
                <c:pt idx="1">
                  <c:v>524.27398681640625</c:v>
                </c:pt>
                <c:pt idx="2">
                  <c:v>524.77398681640625</c:v>
                </c:pt>
                <c:pt idx="3">
                  <c:v>525.28497314453125</c:v>
                </c:pt>
                <c:pt idx="4">
                  <c:v>525.78497314453125</c:v>
                </c:pt>
                <c:pt idx="5">
                  <c:v>526.2860107421875</c:v>
                </c:pt>
                <c:pt idx="6">
                  <c:v>526.7860107421875</c:v>
                </c:pt>
                <c:pt idx="7">
                  <c:v>527.2979736328125</c:v>
                </c:pt>
                <c:pt idx="8">
                  <c:v>527.79901123046875</c:v>
                </c:pt>
                <c:pt idx="9">
                  <c:v>528.301025390625</c:v>
                </c:pt>
                <c:pt idx="10">
                  <c:v>528.802001953125</c:v>
                </c:pt>
                <c:pt idx="11">
                  <c:v>529.302001953125</c:v>
                </c:pt>
                <c:pt idx="12">
                  <c:v>529.802001953125</c:v>
                </c:pt>
                <c:pt idx="13">
                  <c:v>530.302001953125</c:v>
                </c:pt>
              </c:numCache>
            </c:numRef>
          </c:xVal>
          <c:yVal>
            <c:numRef>
              <c:f>'Sheet1 {11 min}'!$E$1:$E$28</c:f>
              <c:numCache>
                <c:formatCode>General</c:formatCode>
                <c:ptCount val="28"/>
                <c:pt idx="0">
                  <c:v>0</c:v>
                </c:pt>
                <c:pt idx="1">
                  <c:v>18020</c:v>
                </c:pt>
                <c:pt idx="2">
                  <c:v>59040</c:v>
                </c:pt>
                <c:pt idx="3">
                  <c:v>105500</c:v>
                </c:pt>
                <c:pt idx="4">
                  <c:v>140800</c:v>
                </c:pt>
                <c:pt idx="5">
                  <c:v>160300</c:v>
                </c:pt>
                <c:pt idx="6">
                  <c:v>170400</c:v>
                </c:pt>
                <c:pt idx="7">
                  <c:v>129100</c:v>
                </c:pt>
                <c:pt idx="8">
                  <c:v>63220</c:v>
                </c:pt>
                <c:pt idx="9">
                  <c:v>19750</c:v>
                </c:pt>
                <c:pt idx="10">
                  <c:v>5798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DAF-44AB-B408-619D37917FE8}"/>
            </c:ext>
          </c:extLst>
        </c:ser>
        <c:ser>
          <c:idx val="4"/>
          <c:order val="4"/>
          <c:tx>
            <c:v>Binomial p = 1</c:v>
          </c:tx>
          <c:spPr>
            <a:ln w="25400">
              <a:solidFill>
                <a:srgbClr val="4472C4"/>
              </a:solidFill>
              <a:prstDash val="solid"/>
            </a:ln>
          </c:spPr>
          <c:marker>
            <c:symbol val="none"/>
          </c:marker>
          <c:xVal>
            <c:numRef>
              <c:f>'Sheet1 {11 min}'!$D$1:$D$31</c:f>
              <c:numCache>
                <c:formatCode>General</c:formatCode>
                <c:ptCount val="31"/>
                <c:pt idx="0">
                  <c:v>523.77398681640625</c:v>
                </c:pt>
                <c:pt idx="1">
                  <c:v>524.27398681640625</c:v>
                </c:pt>
                <c:pt idx="2">
                  <c:v>524.77398681640625</c:v>
                </c:pt>
                <c:pt idx="3">
                  <c:v>525.28497314453125</c:v>
                </c:pt>
                <c:pt idx="4">
                  <c:v>525.78497314453125</c:v>
                </c:pt>
                <c:pt idx="5">
                  <c:v>526.2860107421875</c:v>
                </c:pt>
                <c:pt idx="6">
                  <c:v>526.7860107421875</c:v>
                </c:pt>
                <c:pt idx="7">
                  <c:v>527.2979736328125</c:v>
                </c:pt>
                <c:pt idx="8">
                  <c:v>527.79901123046875</c:v>
                </c:pt>
                <c:pt idx="9">
                  <c:v>528.301025390625</c:v>
                </c:pt>
                <c:pt idx="10">
                  <c:v>528.802001953125</c:v>
                </c:pt>
                <c:pt idx="11">
                  <c:v>529.302001953125</c:v>
                </c:pt>
                <c:pt idx="12">
                  <c:v>529.802001953125</c:v>
                </c:pt>
                <c:pt idx="13">
                  <c:v>530.302001953125</c:v>
                </c:pt>
              </c:numCache>
            </c:numRef>
          </c:xVal>
          <c:yVal>
            <c:numRef>
              <c:f>'Sheet1 {11 min}'!$P$1:$P$31</c:f>
              <c:numCache>
                <c:formatCode>General</c:formatCode>
                <c:ptCount val="31"/>
                <c:pt idx="0">
                  <c:v>2334.0070531485135</c:v>
                </c:pt>
                <c:pt idx="1">
                  <c:v>17910.47215501048</c:v>
                </c:pt>
                <c:pt idx="2">
                  <c:v>57935.333837938859</c:v>
                </c:pt>
                <c:pt idx="3">
                  <c:v>106977.47157722978</c:v>
                </c:pt>
                <c:pt idx="4">
                  <c:v>139485.09708808412</c:v>
                </c:pt>
                <c:pt idx="5">
                  <c:v>161275.03600912896</c:v>
                </c:pt>
                <c:pt idx="6">
                  <c:v>169488.22584710969</c:v>
                </c:pt>
                <c:pt idx="7">
                  <c:v>130538.7614968869</c:v>
                </c:pt>
                <c:pt idx="8">
                  <c:v>61530.412425963274</c:v>
                </c:pt>
                <c:pt idx="9">
                  <c:v>19874.775283861531</c:v>
                </c:pt>
                <c:pt idx="10">
                  <c:v>4892.4060321866473</c:v>
                </c:pt>
                <c:pt idx="11">
                  <c:v>979.4191304614651</c:v>
                </c:pt>
                <c:pt idx="12">
                  <c:v>166.19636528938329</c:v>
                </c:pt>
                <c:pt idx="13">
                  <c:v>24.579525211167109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DAF-44AB-B408-619D37917FE8}"/>
            </c:ext>
          </c:extLst>
        </c:ser>
        <c:ser>
          <c:idx val="5"/>
          <c:order val="5"/>
          <c:tx>
            <c:v>Bimodal(1) 4.8</c:v>
          </c:tx>
          <c:marker>
            <c:symbol val="none"/>
          </c:marker>
          <c:xVal>
            <c:numRef>
              <c:f>'Sheet1 {11 min}'!$D$1:$D$31</c:f>
              <c:numCache>
                <c:formatCode>General</c:formatCode>
                <c:ptCount val="31"/>
                <c:pt idx="0">
                  <c:v>523.77398681640625</c:v>
                </c:pt>
                <c:pt idx="1">
                  <c:v>524.27398681640625</c:v>
                </c:pt>
                <c:pt idx="2">
                  <c:v>524.77398681640625</c:v>
                </c:pt>
                <c:pt idx="3">
                  <c:v>525.28497314453125</c:v>
                </c:pt>
                <c:pt idx="4">
                  <c:v>525.78497314453125</c:v>
                </c:pt>
                <c:pt idx="5">
                  <c:v>526.2860107421875</c:v>
                </c:pt>
                <c:pt idx="6">
                  <c:v>526.7860107421875</c:v>
                </c:pt>
                <c:pt idx="7">
                  <c:v>527.2979736328125</c:v>
                </c:pt>
                <c:pt idx="8">
                  <c:v>527.79901123046875</c:v>
                </c:pt>
                <c:pt idx="9">
                  <c:v>528.301025390625</c:v>
                </c:pt>
                <c:pt idx="10">
                  <c:v>528.802001953125</c:v>
                </c:pt>
                <c:pt idx="11">
                  <c:v>529.302001953125</c:v>
                </c:pt>
                <c:pt idx="12">
                  <c:v>529.802001953125</c:v>
                </c:pt>
                <c:pt idx="13">
                  <c:v>530.302001953125</c:v>
                </c:pt>
              </c:numCache>
            </c:numRef>
          </c:xVal>
          <c:yVal>
            <c:numRef>
              <c:f>'Sheet1 {11 min}'!$M$1:$M$31</c:f>
              <c:numCache>
                <c:formatCode>General</c:formatCode>
                <c:ptCount val="31"/>
                <c:pt idx="0">
                  <c:v>2321.8490761012322</c:v>
                </c:pt>
                <c:pt idx="1">
                  <c:v>17626.891393182497</c:v>
                </c:pt>
                <c:pt idx="2">
                  <c:v>55107.529512553592</c:v>
                </c:pt>
                <c:pt idx="3">
                  <c:v>91261.854292963879</c:v>
                </c:pt>
                <c:pt idx="4">
                  <c:v>86217.072624528475</c:v>
                </c:pt>
                <c:pt idx="5">
                  <c:v>47685.283519183875</c:v>
                </c:pt>
                <c:pt idx="6">
                  <c:v>16971.423781219044</c:v>
                </c:pt>
                <c:pt idx="7">
                  <c:v>4457.0711931277192</c:v>
                </c:pt>
                <c:pt idx="8">
                  <c:v>934.91144882830827</c:v>
                </c:pt>
                <c:pt idx="9">
                  <c:v>164.40122387959775</c:v>
                </c:pt>
                <c:pt idx="10">
                  <c:v>25.01622515552889</c:v>
                </c:pt>
                <c:pt idx="11">
                  <c:v>3.3666734096665234</c:v>
                </c:pt>
                <c:pt idx="12">
                  <c:v>0.40585789349440016</c:v>
                </c:pt>
                <c:pt idx="13">
                  <c:v>4.2732227359877605E-2</c:v>
                </c:pt>
                <c:pt idx="14">
                  <c:v>3.0640507368716124E-3</c:v>
                </c:pt>
                <c:pt idx="15">
                  <c:v>9.8933497048279888E-9</c:v>
                </c:pt>
                <c:pt idx="16">
                  <c:v>9.8933497048279888E-9</c:v>
                </c:pt>
                <c:pt idx="17">
                  <c:v>9.8933497048279888E-9</c:v>
                </c:pt>
                <c:pt idx="18">
                  <c:v>9.8933497048279888E-9</c:v>
                </c:pt>
                <c:pt idx="19">
                  <c:v>9.8933497048279888E-9</c:v>
                </c:pt>
                <c:pt idx="20">
                  <c:v>9.8933497048279888E-9</c:v>
                </c:pt>
                <c:pt idx="21">
                  <c:v>9.8933497048279888E-9</c:v>
                </c:pt>
                <c:pt idx="22">
                  <c:v>9.8933497048279888E-9</c:v>
                </c:pt>
                <c:pt idx="23">
                  <c:v>9.8933497048279888E-9</c:v>
                </c:pt>
                <c:pt idx="24">
                  <c:v>9.8933497048279888E-9</c:v>
                </c:pt>
                <c:pt idx="25">
                  <c:v>9.8933497048279888E-9</c:v>
                </c:pt>
                <c:pt idx="26">
                  <c:v>9.8933497048279888E-9</c:v>
                </c:pt>
                <c:pt idx="27">
                  <c:v>9.8933497048279888E-9</c:v>
                </c:pt>
                <c:pt idx="28">
                  <c:v>9.8933497048279888E-9</c:v>
                </c:pt>
                <c:pt idx="29">
                  <c:v>9.8933497048279888E-9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DAF-44AB-B408-619D37917FE8}"/>
            </c:ext>
          </c:extLst>
        </c:ser>
        <c:ser>
          <c:idx val="6"/>
          <c:order val="6"/>
          <c:tx>
            <c:v>Bimodal(2) 6</c:v>
          </c:tx>
          <c:marker>
            <c:symbol val="none"/>
          </c:marker>
          <c:xVal>
            <c:numRef>
              <c:f>'Sheet1 {11 min}'!$D$1:$D$31</c:f>
              <c:numCache>
                <c:formatCode>General</c:formatCode>
                <c:ptCount val="31"/>
                <c:pt idx="0">
                  <c:v>523.77398681640625</c:v>
                </c:pt>
                <c:pt idx="1">
                  <c:v>524.27398681640625</c:v>
                </c:pt>
                <c:pt idx="2">
                  <c:v>524.77398681640625</c:v>
                </c:pt>
                <c:pt idx="3">
                  <c:v>525.28497314453125</c:v>
                </c:pt>
                <c:pt idx="4">
                  <c:v>525.78497314453125</c:v>
                </c:pt>
                <c:pt idx="5">
                  <c:v>526.2860107421875</c:v>
                </c:pt>
                <c:pt idx="6">
                  <c:v>526.7860107421875</c:v>
                </c:pt>
                <c:pt idx="7">
                  <c:v>527.2979736328125</c:v>
                </c:pt>
                <c:pt idx="8">
                  <c:v>527.79901123046875</c:v>
                </c:pt>
                <c:pt idx="9">
                  <c:v>528.301025390625</c:v>
                </c:pt>
                <c:pt idx="10">
                  <c:v>528.802001953125</c:v>
                </c:pt>
                <c:pt idx="11">
                  <c:v>529.302001953125</c:v>
                </c:pt>
                <c:pt idx="12">
                  <c:v>529.802001953125</c:v>
                </c:pt>
                <c:pt idx="13">
                  <c:v>530.302001953125</c:v>
                </c:pt>
              </c:numCache>
            </c:numRef>
          </c:xVal>
          <c:yVal>
            <c:numRef>
              <c:f>'Sheet1 {11 min}'!$O$1:$O$31</c:f>
              <c:numCache>
                <c:formatCode>General</c:formatCode>
                <c:ptCount val="31"/>
                <c:pt idx="0">
                  <c:v>11.500590669066778</c:v>
                </c:pt>
                <c:pt idx="1">
                  <c:v>261.21354484344073</c:v>
                </c:pt>
                <c:pt idx="2">
                  <c:v>2498.1315235861866</c:v>
                </c:pt>
                <c:pt idx="3">
                  <c:v>12972.961633700372</c:v>
                </c:pt>
                <c:pt idx="4">
                  <c:v>39227.102482089336</c:v>
                </c:pt>
                <c:pt idx="5">
                  <c:v>68479.353437367638</c:v>
                </c:pt>
                <c:pt idx="6">
                  <c:v>64028.137489930465</c:v>
                </c:pt>
                <c:pt idx="7">
                  <c:v>28480.610092356183</c:v>
                </c:pt>
                <c:pt idx="8">
                  <c:v>8457.0165689863661</c:v>
                </c:pt>
                <c:pt idx="9">
                  <c:v>1918.5474014441256</c:v>
                </c:pt>
                <c:pt idx="10">
                  <c:v>356.39807086500531</c:v>
                </c:pt>
                <c:pt idx="11">
                  <c:v>56.497198661280862</c:v>
                </c:pt>
                <c:pt idx="12">
                  <c:v>7.8513576379720753</c:v>
                </c:pt>
                <c:pt idx="13">
                  <c:v>0.97429455095432171</c:v>
                </c:pt>
                <c:pt idx="14">
                  <c:v>0.10851819968234573</c:v>
                </c:pt>
                <c:pt idx="15">
                  <c:v>9.6686345793748907E-3</c:v>
                </c:pt>
                <c:pt idx="16">
                  <c:v>2.37134440470247E-8</c:v>
                </c:pt>
                <c:pt idx="17">
                  <c:v>9.8933497048279888E-9</c:v>
                </c:pt>
                <c:pt idx="18">
                  <c:v>9.8933497048279888E-9</c:v>
                </c:pt>
                <c:pt idx="19">
                  <c:v>9.8933497048279888E-9</c:v>
                </c:pt>
                <c:pt idx="20">
                  <c:v>9.8933497048279888E-9</c:v>
                </c:pt>
                <c:pt idx="21">
                  <c:v>9.8933497048279888E-9</c:v>
                </c:pt>
                <c:pt idx="22">
                  <c:v>9.8933497048279888E-9</c:v>
                </c:pt>
                <c:pt idx="23">
                  <c:v>9.8933497048279888E-9</c:v>
                </c:pt>
                <c:pt idx="24">
                  <c:v>9.8933497048279888E-9</c:v>
                </c:pt>
                <c:pt idx="25">
                  <c:v>9.8933497048279888E-9</c:v>
                </c:pt>
                <c:pt idx="26">
                  <c:v>9.8933497048279888E-9</c:v>
                </c:pt>
                <c:pt idx="27">
                  <c:v>9.8933497048279888E-9</c:v>
                </c:pt>
                <c:pt idx="28">
                  <c:v>9.8933497048279888E-9</c:v>
                </c:pt>
                <c:pt idx="29">
                  <c:v>9.8933497048279888E-9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5DAF-44AB-B408-619D37917FE8}"/>
            </c:ext>
          </c:extLst>
        </c:ser>
        <c:ser>
          <c:idx val="7"/>
          <c:order val="7"/>
          <c:tx>
            <c:v>Bimodal(3) 7.2</c:v>
          </c:tx>
          <c:marker>
            <c:symbol val="none"/>
          </c:marker>
          <c:xVal>
            <c:numRef>
              <c:f>'Sheet1 {11 min}'!$D$1:$D$31</c:f>
              <c:numCache>
                <c:formatCode>General</c:formatCode>
                <c:ptCount val="31"/>
                <c:pt idx="0">
                  <c:v>523.77398681640625</c:v>
                </c:pt>
                <c:pt idx="1">
                  <c:v>524.27398681640625</c:v>
                </c:pt>
                <c:pt idx="2">
                  <c:v>524.77398681640625</c:v>
                </c:pt>
                <c:pt idx="3">
                  <c:v>525.28497314453125</c:v>
                </c:pt>
                <c:pt idx="4">
                  <c:v>525.78497314453125</c:v>
                </c:pt>
                <c:pt idx="5">
                  <c:v>526.2860107421875</c:v>
                </c:pt>
                <c:pt idx="6">
                  <c:v>526.7860107421875</c:v>
                </c:pt>
                <c:pt idx="7">
                  <c:v>527.2979736328125</c:v>
                </c:pt>
                <c:pt idx="8">
                  <c:v>527.79901123046875</c:v>
                </c:pt>
                <c:pt idx="9">
                  <c:v>528.301025390625</c:v>
                </c:pt>
                <c:pt idx="10">
                  <c:v>528.802001953125</c:v>
                </c:pt>
                <c:pt idx="11">
                  <c:v>529.302001953125</c:v>
                </c:pt>
                <c:pt idx="12">
                  <c:v>529.802001953125</c:v>
                </c:pt>
                <c:pt idx="13">
                  <c:v>530.302001953125</c:v>
                </c:pt>
              </c:numCache>
            </c:numRef>
          </c:xVal>
          <c:yVal>
            <c:numRef>
              <c:f>'Sheet1 {11 min}'!$V$1:$V$31</c:f>
              <c:numCache>
                <c:formatCode>General</c:formatCode>
                <c:ptCount val="31"/>
                <c:pt idx="0">
                  <c:v>0.6573863980009238</c:v>
                </c:pt>
                <c:pt idx="1">
                  <c:v>22.367217004329692</c:v>
                </c:pt>
                <c:pt idx="2">
                  <c:v>329.67280181886696</c:v>
                </c:pt>
                <c:pt idx="3">
                  <c:v>2742.6556505853277</c:v>
                </c:pt>
                <c:pt idx="4">
                  <c:v>14040.921981486086</c:v>
                </c:pt>
                <c:pt idx="5">
                  <c:v>45110.399052597248</c:v>
                </c:pt>
                <c:pt idx="6">
                  <c:v>88488.664575979987</c:v>
                </c:pt>
                <c:pt idx="7">
                  <c:v>97601.080211422784</c:v>
                </c:pt>
                <c:pt idx="8">
                  <c:v>52138.484408168384</c:v>
                </c:pt>
                <c:pt idx="9">
                  <c:v>17791.826658557595</c:v>
                </c:pt>
                <c:pt idx="10">
                  <c:v>4510.9917361858998</c:v>
                </c:pt>
                <c:pt idx="11">
                  <c:v>919.55525841030442</c:v>
                </c:pt>
                <c:pt idx="12">
                  <c:v>157.93914977770353</c:v>
                </c:pt>
                <c:pt idx="13">
                  <c:v>23.562498452639609</c:v>
                </c:pt>
                <c:pt idx="14">
                  <c:v>3.1179328649578704</c:v>
                </c:pt>
                <c:pt idx="15">
                  <c:v>0.37050436665527015</c:v>
                </c:pt>
                <c:pt idx="16">
                  <c:v>3.8223496452602534E-2</c:v>
                </c:pt>
                <c:pt idx="17">
                  <c:v>2.1904411761428165E-3</c:v>
                </c:pt>
                <c:pt idx="18">
                  <c:v>9.8933497048279888E-9</c:v>
                </c:pt>
                <c:pt idx="19">
                  <c:v>9.8933497048279888E-9</c:v>
                </c:pt>
                <c:pt idx="20">
                  <c:v>9.8933497048279888E-9</c:v>
                </c:pt>
                <c:pt idx="21">
                  <c:v>9.8933497048279888E-9</c:v>
                </c:pt>
                <c:pt idx="22">
                  <c:v>9.8933497048279888E-9</c:v>
                </c:pt>
                <c:pt idx="23">
                  <c:v>9.8933497048279888E-9</c:v>
                </c:pt>
                <c:pt idx="24">
                  <c:v>9.8933497048279888E-9</c:v>
                </c:pt>
                <c:pt idx="25">
                  <c:v>9.8933497048279888E-9</c:v>
                </c:pt>
                <c:pt idx="26">
                  <c:v>9.8933497048279888E-9</c:v>
                </c:pt>
                <c:pt idx="27">
                  <c:v>9.8933497048279888E-9</c:v>
                </c:pt>
                <c:pt idx="28">
                  <c:v>9.8933497048279888E-9</c:v>
                </c:pt>
                <c:pt idx="29">
                  <c:v>9.8933497048279888E-9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5DAF-44AB-B408-619D37917F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491871"/>
        <c:axId val="788489375"/>
      </c:scatterChart>
      <c:valAx>
        <c:axId val="788491871"/>
        <c:scaling>
          <c:orientation val="minMax"/>
          <c:max val="530"/>
          <c:min val="523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m/z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88489375"/>
        <c:crosses val="autoZero"/>
        <c:crossBetween val="midCat"/>
      </c:valAx>
      <c:valAx>
        <c:axId val="788489375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88491871"/>
        <c:crosses val="autoZero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Regression Metric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Lit>
              <c:ptCount val="1"/>
              <c:pt idx="0">
                <c:v>Error</c:v>
              </c:pt>
            </c:strLit>
          </c:cat>
          <c:val>
            <c:numRef>
              <c:f>'Sheet1 {11 min}'!$I$78</c:f>
              <c:numCache>
                <c:formatCode>General</c:formatCode>
                <c:ptCount val="1"/>
                <c:pt idx="0">
                  <c:v>9.5275898242192067E-4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55C6-475E-A91B-B3409B4816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axId val="788498527"/>
        <c:axId val="788489791"/>
      </c:barChart>
      <c:scatterChart>
        <c:scatterStyle val="lineMarker"/>
        <c:varyColors val="0"/>
        <c:ser>
          <c:idx val="1"/>
          <c:order val="1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008000"/>
                </a:solidFill>
                <a:prstDash val="solid"/>
              </a:ln>
            </c:spPr>
          </c:errBars>
          <c:yVal>
            <c:numRef>
              <c:f>'Sheet1 {11 min}'!$I$79</c:f>
              <c:numCache>
                <c:formatCode>General</c:formatCode>
                <c:ptCount val="1"/>
                <c:pt idx="0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55C6-475E-A91B-B3409B481628}"/>
            </c:ext>
          </c:extLst>
        </c:ser>
        <c:ser>
          <c:idx val="2"/>
          <c:order val="2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6600"/>
                </a:solidFill>
                <a:prstDash val="solid"/>
              </a:ln>
            </c:spPr>
          </c:errBars>
          <c:yVal>
            <c:numRef>
              <c:f>'Sheet1 {11 min}'!$I$80</c:f>
              <c:numCache>
                <c:formatCode>General</c:formatCode>
                <c:ptCount val="1"/>
                <c:pt idx="0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55C6-475E-A91B-B3409B481628}"/>
            </c:ext>
          </c:extLst>
        </c:ser>
        <c:ser>
          <c:idx val="3"/>
          <c:order val="3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'Sheet1 {11 min}'!$I$81</c:f>
              <c:numCache>
                <c:formatCode>General</c:formatCode>
                <c:ptCount val="1"/>
                <c:pt idx="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55C6-475E-A91B-B3409B4816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498527"/>
        <c:axId val="788489791"/>
      </c:scatterChart>
      <c:catAx>
        <c:axId val="78849852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88489791"/>
        <c:crosses val="autoZero"/>
        <c:auto val="1"/>
        <c:lblAlgn val="ctr"/>
        <c:lblOffset val="100"/>
        <c:noMultiLvlLbl val="0"/>
      </c:catAx>
      <c:valAx>
        <c:axId val="788489791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788498527"/>
        <c:crosses val="autoZero"/>
        <c:crossBetween val="between"/>
      </c:valAx>
      <c:spPr>
        <a:noFill/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Delta Chi Metric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Lit>
              <c:ptCount val="1"/>
              <c:pt idx="0">
                <c:v>DeltaChi</c:v>
              </c:pt>
            </c:strLit>
          </c:cat>
          <c:val>
            <c:numRef>
              <c:f>'Sheet1 {11 min}'!$J$78</c:f>
              <c:numCache>
                <c:formatCode>General</c:formatCode>
                <c:ptCount val="1"/>
                <c:pt idx="0">
                  <c:v>0.44752197432987678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22-45CD-8595-6D70FBA6BD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axId val="788482719"/>
        <c:axId val="788496447"/>
      </c:barChart>
      <c:scatterChart>
        <c:scatterStyle val="lineMarker"/>
        <c:varyColors val="0"/>
        <c:ser>
          <c:idx val="1"/>
          <c:order val="1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008000"/>
                </a:solidFill>
                <a:prstDash val="solid"/>
              </a:ln>
            </c:spPr>
          </c:errBars>
          <c:yVal>
            <c:numRef>
              <c:f>'Sheet1 {11 min}'!$J$79</c:f>
              <c:numCache>
                <c:formatCode>General</c:formatCode>
                <c:ptCount val="1"/>
                <c:pt idx="0">
                  <c:v>0.87991579874204628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22-45CD-8595-6D70FBA6BDEE}"/>
            </c:ext>
          </c:extLst>
        </c:ser>
        <c:ser>
          <c:idx val="2"/>
          <c:order val="2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6600"/>
                </a:solidFill>
                <a:prstDash val="solid"/>
              </a:ln>
            </c:spPr>
          </c:errBars>
          <c:yVal>
            <c:numRef>
              <c:f>'Sheet1 {11 min}'!$J$80</c:f>
              <c:numCache>
                <c:formatCode>General</c:formatCode>
                <c:ptCount val="1"/>
                <c:pt idx="0">
                  <c:v>0.43995789937102314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22-45CD-8595-6D70FBA6BDEE}"/>
            </c:ext>
          </c:extLst>
        </c:ser>
        <c:ser>
          <c:idx val="3"/>
          <c:order val="3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'Sheet1 {11 min}'!$J$81</c:f>
              <c:numCache>
                <c:formatCode>General</c:formatCode>
                <c:ptCount val="1"/>
                <c:pt idx="0">
                  <c:v>0.21997894968551157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222-45CD-8595-6D70FBA6BD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482719"/>
        <c:axId val="788496447"/>
      </c:scatterChart>
      <c:catAx>
        <c:axId val="78848271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88496447"/>
        <c:crosses val="autoZero"/>
        <c:auto val="1"/>
        <c:lblAlgn val="ctr"/>
        <c:lblOffset val="100"/>
        <c:noMultiLvlLbl val="0"/>
      </c:catAx>
      <c:valAx>
        <c:axId val="788496447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788482719"/>
        <c:crosses val="autoZero"/>
        <c:crossBetween val="between"/>
      </c:valAx>
      <c:spPr>
        <a:noFill/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Separation Metric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Lit>
              <c:ptCount val="1"/>
              <c:pt idx="0">
                <c:v>SepRatio</c:v>
              </c:pt>
            </c:strLit>
          </c:cat>
          <c:val>
            <c:numRef>
              <c:f>'Sheet1 {11 min}'!$K$78</c:f>
              <c:numCache>
                <c:formatCode>General</c:formatCode>
                <c:ptCount val="1"/>
                <c:pt idx="0">
                  <c:v>1.1813913082403211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FC-4337-924B-39409FFD65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axId val="788496031"/>
        <c:axId val="788491039"/>
      </c:barChart>
      <c:scatterChart>
        <c:scatterStyle val="lineMarker"/>
        <c:varyColors val="0"/>
        <c:ser>
          <c:idx val="1"/>
          <c:order val="1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008000"/>
                </a:solidFill>
                <a:prstDash val="solid"/>
              </a:ln>
            </c:spPr>
          </c:errBars>
          <c:yVal>
            <c:numRef>
              <c:f>'Sheet1 {11 min}'!$K$79</c:f>
              <c:numCache>
                <c:formatCode>General</c:formatCode>
                <c:ptCount val="1"/>
                <c:pt idx="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2FC-4337-924B-39409FFD65BC}"/>
            </c:ext>
          </c:extLst>
        </c:ser>
        <c:ser>
          <c:idx val="2"/>
          <c:order val="2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6600"/>
                </a:solidFill>
                <a:prstDash val="solid"/>
              </a:ln>
            </c:spPr>
          </c:errBars>
          <c:yVal>
            <c:numRef>
              <c:f>'Sheet1 {11 min}'!$K$80</c:f>
              <c:numCache>
                <c:formatCode>General</c:formatCode>
                <c:ptCount val="1"/>
                <c:pt idx="0">
                  <c:v>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2FC-4337-924B-39409FFD65BC}"/>
            </c:ext>
          </c:extLst>
        </c:ser>
        <c:ser>
          <c:idx val="3"/>
          <c:order val="3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'Sheet1 {11 min}'!$K$81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2FC-4337-924B-39409FFD65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496031"/>
        <c:axId val="788491039"/>
      </c:scatterChart>
      <c:catAx>
        <c:axId val="78849603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88491039"/>
        <c:crosses val="autoZero"/>
        <c:auto val="1"/>
        <c:lblAlgn val="ctr"/>
        <c:lblOffset val="100"/>
        <c:noMultiLvlLbl val="0"/>
      </c:catAx>
      <c:valAx>
        <c:axId val="788491039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788496031"/>
        <c:crosses val="autoZero"/>
        <c:crossBetween val="between"/>
      </c:valAx>
      <c:spPr>
        <a:noFill/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Iterative Fitting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1st</c:v>
          </c:tx>
          <c:spPr>
            <a:ln w="25400">
              <a:noFill/>
            </a:ln>
            <a:effectLst/>
          </c:spPr>
          <c:marker>
            <c:symbol val="circle"/>
            <c:size val="6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xVal>
            <c:numRef>
              <c:f>'Sheet1 {11 min}'!$K$101:$K$120</c:f>
              <c:numCache>
                <c:formatCode>General</c:formatCode>
                <c:ptCount val="20"/>
                <c:pt idx="0">
                  <c:v>1.9754888196209637</c:v>
                </c:pt>
                <c:pt idx="1">
                  <c:v>2.4883006675061021</c:v>
                </c:pt>
                <c:pt idx="2">
                  <c:v>2.7033060684003405</c:v>
                </c:pt>
                <c:pt idx="3">
                  <c:v>3.4024083696970409</c:v>
                </c:pt>
                <c:pt idx="4">
                  <c:v>2.0749272882294143</c:v>
                </c:pt>
                <c:pt idx="5">
                  <c:v>2.6031873047364673</c:v>
                </c:pt>
                <c:pt idx="6">
                  <c:v>2.8360360599930217</c:v>
                </c:pt>
                <c:pt idx="7">
                  <c:v>2.2637210446455516</c:v>
                </c:pt>
                <c:pt idx="8">
                  <c:v>3.5474124518262458</c:v>
                </c:pt>
                <c:pt idx="9">
                  <c:v>2.6088293241779335</c:v>
                </c:pt>
              </c:numCache>
            </c:numRef>
          </c:xVal>
          <c:yVal>
            <c:numRef>
              <c:f>'Sheet1 {11 min}'!$Q$101:$Q$120</c:f>
              <c:numCache>
                <c:formatCode>General</c:formatCode>
                <c:ptCount val="20"/>
                <c:pt idx="0">
                  <c:v>0.18625102833203969</c:v>
                </c:pt>
                <c:pt idx="1">
                  <c:v>0.21934734209753726</c:v>
                </c:pt>
                <c:pt idx="2">
                  <c:v>0.36412598313569111</c:v>
                </c:pt>
                <c:pt idx="3">
                  <c:v>0.66869790694921538</c:v>
                </c:pt>
                <c:pt idx="4">
                  <c:v>0.19521714393996911</c:v>
                </c:pt>
                <c:pt idx="5">
                  <c:v>0.3645441983567429</c:v>
                </c:pt>
                <c:pt idx="6">
                  <c:v>0.40933049917576275</c:v>
                </c:pt>
                <c:pt idx="7">
                  <c:v>0.22508135576835894</c:v>
                </c:pt>
                <c:pt idx="8">
                  <c:v>0.7181601778474237</c:v>
                </c:pt>
                <c:pt idx="9">
                  <c:v>0.15594796573176312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6D-433B-9F2F-0CF8258B3DA6}"/>
            </c:ext>
          </c:extLst>
        </c:ser>
        <c:ser>
          <c:idx val="1"/>
          <c:order val="1"/>
          <c:tx>
            <c:v>2nd</c:v>
          </c:tx>
          <c:spPr>
            <a:ln w="25400">
              <a:noFill/>
            </a:ln>
            <a:effectLst/>
          </c:spPr>
          <c:marker>
            <c:symbol val="circle"/>
            <c:size val="6"/>
            <c:spPr>
              <a:solidFill>
                <a:srgbClr val="99CCFF"/>
              </a:solidFill>
              <a:ln>
                <a:solidFill>
                  <a:srgbClr val="99CCFF"/>
                </a:solidFill>
                <a:prstDash val="solid"/>
              </a:ln>
            </c:spPr>
          </c:marker>
          <c:xVal>
            <c:numRef>
              <c:f>'Sheet1 {11 min}'!$M$101:$M$120</c:f>
              <c:numCache>
                <c:formatCode>General</c:formatCode>
                <c:ptCount val="20"/>
                <c:pt idx="0">
                  <c:v>3.7155658274194527</c:v>
                </c:pt>
                <c:pt idx="1">
                  <c:v>3.2552416139963616</c:v>
                </c:pt>
                <c:pt idx="2">
                  <c:v>4.3010935043725702</c:v>
                </c:pt>
                <c:pt idx="3">
                  <c:v>4.7910392781460871</c:v>
                </c:pt>
                <c:pt idx="4">
                  <c:v>3.6876285576229715</c:v>
                </c:pt>
                <c:pt idx="5">
                  <c:v>4.4635766649714199</c:v>
                </c:pt>
                <c:pt idx="6">
                  <c:v>5.0171416495935386</c:v>
                </c:pt>
                <c:pt idx="7">
                  <c:v>4.7612686580330195</c:v>
                </c:pt>
                <c:pt idx="8">
                  <c:v>5.0008017598748928</c:v>
                </c:pt>
                <c:pt idx="9">
                  <c:v>3.1868616604729514</c:v>
                </c:pt>
              </c:numCache>
            </c:numRef>
          </c:xVal>
          <c:yVal>
            <c:numRef>
              <c:f>'Sheet1 {11 min}'!$R$101:$R$120</c:f>
              <c:numCache>
                <c:formatCode>General</c:formatCode>
                <c:ptCount val="20"/>
                <c:pt idx="0">
                  <c:v>0.17914293149887636</c:v>
                </c:pt>
                <c:pt idx="1">
                  <c:v>0.1510450702263417</c:v>
                </c:pt>
                <c:pt idx="2">
                  <c:v>0.22361567738644972</c:v>
                </c:pt>
                <c:pt idx="3">
                  <c:v>7.355352591840067E-2</c:v>
                </c:pt>
                <c:pt idx="4">
                  <c:v>0.15854122532732612</c:v>
                </c:pt>
                <c:pt idx="5">
                  <c:v>0.38943550666792154</c:v>
                </c:pt>
                <c:pt idx="6">
                  <c:v>0.46414632207826034</c:v>
                </c:pt>
                <c:pt idx="7">
                  <c:v>0.64316077152163798</c:v>
                </c:pt>
                <c:pt idx="8">
                  <c:v>0.16225966897244781</c:v>
                </c:pt>
                <c:pt idx="9">
                  <c:v>0.25703864577487745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6D-433B-9F2F-0CF8258B3DA6}"/>
            </c:ext>
          </c:extLst>
        </c:ser>
        <c:ser>
          <c:idx val="2"/>
          <c:order val="2"/>
          <c:tx>
            <c:v>3rd</c:v>
          </c:tx>
          <c:spPr>
            <a:ln w="25400">
              <a:noFill/>
            </a:ln>
            <a:effectLst/>
          </c:spPr>
          <c:marker>
            <c:symbol val="circle"/>
            <c:size val="6"/>
            <c:spPr>
              <a:solidFill>
                <a:srgbClr val="FFCC99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xVal>
            <c:numRef>
              <c:f>'Sheet1 {11 min}'!$O$101:$O$120</c:f>
              <c:numCache>
                <c:formatCode>General</c:formatCode>
                <c:ptCount val="20"/>
                <c:pt idx="0">
                  <c:v>5.3339254723282181</c:v>
                </c:pt>
                <c:pt idx="1">
                  <c:v>5.5519581951826709</c:v>
                </c:pt>
                <c:pt idx="2">
                  <c:v>5.9887200082207936</c:v>
                </c:pt>
                <c:pt idx="3">
                  <c:v>5.959204427922054</c:v>
                </c:pt>
                <c:pt idx="4">
                  <c:v>5.4403952768564885</c:v>
                </c:pt>
                <c:pt idx="5">
                  <c:v>6.0064952896744677</c:v>
                </c:pt>
                <c:pt idx="6">
                  <c:v>6.9048506103260268</c:v>
                </c:pt>
                <c:pt idx="7">
                  <c:v>6.949548213381199</c:v>
                </c:pt>
                <c:pt idx="8">
                  <c:v>6.2223857872857185</c:v>
                </c:pt>
                <c:pt idx="9">
                  <c:v>5.5236103175910909</c:v>
                </c:pt>
              </c:numCache>
            </c:numRef>
          </c:xVal>
          <c:yVal>
            <c:numRef>
              <c:f>'Sheet1 {11 min}'!$S$101:$S$120</c:f>
              <c:numCache>
                <c:formatCode>General</c:formatCode>
                <c:ptCount val="20"/>
                <c:pt idx="0">
                  <c:v>0.63460604016908395</c:v>
                </c:pt>
                <c:pt idx="1">
                  <c:v>0.62960758767612102</c:v>
                </c:pt>
                <c:pt idx="2">
                  <c:v>0.41225833947785906</c:v>
                </c:pt>
                <c:pt idx="3">
                  <c:v>0.25774856713238398</c:v>
                </c:pt>
                <c:pt idx="4">
                  <c:v>0.64624163073270469</c:v>
                </c:pt>
                <c:pt idx="5">
                  <c:v>0.24602029497533554</c:v>
                </c:pt>
                <c:pt idx="6">
                  <c:v>0.12652317874597691</c:v>
                </c:pt>
                <c:pt idx="7">
                  <c:v>0.13175787271000317</c:v>
                </c:pt>
                <c:pt idx="8">
                  <c:v>0.11958015318012843</c:v>
                </c:pt>
                <c:pt idx="9">
                  <c:v>0.58701338849335938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46D-433B-9F2F-0CF8258B3D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493951"/>
        <c:axId val="788491871"/>
      </c:scatterChart>
      <c:valAx>
        <c:axId val="7884939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88491871"/>
        <c:crosses val="autoZero"/>
        <c:crossBetween val="midCat"/>
      </c:valAx>
      <c:valAx>
        <c:axId val="788491871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8849395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 i="0">
                <a:solidFill>
                  <a:srgbClr val="000000"/>
                </a:solidFill>
              </a:defRPr>
            </a:pPr>
            <a:r>
              <a:rPr lang="en-US" b="1" i="0">
                <a:solidFill>
                  <a:srgbClr val="000000"/>
                </a:solidFill>
              </a:rPr>
              <a:t>Sheet1 {12 min} spectrum 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spectrum</c:v>
          </c:tx>
          <c:spPr>
            <a:ln w="127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{12 min}'!$A$1:$A$586</c:f>
              <c:numCache>
                <c:formatCode>General</c:formatCode>
                <c:ptCount val="586"/>
                <c:pt idx="0">
                  <c:v>523.43499755859375</c:v>
                </c:pt>
                <c:pt idx="1">
                  <c:v>523.44500732421875</c:v>
                </c:pt>
                <c:pt idx="2">
                  <c:v>523.45501708984375</c:v>
                </c:pt>
                <c:pt idx="3">
                  <c:v>523.46502685546875</c:v>
                </c:pt>
                <c:pt idx="4">
                  <c:v>523.4749755859375</c:v>
                </c:pt>
                <c:pt idx="5">
                  <c:v>523.4849853515625</c:v>
                </c:pt>
                <c:pt idx="6">
                  <c:v>523.4949951171875</c:v>
                </c:pt>
                <c:pt idx="7">
                  <c:v>523.5050048828125</c:v>
                </c:pt>
                <c:pt idx="8">
                  <c:v>523.5150146484375</c:v>
                </c:pt>
                <c:pt idx="9">
                  <c:v>523.5250244140625</c:v>
                </c:pt>
                <c:pt idx="10">
                  <c:v>523.53497314453125</c:v>
                </c:pt>
                <c:pt idx="11">
                  <c:v>523.54498291015625</c:v>
                </c:pt>
                <c:pt idx="12">
                  <c:v>523.55499267578125</c:v>
                </c:pt>
                <c:pt idx="13">
                  <c:v>523.56500244140625</c:v>
                </c:pt>
                <c:pt idx="14">
                  <c:v>523.57501220703125</c:v>
                </c:pt>
                <c:pt idx="15">
                  <c:v>523.58502197265625</c:v>
                </c:pt>
                <c:pt idx="16">
                  <c:v>523.594970703125</c:v>
                </c:pt>
                <c:pt idx="17">
                  <c:v>523.60498046875</c:v>
                </c:pt>
                <c:pt idx="18">
                  <c:v>523.614990234375</c:v>
                </c:pt>
                <c:pt idx="19">
                  <c:v>523.625</c:v>
                </c:pt>
                <c:pt idx="20">
                  <c:v>523.635009765625</c:v>
                </c:pt>
                <c:pt idx="21">
                  <c:v>523.64501953125</c:v>
                </c:pt>
                <c:pt idx="22">
                  <c:v>523.655029296875</c:v>
                </c:pt>
                <c:pt idx="23">
                  <c:v>523.66497802734375</c:v>
                </c:pt>
                <c:pt idx="24">
                  <c:v>523.67498779296875</c:v>
                </c:pt>
                <c:pt idx="25">
                  <c:v>523.68499755859375</c:v>
                </c:pt>
                <c:pt idx="26">
                  <c:v>523.69500732421875</c:v>
                </c:pt>
                <c:pt idx="27">
                  <c:v>523.70501708984375</c:v>
                </c:pt>
                <c:pt idx="28">
                  <c:v>523.71502685546875</c:v>
                </c:pt>
                <c:pt idx="29">
                  <c:v>523.7249755859375</c:v>
                </c:pt>
                <c:pt idx="30">
                  <c:v>523.7349853515625</c:v>
                </c:pt>
                <c:pt idx="31">
                  <c:v>523.7449951171875</c:v>
                </c:pt>
                <c:pt idx="32">
                  <c:v>523.7550048828125</c:v>
                </c:pt>
                <c:pt idx="33">
                  <c:v>523.7650146484375</c:v>
                </c:pt>
                <c:pt idx="34">
                  <c:v>523.7750244140625</c:v>
                </c:pt>
                <c:pt idx="35">
                  <c:v>523.78497314453125</c:v>
                </c:pt>
                <c:pt idx="36">
                  <c:v>523.79498291015625</c:v>
                </c:pt>
                <c:pt idx="37">
                  <c:v>523.80499267578125</c:v>
                </c:pt>
                <c:pt idx="38">
                  <c:v>523.81500244140625</c:v>
                </c:pt>
                <c:pt idx="39">
                  <c:v>523.82501220703125</c:v>
                </c:pt>
                <c:pt idx="40">
                  <c:v>523.83502197265625</c:v>
                </c:pt>
                <c:pt idx="41">
                  <c:v>523.844970703125</c:v>
                </c:pt>
                <c:pt idx="42">
                  <c:v>523.85498046875</c:v>
                </c:pt>
                <c:pt idx="43">
                  <c:v>523.864990234375</c:v>
                </c:pt>
                <c:pt idx="44">
                  <c:v>523.875</c:v>
                </c:pt>
                <c:pt idx="45">
                  <c:v>523.885009765625</c:v>
                </c:pt>
                <c:pt idx="46">
                  <c:v>523.89501953125</c:v>
                </c:pt>
                <c:pt idx="47">
                  <c:v>523.905029296875</c:v>
                </c:pt>
                <c:pt idx="48">
                  <c:v>523.91497802734375</c:v>
                </c:pt>
                <c:pt idx="49">
                  <c:v>523.92498779296875</c:v>
                </c:pt>
                <c:pt idx="50">
                  <c:v>523.93499755859375</c:v>
                </c:pt>
                <c:pt idx="51">
                  <c:v>523.94500732421875</c:v>
                </c:pt>
                <c:pt idx="52">
                  <c:v>523.95501708984375</c:v>
                </c:pt>
                <c:pt idx="53">
                  <c:v>523.96502685546875</c:v>
                </c:pt>
                <c:pt idx="54">
                  <c:v>523.9749755859375</c:v>
                </c:pt>
                <c:pt idx="55">
                  <c:v>523.9849853515625</c:v>
                </c:pt>
                <c:pt idx="56">
                  <c:v>523.9949951171875</c:v>
                </c:pt>
                <c:pt idx="57">
                  <c:v>524.0050048828125</c:v>
                </c:pt>
                <c:pt idx="58">
                  <c:v>524.0150146484375</c:v>
                </c:pt>
                <c:pt idx="59">
                  <c:v>524.0250244140625</c:v>
                </c:pt>
                <c:pt idx="60">
                  <c:v>524.03497314453125</c:v>
                </c:pt>
                <c:pt idx="61">
                  <c:v>524.04498291015625</c:v>
                </c:pt>
                <c:pt idx="62">
                  <c:v>524.05499267578125</c:v>
                </c:pt>
                <c:pt idx="63">
                  <c:v>524.06500244140625</c:v>
                </c:pt>
                <c:pt idx="64">
                  <c:v>524.07501220703125</c:v>
                </c:pt>
                <c:pt idx="65">
                  <c:v>524.08502197265625</c:v>
                </c:pt>
                <c:pt idx="66">
                  <c:v>524.094970703125</c:v>
                </c:pt>
                <c:pt idx="67">
                  <c:v>524.10400390625</c:v>
                </c:pt>
                <c:pt idx="68">
                  <c:v>524.114990234375</c:v>
                </c:pt>
                <c:pt idx="69">
                  <c:v>524.125</c:v>
                </c:pt>
                <c:pt idx="70">
                  <c:v>524.135009765625</c:v>
                </c:pt>
                <c:pt idx="71">
                  <c:v>524.14398193359375</c:v>
                </c:pt>
                <c:pt idx="72">
                  <c:v>524.15399169921875</c:v>
                </c:pt>
                <c:pt idx="73">
                  <c:v>524.16400146484375</c:v>
                </c:pt>
                <c:pt idx="74">
                  <c:v>524.17401123046875</c:v>
                </c:pt>
                <c:pt idx="75">
                  <c:v>524.18402099609375</c:v>
                </c:pt>
                <c:pt idx="76">
                  <c:v>524.1939697265625</c:v>
                </c:pt>
                <c:pt idx="77">
                  <c:v>524.2039794921875</c:v>
                </c:pt>
                <c:pt idx="78">
                  <c:v>524.2139892578125</c:v>
                </c:pt>
                <c:pt idx="79">
                  <c:v>524.2239990234375</c:v>
                </c:pt>
                <c:pt idx="80">
                  <c:v>524.2340087890625</c:v>
                </c:pt>
                <c:pt idx="81">
                  <c:v>524.2440185546875</c:v>
                </c:pt>
                <c:pt idx="82">
                  <c:v>524.2540283203125</c:v>
                </c:pt>
                <c:pt idx="83">
                  <c:v>524.26397705078125</c:v>
                </c:pt>
                <c:pt idx="84">
                  <c:v>524.27398681640625</c:v>
                </c:pt>
                <c:pt idx="85">
                  <c:v>524.28399658203125</c:v>
                </c:pt>
                <c:pt idx="86">
                  <c:v>524.29400634765625</c:v>
                </c:pt>
                <c:pt idx="87">
                  <c:v>524.30401611328125</c:v>
                </c:pt>
                <c:pt idx="88">
                  <c:v>524.31402587890625</c:v>
                </c:pt>
                <c:pt idx="89">
                  <c:v>524.323974609375</c:v>
                </c:pt>
                <c:pt idx="90">
                  <c:v>524.333984375</c:v>
                </c:pt>
                <c:pt idx="91">
                  <c:v>524.343994140625</c:v>
                </c:pt>
                <c:pt idx="92">
                  <c:v>524.35400390625</c:v>
                </c:pt>
                <c:pt idx="93">
                  <c:v>524.364013671875</c:v>
                </c:pt>
                <c:pt idx="94">
                  <c:v>524.3740234375</c:v>
                </c:pt>
                <c:pt idx="95">
                  <c:v>524.38397216796875</c:v>
                </c:pt>
                <c:pt idx="96">
                  <c:v>524.39398193359375</c:v>
                </c:pt>
                <c:pt idx="97">
                  <c:v>524.40399169921875</c:v>
                </c:pt>
                <c:pt idx="98">
                  <c:v>524.41400146484375</c:v>
                </c:pt>
                <c:pt idx="99">
                  <c:v>524.42401123046875</c:v>
                </c:pt>
                <c:pt idx="100">
                  <c:v>524.43402099609375</c:v>
                </c:pt>
                <c:pt idx="101">
                  <c:v>524.4439697265625</c:v>
                </c:pt>
                <c:pt idx="102">
                  <c:v>524.4539794921875</c:v>
                </c:pt>
                <c:pt idx="103">
                  <c:v>524.4639892578125</c:v>
                </c:pt>
                <c:pt idx="104">
                  <c:v>524.4739990234375</c:v>
                </c:pt>
                <c:pt idx="105">
                  <c:v>524.4840087890625</c:v>
                </c:pt>
                <c:pt idx="106">
                  <c:v>524.4940185546875</c:v>
                </c:pt>
                <c:pt idx="107">
                  <c:v>524.5040283203125</c:v>
                </c:pt>
                <c:pt idx="108">
                  <c:v>524.51397705078125</c:v>
                </c:pt>
                <c:pt idx="109">
                  <c:v>524.52398681640625</c:v>
                </c:pt>
                <c:pt idx="110">
                  <c:v>524.53399658203125</c:v>
                </c:pt>
                <c:pt idx="111">
                  <c:v>524.54400634765625</c:v>
                </c:pt>
                <c:pt idx="112">
                  <c:v>524.55401611328125</c:v>
                </c:pt>
                <c:pt idx="113">
                  <c:v>524.56402587890625</c:v>
                </c:pt>
                <c:pt idx="114">
                  <c:v>524.573974609375</c:v>
                </c:pt>
                <c:pt idx="115">
                  <c:v>524.583984375</c:v>
                </c:pt>
                <c:pt idx="116">
                  <c:v>524.593994140625</c:v>
                </c:pt>
                <c:pt idx="117">
                  <c:v>524.60400390625</c:v>
                </c:pt>
                <c:pt idx="118">
                  <c:v>524.614013671875</c:v>
                </c:pt>
                <c:pt idx="119">
                  <c:v>524.6240234375</c:v>
                </c:pt>
                <c:pt idx="120">
                  <c:v>524.63397216796875</c:v>
                </c:pt>
                <c:pt idx="121">
                  <c:v>524.64398193359375</c:v>
                </c:pt>
                <c:pt idx="122">
                  <c:v>524.65399169921875</c:v>
                </c:pt>
                <c:pt idx="123">
                  <c:v>524.66400146484375</c:v>
                </c:pt>
                <c:pt idx="124">
                  <c:v>524.67401123046875</c:v>
                </c:pt>
                <c:pt idx="125">
                  <c:v>524.68402099609375</c:v>
                </c:pt>
                <c:pt idx="126">
                  <c:v>524.6939697265625</c:v>
                </c:pt>
                <c:pt idx="127">
                  <c:v>524.7039794921875</c:v>
                </c:pt>
                <c:pt idx="128">
                  <c:v>524.7139892578125</c:v>
                </c:pt>
                <c:pt idx="129">
                  <c:v>524.7239990234375</c:v>
                </c:pt>
                <c:pt idx="130">
                  <c:v>524.7340087890625</c:v>
                </c:pt>
                <c:pt idx="131">
                  <c:v>524.7440185546875</c:v>
                </c:pt>
                <c:pt idx="132">
                  <c:v>524.7540283203125</c:v>
                </c:pt>
                <c:pt idx="133">
                  <c:v>524.76397705078125</c:v>
                </c:pt>
                <c:pt idx="134">
                  <c:v>524.77398681640625</c:v>
                </c:pt>
                <c:pt idx="135">
                  <c:v>524.78399658203125</c:v>
                </c:pt>
                <c:pt idx="136">
                  <c:v>524.79400634765625</c:v>
                </c:pt>
                <c:pt idx="137">
                  <c:v>524.80401611328125</c:v>
                </c:pt>
                <c:pt idx="138">
                  <c:v>524.81402587890625</c:v>
                </c:pt>
                <c:pt idx="139">
                  <c:v>524.823974609375</c:v>
                </c:pt>
                <c:pt idx="140">
                  <c:v>524.833984375</c:v>
                </c:pt>
                <c:pt idx="141">
                  <c:v>524.843994140625</c:v>
                </c:pt>
                <c:pt idx="142">
                  <c:v>524.85400390625</c:v>
                </c:pt>
                <c:pt idx="143">
                  <c:v>524.864013671875</c:v>
                </c:pt>
                <c:pt idx="144">
                  <c:v>524.8740234375</c:v>
                </c:pt>
                <c:pt idx="145">
                  <c:v>524.88397216796875</c:v>
                </c:pt>
                <c:pt idx="146">
                  <c:v>524.89398193359375</c:v>
                </c:pt>
                <c:pt idx="147">
                  <c:v>524.90399169921875</c:v>
                </c:pt>
                <c:pt idx="148">
                  <c:v>524.91400146484375</c:v>
                </c:pt>
                <c:pt idx="149">
                  <c:v>524.92401123046875</c:v>
                </c:pt>
                <c:pt idx="150">
                  <c:v>524.93402099609375</c:v>
                </c:pt>
                <c:pt idx="151">
                  <c:v>524.9439697265625</c:v>
                </c:pt>
                <c:pt idx="152">
                  <c:v>524.9539794921875</c:v>
                </c:pt>
                <c:pt idx="153">
                  <c:v>524.9639892578125</c:v>
                </c:pt>
                <c:pt idx="154">
                  <c:v>524.9739990234375</c:v>
                </c:pt>
                <c:pt idx="155">
                  <c:v>524.9840087890625</c:v>
                </c:pt>
                <c:pt idx="156">
                  <c:v>524.9940185546875</c:v>
                </c:pt>
                <c:pt idx="157">
                  <c:v>525.0040283203125</c:v>
                </c:pt>
                <c:pt idx="158">
                  <c:v>525.01397705078125</c:v>
                </c:pt>
                <c:pt idx="159">
                  <c:v>525.02398681640625</c:v>
                </c:pt>
                <c:pt idx="160">
                  <c:v>525.03399658203125</c:v>
                </c:pt>
                <c:pt idx="161">
                  <c:v>525.04400634765625</c:v>
                </c:pt>
                <c:pt idx="162">
                  <c:v>525.05401611328125</c:v>
                </c:pt>
                <c:pt idx="163">
                  <c:v>525.06402587890625</c:v>
                </c:pt>
                <c:pt idx="164">
                  <c:v>525.073974609375</c:v>
                </c:pt>
                <c:pt idx="165">
                  <c:v>525.083984375</c:v>
                </c:pt>
                <c:pt idx="166">
                  <c:v>525.093994140625</c:v>
                </c:pt>
                <c:pt idx="167">
                  <c:v>525.10400390625</c:v>
                </c:pt>
                <c:pt idx="168">
                  <c:v>525.114013671875</c:v>
                </c:pt>
                <c:pt idx="169">
                  <c:v>525.1240234375</c:v>
                </c:pt>
                <c:pt idx="170">
                  <c:v>525.13397216796875</c:v>
                </c:pt>
                <c:pt idx="171">
                  <c:v>525.14398193359375</c:v>
                </c:pt>
                <c:pt idx="172">
                  <c:v>525.15399169921875</c:v>
                </c:pt>
                <c:pt idx="173">
                  <c:v>525.16400146484375</c:v>
                </c:pt>
                <c:pt idx="174">
                  <c:v>525.17401123046875</c:v>
                </c:pt>
                <c:pt idx="175">
                  <c:v>525.18499755859375</c:v>
                </c:pt>
                <c:pt idx="176">
                  <c:v>525.19500732421875</c:v>
                </c:pt>
                <c:pt idx="177">
                  <c:v>525.2039794921875</c:v>
                </c:pt>
                <c:pt idx="178">
                  <c:v>525.2139892578125</c:v>
                </c:pt>
                <c:pt idx="179">
                  <c:v>525.2239990234375</c:v>
                </c:pt>
                <c:pt idx="180">
                  <c:v>525.2340087890625</c:v>
                </c:pt>
                <c:pt idx="181">
                  <c:v>525.2449951171875</c:v>
                </c:pt>
                <c:pt idx="182">
                  <c:v>525.2550048828125</c:v>
                </c:pt>
                <c:pt idx="183">
                  <c:v>525.2650146484375</c:v>
                </c:pt>
                <c:pt idx="184">
                  <c:v>525.2750244140625</c:v>
                </c:pt>
                <c:pt idx="185">
                  <c:v>525.28497314453125</c:v>
                </c:pt>
                <c:pt idx="186">
                  <c:v>525.29400634765625</c:v>
                </c:pt>
                <c:pt idx="187">
                  <c:v>525.30499267578125</c:v>
                </c:pt>
                <c:pt idx="188">
                  <c:v>525.31500244140625</c:v>
                </c:pt>
                <c:pt idx="189">
                  <c:v>525.32501220703125</c:v>
                </c:pt>
                <c:pt idx="190">
                  <c:v>525.33502197265625</c:v>
                </c:pt>
                <c:pt idx="191">
                  <c:v>525.344970703125</c:v>
                </c:pt>
                <c:pt idx="192">
                  <c:v>525.35498046875</c:v>
                </c:pt>
                <c:pt idx="193">
                  <c:v>525.364990234375</c:v>
                </c:pt>
                <c:pt idx="194">
                  <c:v>525.375</c:v>
                </c:pt>
                <c:pt idx="195">
                  <c:v>525.385009765625</c:v>
                </c:pt>
                <c:pt idx="196">
                  <c:v>525.39501953125</c:v>
                </c:pt>
                <c:pt idx="197">
                  <c:v>525.405029296875</c:v>
                </c:pt>
                <c:pt idx="198">
                  <c:v>525.41497802734375</c:v>
                </c:pt>
                <c:pt idx="199">
                  <c:v>525.42498779296875</c:v>
                </c:pt>
                <c:pt idx="200">
                  <c:v>525.43499755859375</c:v>
                </c:pt>
                <c:pt idx="201">
                  <c:v>525.44500732421875</c:v>
                </c:pt>
                <c:pt idx="202">
                  <c:v>525.45501708984375</c:v>
                </c:pt>
                <c:pt idx="203">
                  <c:v>525.46502685546875</c:v>
                </c:pt>
                <c:pt idx="204">
                  <c:v>525.4749755859375</c:v>
                </c:pt>
                <c:pt idx="205">
                  <c:v>525.4849853515625</c:v>
                </c:pt>
                <c:pt idx="206">
                  <c:v>525.4949951171875</c:v>
                </c:pt>
                <c:pt idx="207">
                  <c:v>525.5050048828125</c:v>
                </c:pt>
                <c:pt idx="208">
                  <c:v>525.5150146484375</c:v>
                </c:pt>
                <c:pt idx="209">
                  <c:v>525.5250244140625</c:v>
                </c:pt>
                <c:pt idx="210">
                  <c:v>525.53497314453125</c:v>
                </c:pt>
                <c:pt idx="211">
                  <c:v>525.54498291015625</c:v>
                </c:pt>
                <c:pt idx="212">
                  <c:v>525.55499267578125</c:v>
                </c:pt>
                <c:pt idx="213">
                  <c:v>525.56500244140625</c:v>
                </c:pt>
                <c:pt idx="214">
                  <c:v>525.57501220703125</c:v>
                </c:pt>
                <c:pt idx="215">
                  <c:v>525.58502197265625</c:v>
                </c:pt>
                <c:pt idx="216">
                  <c:v>525.594970703125</c:v>
                </c:pt>
                <c:pt idx="217">
                  <c:v>525.60498046875</c:v>
                </c:pt>
                <c:pt idx="218">
                  <c:v>525.614990234375</c:v>
                </c:pt>
                <c:pt idx="219">
                  <c:v>525.625</c:v>
                </c:pt>
                <c:pt idx="220">
                  <c:v>525.635009765625</c:v>
                </c:pt>
                <c:pt idx="221">
                  <c:v>525.64501953125</c:v>
                </c:pt>
                <c:pt idx="222">
                  <c:v>525.655029296875</c:v>
                </c:pt>
                <c:pt idx="223">
                  <c:v>525.66497802734375</c:v>
                </c:pt>
                <c:pt idx="224">
                  <c:v>525.67498779296875</c:v>
                </c:pt>
                <c:pt idx="225">
                  <c:v>525.68499755859375</c:v>
                </c:pt>
                <c:pt idx="226">
                  <c:v>525.69500732421875</c:v>
                </c:pt>
                <c:pt idx="227">
                  <c:v>525.70501708984375</c:v>
                </c:pt>
                <c:pt idx="228">
                  <c:v>525.71502685546875</c:v>
                </c:pt>
                <c:pt idx="229">
                  <c:v>525.7249755859375</c:v>
                </c:pt>
                <c:pt idx="230">
                  <c:v>525.7349853515625</c:v>
                </c:pt>
                <c:pt idx="231">
                  <c:v>525.7449951171875</c:v>
                </c:pt>
                <c:pt idx="232">
                  <c:v>525.7550048828125</c:v>
                </c:pt>
                <c:pt idx="233">
                  <c:v>525.7650146484375</c:v>
                </c:pt>
                <c:pt idx="234">
                  <c:v>525.7750244140625</c:v>
                </c:pt>
                <c:pt idx="235">
                  <c:v>525.78497314453125</c:v>
                </c:pt>
                <c:pt idx="236">
                  <c:v>525.79498291015625</c:v>
                </c:pt>
                <c:pt idx="237">
                  <c:v>525.80499267578125</c:v>
                </c:pt>
                <c:pt idx="238">
                  <c:v>525.81500244140625</c:v>
                </c:pt>
                <c:pt idx="239">
                  <c:v>525.82501220703125</c:v>
                </c:pt>
                <c:pt idx="240">
                  <c:v>525.83502197265625</c:v>
                </c:pt>
                <c:pt idx="241">
                  <c:v>525.844970703125</c:v>
                </c:pt>
                <c:pt idx="242">
                  <c:v>525.85498046875</c:v>
                </c:pt>
                <c:pt idx="243">
                  <c:v>525.864990234375</c:v>
                </c:pt>
                <c:pt idx="244">
                  <c:v>525.875</c:v>
                </c:pt>
                <c:pt idx="245">
                  <c:v>525.885009765625</c:v>
                </c:pt>
                <c:pt idx="246">
                  <c:v>525.89501953125</c:v>
                </c:pt>
                <c:pt idx="247">
                  <c:v>525.905029296875</c:v>
                </c:pt>
                <c:pt idx="248">
                  <c:v>525.91497802734375</c:v>
                </c:pt>
                <c:pt idx="249">
                  <c:v>525.92498779296875</c:v>
                </c:pt>
                <c:pt idx="250">
                  <c:v>525.93499755859375</c:v>
                </c:pt>
                <c:pt idx="251">
                  <c:v>525.94500732421875</c:v>
                </c:pt>
                <c:pt idx="252">
                  <c:v>525.95501708984375</c:v>
                </c:pt>
                <c:pt idx="253">
                  <c:v>525.96502685546875</c:v>
                </c:pt>
                <c:pt idx="254">
                  <c:v>525.9749755859375</c:v>
                </c:pt>
                <c:pt idx="255">
                  <c:v>525.9849853515625</c:v>
                </c:pt>
                <c:pt idx="256">
                  <c:v>525.9949951171875</c:v>
                </c:pt>
                <c:pt idx="257">
                  <c:v>526.0050048828125</c:v>
                </c:pt>
                <c:pt idx="258">
                  <c:v>526.0150146484375</c:v>
                </c:pt>
                <c:pt idx="259">
                  <c:v>526.0250244140625</c:v>
                </c:pt>
                <c:pt idx="260">
                  <c:v>526.03497314453125</c:v>
                </c:pt>
                <c:pt idx="261">
                  <c:v>526.04498291015625</c:v>
                </c:pt>
                <c:pt idx="262">
                  <c:v>526.05499267578125</c:v>
                </c:pt>
                <c:pt idx="263">
                  <c:v>526.06500244140625</c:v>
                </c:pt>
                <c:pt idx="264">
                  <c:v>526.07501220703125</c:v>
                </c:pt>
                <c:pt idx="265">
                  <c:v>526.08502197265625</c:v>
                </c:pt>
                <c:pt idx="266">
                  <c:v>526.094970703125</c:v>
                </c:pt>
                <c:pt idx="267">
                  <c:v>526.10498046875</c:v>
                </c:pt>
                <c:pt idx="268">
                  <c:v>526.114990234375</c:v>
                </c:pt>
                <c:pt idx="269">
                  <c:v>526.125</c:v>
                </c:pt>
                <c:pt idx="270">
                  <c:v>526.135009765625</c:v>
                </c:pt>
                <c:pt idx="271">
                  <c:v>526.14501953125</c:v>
                </c:pt>
                <c:pt idx="272">
                  <c:v>526.155029296875</c:v>
                </c:pt>
                <c:pt idx="273">
                  <c:v>526.16497802734375</c:v>
                </c:pt>
                <c:pt idx="274">
                  <c:v>526.17498779296875</c:v>
                </c:pt>
                <c:pt idx="275">
                  <c:v>526.18499755859375</c:v>
                </c:pt>
                <c:pt idx="276">
                  <c:v>526.19500732421875</c:v>
                </c:pt>
                <c:pt idx="277">
                  <c:v>526.20501708984375</c:v>
                </c:pt>
                <c:pt idx="278">
                  <c:v>526.21502685546875</c:v>
                </c:pt>
                <c:pt idx="279">
                  <c:v>526.2249755859375</c:v>
                </c:pt>
                <c:pt idx="280">
                  <c:v>526.2349853515625</c:v>
                </c:pt>
                <c:pt idx="281">
                  <c:v>526.2449951171875</c:v>
                </c:pt>
                <c:pt idx="282">
                  <c:v>526.2550048828125</c:v>
                </c:pt>
                <c:pt idx="283">
                  <c:v>526.2659912109375</c:v>
                </c:pt>
                <c:pt idx="284">
                  <c:v>526.2760009765625</c:v>
                </c:pt>
                <c:pt idx="285">
                  <c:v>526.2860107421875</c:v>
                </c:pt>
                <c:pt idx="286">
                  <c:v>526.2960205078125</c:v>
                </c:pt>
                <c:pt idx="287">
                  <c:v>526.3060302734375</c:v>
                </c:pt>
                <c:pt idx="288">
                  <c:v>526.31597900390625</c:v>
                </c:pt>
                <c:pt idx="289">
                  <c:v>526.32598876953125</c:v>
                </c:pt>
                <c:pt idx="290">
                  <c:v>526.33599853515625</c:v>
                </c:pt>
                <c:pt idx="291">
                  <c:v>526.34600830078125</c:v>
                </c:pt>
                <c:pt idx="292">
                  <c:v>526.35601806640625</c:v>
                </c:pt>
                <c:pt idx="293">
                  <c:v>526.36602783203125</c:v>
                </c:pt>
                <c:pt idx="294">
                  <c:v>526.3759765625</c:v>
                </c:pt>
                <c:pt idx="295">
                  <c:v>526.385986328125</c:v>
                </c:pt>
                <c:pt idx="296">
                  <c:v>526.39599609375</c:v>
                </c:pt>
                <c:pt idx="297">
                  <c:v>526.406005859375</c:v>
                </c:pt>
                <c:pt idx="298">
                  <c:v>526.416015625</c:v>
                </c:pt>
                <c:pt idx="299">
                  <c:v>526.426025390625</c:v>
                </c:pt>
                <c:pt idx="300">
                  <c:v>526.43597412109375</c:v>
                </c:pt>
                <c:pt idx="301">
                  <c:v>526.44598388671875</c:v>
                </c:pt>
                <c:pt idx="302">
                  <c:v>526.45599365234375</c:v>
                </c:pt>
                <c:pt idx="303">
                  <c:v>526.46600341796875</c:v>
                </c:pt>
                <c:pt idx="304">
                  <c:v>526.47601318359375</c:v>
                </c:pt>
                <c:pt idx="305">
                  <c:v>526.48602294921875</c:v>
                </c:pt>
                <c:pt idx="306">
                  <c:v>526.4959716796875</c:v>
                </c:pt>
                <c:pt idx="307">
                  <c:v>526.5059814453125</c:v>
                </c:pt>
                <c:pt idx="308">
                  <c:v>526.5159912109375</c:v>
                </c:pt>
                <c:pt idx="309">
                  <c:v>526.5260009765625</c:v>
                </c:pt>
                <c:pt idx="310">
                  <c:v>526.5360107421875</c:v>
                </c:pt>
                <c:pt idx="311">
                  <c:v>526.5460205078125</c:v>
                </c:pt>
                <c:pt idx="312">
                  <c:v>526.5560302734375</c:v>
                </c:pt>
                <c:pt idx="313">
                  <c:v>526.56597900390625</c:v>
                </c:pt>
                <c:pt idx="314">
                  <c:v>526.57598876953125</c:v>
                </c:pt>
                <c:pt idx="315">
                  <c:v>526.58599853515625</c:v>
                </c:pt>
                <c:pt idx="316">
                  <c:v>526.59600830078125</c:v>
                </c:pt>
                <c:pt idx="317">
                  <c:v>526.60601806640625</c:v>
                </c:pt>
                <c:pt idx="318">
                  <c:v>526.61602783203125</c:v>
                </c:pt>
                <c:pt idx="319">
                  <c:v>526.6259765625</c:v>
                </c:pt>
                <c:pt idx="320">
                  <c:v>526.635986328125</c:v>
                </c:pt>
                <c:pt idx="321">
                  <c:v>526.64599609375</c:v>
                </c:pt>
                <c:pt idx="322">
                  <c:v>526.656005859375</c:v>
                </c:pt>
                <c:pt idx="323">
                  <c:v>526.666015625</c:v>
                </c:pt>
                <c:pt idx="324">
                  <c:v>526.676025390625</c:v>
                </c:pt>
                <c:pt idx="325">
                  <c:v>526.68597412109375</c:v>
                </c:pt>
                <c:pt idx="326">
                  <c:v>526.69598388671875</c:v>
                </c:pt>
                <c:pt idx="327">
                  <c:v>526.70599365234375</c:v>
                </c:pt>
                <c:pt idx="328">
                  <c:v>526.71600341796875</c:v>
                </c:pt>
                <c:pt idx="329">
                  <c:v>526.72601318359375</c:v>
                </c:pt>
                <c:pt idx="330">
                  <c:v>526.73602294921875</c:v>
                </c:pt>
                <c:pt idx="331">
                  <c:v>526.7459716796875</c:v>
                </c:pt>
                <c:pt idx="332">
                  <c:v>526.7559814453125</c:v>
                </c:pt>
                <c:pt idx="333">
                  <c:v>526.7659912109375</c:v>
                </c:pt>
                <c:pt idx="334">
                  <c:v>526.7760009765625</c:v>
                </c:pt>
                <c:pt idx="335">
                  <c:v>526.7860107421875</c:v>
                </c:pt>
                <c:pt idx="336">
                  <c:v>526.7960205078125</c:v>
                </c:pt>
                <c:pt idx="337">
                  <c:v>526.8060302734375</c:v>
                </c:pt>
                <c:pt idx="338">
                  <c:v>526.81597900390625</c:v>
                </c:pt>
                <c:pt idx="339">
                  <c:v>526.8270263671875</c:v>
                </c:pt>
                <c:pt idx="340">
                  <c:v>526.83697509765625</c:v>
                </c:pt>
                <c:pt idx="341">
                  <c:v>526.84698486328125</c:v>
                </c:pt>
                <c:pt idx="342">
                  <c:v>526.85699462890625</c:v>
                </c:pt>
                <c:pt idx="343">
                  <c:v>526.86700439453125</c:v>
                </c:pt>
                <c:pt idx="344">
                  <c:v>526.87701416015625</c:v>
                </c:pt>
                <c:pt idx="345">
                  <c:v>526.88702392578125</c:v>
                </c:pt>
                <c:pt idx="346">
                  <c:v>526.89697265625</c:v>
                </c:pt>
                <c:pt idx="347">
                  <c:v>526.906982421875</c:v>
                </c:pt>
                <c:pt idx="348">
                  <c:v>526.9169921875</c:v>
                </c:pt>
                <c:pt idx="349">
                  <c:v>526.927001953125</c:v>
                </c:pt>
                <c:pt idx="350">
                  <c:v>526.93701171875</c:v>
                </c:pt>
                <c:pt idx="351">
                  <c:v>526.947021484375</c:v>
                </c:pt>
                <c:pt idx="352">
                  <c:v>526.95697021484375</c:v>
                </c:pt>
                <c:pt idx="353">
                  <c:v>526.96697998046875</c:v>
                </c:pt>
                <c:pt idx="354">
                  <c:v>526.97698974609375</c:v>
                </c:pt>
                <c:pt idx="355">
                  <c:v>526.98699951171875</c:v>
                </c:pt>
                <c:pt idx="356">
                  <c:v>526.99700927734375</c:v>
                </c:pt>
                <c:pt idx="357">
                  <c:v>527.00701904296875</c:v>
                </c:pt>
                <c:pt idx="358">
                  <c:v>527.01702880859375</c:v>
                </c:pt>
                <c:pt idx="359">
                  <c:v>527.0269775390625</c:v>
                </c:pt>
                <c:pt idx="360">
                  <c:v>527.0369873046875</c:v>
                </c:pt>
                <c:pt idx="361">
                  <c:v>527.0469970703125</c:v>
                </c:pt>
                <c:pt idx="362">
                  <c:v>527.0570068359375</c:v>
                </c:pt>
                <c:pt idx="363">
                  <c:v>527.0670166015625</c:v>
                </c:pt>
                <c:pt idx="364">
                  <c:v>527.0770263671875</c:v>
                </c:pt>
                <c:pt idx="365">
                  <c:v>527.08697509765625</c:v>
                </c:pt>
                <c:pt idx="366">
                  <c:v>527.09698486328125</c:v>
                </c:pt>
                <c:pt idx="367">
                  <c:v>527.10699462890625</c:v>
                </c:pt>
                <c:pt idx="368">
                  <c:v>527.11700439453125</c:v>
                </c:pt>
                <c:pt idx="369">
                  <c:v>527.12701416015625</c:v>
                </c:pt>
                <c:pt idx="370">
                  <c:v>527.13702392578125</c:v>
                </c:pt>
                <c:pt idx="371">
                  <c:v>527.14697265625</c:v>
                </c:pt>
                <c:pt idx="372">
                  <c:v>527.156982421875</c:v>
                </c:pt>
                <c:pt idx="373">
                  <c:v>527.1669921875</c:v>
                </c:pt>
                <c:pt idx="374">
                  <c:v>527.177001953125</c:v>
                </c:pt>
                <c:pt idx="375">
                  <c:v>527.18701171875</c:v>
                </c:pt>
                <c:pt idx="376">
                  <c:v>527.197021484375</c:v>
                </c:pt>
                <c:pt idx="377">
                  <c:v>527.20697021484375</c:v>
                </c:pt>
                <c:pt idx="378">
                  <c:v>527.21697998046875</c:v>
                </c:pt>
                <c:pt idx="379">
                  <c:v>527.22698974609375</c:v>
                </c:pt>
                <c:pt idx="380">
                  <c:v>527.23699951171875</c:v>
                </c:pt>
                <c:pt idx="381">
                  <c:v>527.24700927734375</c:v>
                </c:pt>
                <c:pt idx="382">
                  <c:v>527.25799560546875</c:v>
                </c:pt>
                <c:pt idx="383">
                  <c:v>527.26800537109375</c:v>
                </c:pt>
                <c:pt idx="384">
                  <c:v>527.27801513671875</c:v>
                </c:pt>
                <c:pt idx="385">
                  <c:v>527.28802490234375</c:v>
                </c:pt>
                <c:pt idx="386">
                  <c:v>527.2979736328125</c:v>
                </c:pt>
                <c:pt idx="387">
                  <c:v>527.3079833984375</c:v>
                </c:pt>
                <c:pt idx="388">
                  <c:v>527.3179931640625</c:v>
                </c:pt>
                <c:pt idx="389">
                  <c:v>527.3280029296875</c:v>
                </c:pt>
                <c:pt idx="390">
                  <c:v>527.3380126953125</c:v>
                </c:pt>
                <c:pt idx="391">
                  <c:v>527.3480224609375</c:v>
                </c:pt>
                <c:pt idx="392">
                  <c:v>527.35797119140625</c:v>
                </c:pt>
                <c:pt idx="393">
                  <c:v>527.36798095703125</c:v>
                </c:pt>
                <c:pt idx="394">
                  <c:v>527.37799072265625</c:v>
                </c:pt>
                <c:pt idx="395">
                  <c:v>527.38800048828125</c:v>
                </c:pt>
                <c:pt idx="396">
                  <c:v>527.39801025390625</c:v>
                </c:pt>
                <c:pt idx="397">
                  <c:v>527.40802001953125</c:v>
                </c:pt>
                <c:pt idx="398">
                  <c:v>527.41802978515625</c:v>
                </c:pt>
                <c:pt idx="399">
                  <c:v>527.427978515625</c:v>
                </c:pt>
                <c:pt idx="400">
                  <c:v>527.43798828125</c:v>
                </c:pt>
                <c:pt idx="401">
                  <c:v>527.447998046875</c:v>
                </c:pt>
                <c:pt idx="402">
                  <c:v>527.4580078125</c:v>
                </c:pt>
                <c:pt idx="403">
                  <c:v>527.468017578125</c:v>
                </c:pt>
                <c:pt idx="404">
                  <c:v>527.47802734375</c:v>
                </c:pt>
                <c:pt idx="405">
                  <c:v>527.48797607421875</c:v>
                </c:pt>
                <c:pt idx="406">
                  <c:v>527.49798583984375</c:v>
                </c:pt>
                <c:pt idx="407">
                  <c:v>527.50799560546875</c:v>
                </c:pt>
                <c:pt idx="408">
                  <c:v>527.51800537109375</c:v>
                </c:pt>
                <c:pt idx="409">
                  <c:v>527.52801513671875</c:v>
                </c:pt>
                <c:pt idx="410">
                  <c:v>527.53802490234375</c:v>
                </c:pt>
                <c:pt idx="411">
                  <c:v>527.5479736328125</c:v>
                </c:pt>
                <c:pt idx="412">
                  <c:v>527.5579833984375</c:v>
                </c:pt>
                <c:pt idx="413">
                  <c:v>527.5679931640625</c:v>
                </c:pt>
                <c:pt idx="414">
                  <c:v>527.5780029296875</c:v>
                </c:pt>
                <c:pt idx="415">
                  <c:v>527.5880126953125</c:v>
                </c:pt>
                <c:pt idx="416">
                  <c:v>527.5980224609375</c:v>
                </c:pt>
                <c:pt idx="417">
                  <c:v>527.60797119140625</c:v>
                </c:pt>
                <c:pt idx="418">
                  <c:v>527.61798095703125</c:v>
                </c:pt>
                <c:pt idx="419">
                  <c:v>527.62799072265625</c:v>
                </c:pt>
                <c:pt idx="420">
                  <c:v>527.63800048828125</c:v>
                </c:pt>
                <c:pt idx="421">
                  <c:v>527.64801025390625</c:v>
                </c:pt>
                <c:pt idx="422">
                  <c:v>527.65899658203125</c:v>
                </c:pt>
                <c:pt idx="423">
                  <c:v>527.66900634765625</c:v>
                </c:pt>
                <c:pt idx="424">
                  <c:v>527.67901611328125</c:v>
                </c:pt>
                <c:pt idx="425">
                  <c:v>527.68902587890625</c:v>
                </c:pt>
                <c:pt idx="426">
                  <c:v>527.698974609375</c:v>
                </c:pt>
                <c:pt idx="427">
                  <c:v>527.708984375</c:v>
                </c:pt>
                <c:pt idx="428">
                  <c:v>527.718994140625</c:v>
                </c:pt>
                <c:pt idx="429">
                  <c:v>527.72900390625</c:v>
                </c:pt>
                <c:pt idx="430">
                  <c:v>527.739013671875</c:v>
                </c:pt>
                <c:pt idx="431">
                  <c:v>527.7490234375</c:v>
                </c:pt>
                <c:pt idx="432">
                  <c:v>527.75897216796875</c:v>
                </c:pt>
                <c:pt idx="433">
                  <c:v>527.76898193359375</c:v>
                </c:pt>
                <c:pt idx="434">
                  <c:v>527.77899169921875</c:v>
                </c:pt>
                <c:pt idx="435">
                  <c:v>527.78900146484375</c:v>
                </c:pt>
                <c:pt idx="436">
                  <c:v>527.79901123046875</c:v>
                </c:pt>
                <c:pt idx="437">
                  <c:v>527.80902099609375</c:v>
                </c:pt>
                <c:pt idx="438">
                  <c:v>527.8189697265625</c:v>
                </c:pt>
                <c:pt idx="439">
                  <c:v>527.8289794921875</c:v>
                </c:pt>
                <c:pt idx="440">
                  <c:v>527.8389892578125</c:v>
                </c:pt>
                <c:pt idx="441">
                  <c:v>527.8489990234375</c:v>
                </c:pt>
                <c:pt idx="442">
                  <c:v>527.8590087890625</c:v>
                </c:pt>
                <c:pt idx="443">
                  <c:v>527.8690185546875</c:v>
                </c:pt>
                <c:pt idx="444">
                  <c:v>527.8790283203125</c:v>
                </c:pt>
                <c:pt idx="445">
                  <c:v>527.88897705078125</c:v>
                </c:pt>
                <c:pt idx="446">
                  <c:v>527.89898681640625</c:v>
                </c:pt>
                <c:pt idx="447">
                  <c:v>527.90899658203125</c:v>
                </c:pt>
                <c:pt idx="448">
                  <c:v>527.91900634765625</c:v>
                </c:pt>
                <c:pt idx="449">
                  <c:v>527.92901611328125</c:v>
                </c:pt>
                <c:pt idx="450">
                  <c:v>527.93902587890625</c:v>
                </c:pt>
                <c:pt idx="451">
                  <c:v>527.948974609375</c:v>
                </c:pt>
                <c:pt idx="452">
                  <c:v>527.958984375</c:v>
                </c:pt>
                <c:pt idx="453">
                  <c:v>527.969970703125</c:v>
                </c:pt>
                <c:pt idx="454">
                  <c:v>527.97998046875</c:v>
                </c:pt>
                <c:pt idx="455">
                  <c:v>527.989990234375</c:v>
                </c:pt>
                <c:pt idx="456">
                  <c:v>528</c:v>
                </c:pt>
                <c:pt idx="457">
                  <c:v>528.010009765625</c:v>
                </c:pt>
                <c:pt idx="458">
                  <c:v>528.02001953125</c:v>
                </c:pt>
                <c:pt idx="459">
                  <c:v>528.030029296875</c:v>
                </c:pt>
                <c:pt idx="460">
                  <c:v>528.03997802734375</c:v>
                </c:pt>
                <c:pt idx="461">
                  <c:v>528.04998779296875</c:v>
                </c:pt>
                <c:pt idx="462">
                  <c:v>528.05999755859375</c:v>
                </c:pt>
                <c:pt idx="463">
                  <c:v>528.07000732421875</c:v>
                </c:pt>
                <c:pt idx="464">
                  <c:v>528.08001708984375</c:v>
                </c:pt>
                <c:pt idx="465">
                  <c:v>528.09002685546875</c:v>
                </c:pt>
                <c:pt idx="466">
                  <c:v>528.0999755859375</c:v>
                </c:pt>
                <c:pt idx="467">
                  <c:v>528.1099853515625</c:v>
                </c:pt>
                <c:pt idx="468">
                  <c:v>528.1199951171875</c:v>
                </c:pt>
                <c:pt idx="469">
                  <c:v>528.1300048828125</c:v>
                </c:pt>
                <c:pt idx="470">
                  <c:v>528.1400146484375</c:v>
                </c:pt>
                <c:pt idx="471">
                  <c:v>528.1500244140625</c:v>
                </c:pt>
                <c:pt idx="472">
                  <c:v>528.15997314453125</c:v>
                </c:pt>
                <c:pt idx="473">
                  <c:v>528.16998291015625</c:v>
                </c:pt>
                <c:pt idx="474">
                  <c:v>528.17999267578125</c:v>
                </c:pt>
                <c:pt idx="475">
                  <c:v>528.19000244140625</c:v>
                </c:pt>
                <c:pt idx="476">
                  <c:v>528.20001220703125</c:v>
                </c:pt>
                <c:pt idx="477">
                  <c:v>528.21002197265625</c:v>
                </c:pt>
                <c:pt idx="478">
                  <c:v>528.219970703125</c:v>
                </c:pt>
                <c:pt idx="479">
                  <c:v>528.22998046875</c:v>
                </c:pt>
                <c:pt idx="480">
                  <c:v>528.239990234375</c:v>
                </c:pt>
                <c:pt idx="481">
                  <c:v>528.25</c:v>
                </c:pt>
                <c:pt idx="482">
                  <c:v>528.260009765625</c:v>
                </c:pt>
                <c:pt idx="483">
                  <c:v>528.27099609375</c:v>
                </c:pt>
                <c:pt idx="484">
                  <c:v>528.281005859375</c:v>
                </c:pt>
                <c:pt idx="485">
                  <c:v>528.291015625</c:v>
                </c:pt>
                <c:pt idx="486">
                  <c:v>528.301025390625</c:v>
                </c:pt>
                <c:pt idx="487">
                  <c:v>528.31097412109375</c:v>
                </c:pt>
                <c:pt idx="488">
                  <c:v>528.32098388671875</c:v>
                </c:pt>
                <c:pt idx="489">
                  <c:v>528.33099365234375</c:v>
                </c:pt>
                <c:pt idx="490">
                  <c:v>528.34100341796875</c:v>
                </c:pt>
                <c:pt idx="491">
                  <c:v>528.35101318359375</c:v>
                </c:pt>
                <c:pt idx="492">
                  <c:v>528.36102294921875</c:v>
                </c:pt>
                <c:pt idx="493">
                  <c:v>528.3709716796875</c:v>
                </c:pt>
                <c:pt idx="494">
                  <c:v>528.3809814453125</c:v>
                </c:pt>
                <c:pt idx="495">
                  <c:v>528.3909912109375</c:v>
                </c:pt>
                <c:pt idx="496">
                  <c:v>528.4010009765625</c:v>
                </c:pt>
                <c:pt idx="497">
                  <c:v>528.4110107421875</c:v>
                </c:pt>
                <c:pt idx="498">
                  <c:v>528.4210205078125</c:v>
                </c:pt>
                <c:pt idx="499">
                  <c:v>528.4310302734375</c:v>
                </c:pt>
                <c:pt idx="500">
                  <c:v>528.44097900390625</c:v>
                </c:pt>
                <c:pt idx="501">
                  <c:v>528.45098876953125</c:v>
                </c:pt>
                <c:pt idx="502">
                  <c:v>528.46099853515625</c:v>
                </c:pt>
                <c:pt idx="503">
                  <c:v>528.47100830078125</c:v>
                </c:pt>
                <c:pt idx="504">
                  <c:v>528.48101806640625</c:v>
                </c:pt>
                <c:pt idx="505">
                  <c:v>528.49102783203125</c:v>
                </c:pt>
                <c:pt idx="506">
                  <c:v>528.5009765625</c:v>
                </c:pt>
                <c:pt idx="507">
                  <c:v>528.510986328125</c:v>
                </c:pt>
                <c:pt idx="508">
                  <c:v>528.52099609375</c:v>
                </c:pt>
                <c:pt idx="509">
                  <c:v>528.531005859375</c:v>
                </c:pt>
                <c:pt idx="510">
                  <c:v>528.541015625</c:v>
                </c:pt>
                <c:pt idx="511">
                  <c:v>528.552001953125</c:v>
                </c:pt>
                <c:pt idx="512">
                  <c:v>528.56201171875</c:v>
                </c:pt>
                <c:pt idx="513">
                  <c:v>528.572021484375</c:v>
                </c:pt>
                <c:pt idx="514">
                  <c:v>528.58197021484375</c:v>
                </c:pt>
                <c:pt idx="515">
                  <c:v>528.59197998046875</c:v>
                </c:pt>
                <c:pt idx="516">
                  <c:v>528.60198974609375</c:v>
                </c:pt>
                <c:pt idx="517">
                  <c:v>528.61199951171875</c:v>
                </c:pt>
                <c:pt idx="518">
                  <c:v>528.62200927734375</c:v>
                </c:pt>
                <c:pt idx="519">
                  <c:v>528.63201904296875</c:v>
                </c:pt>
                <c:pt idx="520">
                  <c:v>528.64202880859375</c:v>
                </c:pt>
                <c:pt idx="521">
                  <c:v>528.6519775390625</c:v>
                </c:pt>
                <c:pt idx="522">
                  <c:v>528.6619873046875</c:v>
                </c:pt>
                <c:pt idx="523">
                  <c:v>528.6719970703125</c:v>
                </c:pt>
                <c:pt idx="524">
                  <c:v>528.6820068359375</c:v>
                </c:pt>
                <c:pt idx="525">
                  <c:v>528.6920166015625</c:v>
                </c:pt>
                <c:pt idx="526">
                  <c:v>528.7020263671875</c:v>
                </c:pt>
                <c:pt idx="527">
                  <c:v>528.71197509765625</c:v>
                </c:pt>
                <c:pt idx="528">
                  <c:v>528.72198486328125</c:v>
                </c:pt>
                <c:pt idx="529">
                  <c:v>528.73199462890625</c:v>
                </c:pt>
                <c:pt idx="530">
                  <c:v>528.74200439453125</c:v>
                </c:pt>
                <c:pt idx="531">
                  <c:v>528.75201416015625</c:v>
                </c:pt>
                <c:pt idx="532">
                  <c:v>528.76202392578125</c:v>
                </c:pt>
                <c:pt idx="533">
                  <c:v>528.77197265625</c:v>
                </c:pt>
                <c:pt idx="534">
                  <c:v>528.781982421875</c:v>
                </c:pt>
                <c:pt idx="535">
                  <c:v>528.7919921875</c:v>
                </c:pt>
                <c:pt idx="536">
                  <c:v>528.802001953125</c:v>
                </c:pt>
                <c:pt idx="537">
                  <c:v>528.81201171875</c:v>
                </c:pt>
                <c:pt idx="538">
                  <c:v>528.822998046875</c:v>
                </c:pt>
                <c:pt idx="539">
                  <c:v>528.8330078125</c:v>
                </c:pt>
                <c:pt idx="540">
                  <c:v>528.843017578125</c:v>
                </c:pt>
                <c:pt idx="541">
                  <c:v>528.85302734375</c:v>
                </c:pt>
                <c:pt idx="542">
                  <c:v>528.86297607421875</c:v>
                </c:pt>
                <c:pt idx="543">
                  <c:v>528.87298583984375</c:v>
                </c:pt>
                <c:pt idx="544">
                  <c:v>528.88299560546875</c:v>
                </c:pt>
                <c:pt idx="545">
                  <c:v>528.89300537109375</c:v>
                </c:pt>
                <c:pt idx="546">
                  <c:v>528.90301513671875</c:v>
                </c:pt>
                <c:pt idx="547">
                  <c:v>528.91302490234375</c:v>
                </c:pt>
                <c:pt idx="548">
                  <c:v>528.9229736328125</c:v>
                </c:pt>
                <c:pt idx="549">
                  <c:v>528.9329833984375</c:v>
                </c:pt>
                <c:pt idx="550">
                  <c:v>528.9429931640625</c:v>
                </c:pt>
                <c:pt idx="551">
                  <c:v>528.9530029296875</c:v>
                </c:pt>
                <c:pt idx="552">
                  <c:v>528.9630126953125</c:v>
                </c:pt>
                <c:pt idx="553">
                  <c:v>528.9730224609375</c:v>
                </c:pt>
                <c:pt idx="554">
                  <c:v>528.98297119140625</c:v>
                </c:pt>
                <c:pt idx="555">
                  <c:v>528.99298095703125</c:v>
                </c:pt>
                <c:pt idx="556">
                  <c:v>529.00299072265625</c:v>
                </c:pt>
                <c:pt idx="557">
                  <c:v>529.01300048828125</c:v>
                </c:pt>
                <c:pt idx="558">
                  <c:v>529.02301025390625</c:v>
                </c:pt>
                <c:pt idx="559">
                  <c:v>529.03302001953125</c:v>
                </c:pt>
                <c:pt idx="560">
                  <c:v>529.04302978515625</c:v>
                </c:pt>
                <c:pt idx="561">
                  <c:v>529.052978515625</c:v>
                </c:pt>
                <c:pt idx="562">
                  <c:v>529.06298828125</c:v>
                </c:pt>
                <c:pt idx="563">
                  <c:v>529.072998046875</c:v>
                </c:pt>
                <c:pt idx="564">
                  <c:v>529.0830078125</c:v>
                </c:pt>
                <c:pt idx="565">
                  <c:v>529.093994140625</c:v>
                </c:pt>
                <c:pt idx="566">
                  <c:v>529.10400390625</c:v>
                </c:pt>
                <c:pt idx="567">
                  <c:v>529.114013671875</c:v>
                </c:pt>
                <c:pt idx="568">
                  <c:v>529.1240234375</c:v>
                </c:pt>
                <c:pt idx="569">
                  <c:v>529.13397216796875</c:v>
                </c:pt>
                <c:pt idx="570">
                  <c:v>529.14398193359375</c:v>
                </c:pt>
                <c:pt idx="571">
                  <c:v>529.15399169921875</c:v>
                </c:pt>
                <c:pt idx="572">
                  <c:v>529.16400146484375</c:v>
                </c:pt>
                <c:pt idx="573">
                  <c:v>529.17401123046875</c:v>
                </c:pt>
                <c:pt idx="574">
                  <c:v>529.18402099609375</c:v>
                </c:pt>
                <c:pt idx="575">
                  <c:v>529.1939697265625</c:v>
                </c:pt>
                <c:pt idx="576">
                  <c:v>529.2039794921875</c:v>
                </c:pt>
                <c:pt idx="577">
                  <c:v>529.2139892578125</c:v>
                </c:pt>
                <c:pt idx="578">
                  <c:v>529.2239990234375</c:v>
                </c:pt>
                <c:pt idx="579">
                  <c:v>529.2340087890625</c:v>
                </c:pt>
                <c:pt idx="580">
                  <c:v>529.2440185546875</c:v>
                </c:pt>
                <c:pt idx="581">
                  <c:v>529.2540283203125</c:v>
                </c:pt>
                <c:pt idx="582">
                  <c:v>529.26397705078125</c:v>
                </c:pt>
                <c:pt idx="583">
                  <c:v>529.27398681640625</c:v>
                </c:pt>
                <c:pt idx="584">
                  <c:v>529.28399658203125</c:v>
                </c:pt>
                <c:pt idx="585">
                  <c:v>529.29400634765625</c:v>
                </c:pt>
              </c:numCache>
            </c:numRef>
          </c:xVal>
          <c:yVal>
            <c:numRef>
              <c:f>'Sheet1 {12 min}'!$B$1:$B$586</c:f>
              <c:numCache>
                <c:formatCode>General</c:formatCode>
                <c:ptCount val="586"/>
                <c:pt idx="0">
                  <c:v>22.25</c:v>
                </c:pt>
                <c:pt idx="1">
                  <c:v>24.5</c:v>
                </c:pt>
                <c:pt idx="2">
                  <c:v>18.25</c:v>
                </c:pt>
                <c:pt idx="3">
                  <c:v>10.25</c:v>
                </c:pt>
                <c:pt idx="4">
                  <c:v>4</c:v>
                </c:pt>
                <c:pt idx="5">
                  <c:v>4.5</c:v>
                </c:pt>
                <c:pt idx="6">
                  <c:v>11.75</c:v>
                </c:pt>
                <c:pt idx="7">
                  <c:v>31</c:v>
                </c:pt>
                <c:pt idx="8">
                  <c:v>53.75</c:v>
                </c:pt>
                <c:pt idx="9">
                  <c:v>52.5</c:v>
                </c:pt>
                <c:pt idx="10">
                  <c:v>46</c:v>
                </c:pt>
                <c:pt idx="11">
                  <c:v>52.5</c:v>
                </c:pt>
                <c:pt idx="12">
                  <c:v>69</c:v>
                </c:pt>
                <c:pt idx="13">
                  <c:v>62.75</c:v>
                </c:pt>
                <c:pt idx="14">
                  <c:v>37.75</c:v>
                </c:pt>
                <c:pt idx="15">
                  <c:v>41.75</c:v>
                </c:pt>
                <c:pt idx="16">
                  <c:v>49.5</c:v>
                </c:pt>
                <c:pt idx="17">
                  <c:v>33.5</c:v>
                </c:pt>
                <c:pt idx="18">
                  <c:v>18</c:v>
                </c:pt>
                <c:pt idx="19">
                  <c:v>25.25</c:v>
                </c:pt>
                <c:pt idx="20">
                  <c:v>43.5</c:v>
                </c:pt>
                <c:pt idx="21">
                  <c:v>44.75</c:v>
                </c:pt>
                <c:pt idx="22">
                  <c:v>58.75</c:v>
                </c:pt>
                <c:pt idx="23">
                  <c:v>77.25</c:v>
                </c:pt>
                <c:pt idx="24">
                  <c:v>42</c:v>
                </c:pt>
                <c:pt idx="25">
                  <c:v>13.5</c:v>
                </c:pt>
                <c:pt idx="26">
                  <c:v>67.75</c:v>
                </c:pt>
                <c:pt idx="27">
                  <c:v>120</c:v>
                </c:pt>
                <c:pt idx="28">
                  <c:v>81.5</c:v>
                </c:pt>
                <c:pt idx="29">
                  <c:v>50.25</c:v>
                </c:pt>
                <c:pt idx="30">
                  <c:v>154.80000305175781</c:v>
                </c:pt>
                <c:pt idx="31">
                  <c:v>471.79998779296875</c:v>
                </c:pt>
                <c:pt idx="32">
                  <c:v>1361</c:v>
                </c:pt>
                <c:pt idx="33">
                  <c:v>2668</c:v>
                </c:pt>
                <c:pt idx="34">
                  <c:v>3056</c:v>
                </c:pt>
                <c:pt idx="35">
                  <c:v>2203</c:v>
                </c:pt>
                <c:pt idx="36">
                  <c:v>1236</c:v>
                </c:pt>
                <c:pt idx="37">
                  <c:v>694.5</c:v>
                </c:pt>
                <c:pt idx="38">
                  <c:v>472.29998779296875</c:v>
                </c:pt>
                <c:pt idx="39">
                  <c:v>452.70001220703125</c:v>
                </c:pt>
                <c:pt idx="40">
                  <c:v>614.29998779296875</c:v>
                </c:pt>
                <c:pt idx="41">
                  <c:v>772.5</c:v>
                </c:pt>
                <c:pt idx="42">
                  <c:v>653.5</c:v>
                </c:pt>
                <c:pt idx="43">
                  <c:v>414</c:v>
                </c:pt>
                <c:pt idx="44">
                  <c:v>247.80000305175781</c:v>
                </c:pt>
                <c:pt idx="45">
                  <c:v>131.69999694824219</c:v>
                </c:pt>
                <c:pt idx="46">
                  <c:v>62.25</c:v>
                </c:pt>
                <c:pt idx="47">
                  <c:v>28</c:v>
                </c:pt>
                <c:pt idx="48">
                  <c:v>24.25</c:v>
                </c:pt>
                <c:pt idx="49">
                  <c:v>45.75</c:v>
                </c:pt>
                <c:pt idx="50">
                  <c:v>79</c:v>
                </c:pt>
                <c:pt idx="51">
                  <c:v>112.69999694824219</c:v>
                </c:pt>
                <c:pt idx="52">
                  <c:v>111.30000305175781</c:v>
                </c:pt>
                <c:pt idx="53">
                  <c:v>66</c:v>
                </c:pt>
                <c:pt idx="54">
                  <c:v>29</c:v>
                </c:pt>
                <c:pt idx="55">
                  <c:v>43.75</c:v>
                </c:pt>
                <c:pt idx="56">
                  <c:v>74.75</c:v>
                </c:pt>
                <c:pt idx="57">
                  <c:v>88.5</c:v>
                </c:pt>
                <c:pt idx="58">
                  <c:v>106</c:v>
                </c:pt>
                <c:pt idx="59">
                  <c:v>110.69999694824219</c:v>
                </c:pt>
                <c:pt idx="60">
                  <c:v>95.75</c:v>
                </c:pt>
                <c:pt idx="61">
                  <c:v>79.25</c:v>
                </c:pt>
                <c:pt idx="62">
                  <c:v>80.5</c:v>
                </c:pt>
                <c:pt idx="63">
                  <c:v>84.25</c:v>
                </c:pt>
                <c:pt idx="64">
                  <c:v>67</c:v>
                </c:pt>
                <c:pt idx="65">
                  <c:v>65.5</c:v>
                </c:pt>
                <c:pt idx="66">
                  <c:v>63</c:v>
                </c:pt>
                <c:pt idx="67">
                  <c:v>36.25</c:v>
                </c:pt>
                <c:pt idx="68">
                  <c:v>36.5</c:v>
                </c:pt>
                <c:pt idx="69">
                  <c:v>60.5</c:v>
                </c:pt>
                <c:pt idx="70">
                  <c:v>65</c:v>
                </c:pt>
                <c:pt idx="71">
                  <c:v>52.75</c:v>
                </c:pt>
                <c:pt idx="72">
                  <c:v>49</c:v>
                </c:pt>
                <c:pt idx="73">
                  <c:v>61.75</c:v>
                </c:pt>
                <c:pt idx="74">
                  <c:v>66</c:v>
                </c:pt>
                <c:pt idx="75">
                  <c:v>71.75</c:v>
                </c:pt>
                <c:pt idx="76">
                  <c:v>98.5</c:v>
                </c:pt>
                <c:pt idx="77">
                  <c:v>94.25</c:v>
                </c:pt>
                <c:pt idx="78">
                  <c:v>73.75</c:v>
                </c:pt>
                <c:pt idx="79">
                  <c:v>121.19999694824219</c:v>
                </c:pt>
                <c:pt idx="80">
                  <c:v>262.70001220703125</c:v>
                </c:pt>
                <c:pt idx="81">
                  <c:v>1050</c:v>
                </c:pt>
                <c:pt idx="82">
                  <c:v>4766</c:v>
                </c:pt>
                <c:pt idx="83">
                  <c:v>13200</c:v>
                </c:pt>
                <c:pt idx="84">
                  <c:v>19660</c:v>
                </c:pt>
                <c:pt idx="85">
                  <c:v>15990</c:v>
                </c:pt>
                <c:pt idx="86">
                  <c:v>7383</c:v>
                </c:pt>
                <c:pt idx="87">
                  <c:v>2138</c:v>
                </c:pt>
                <c:pt idx="88">
                  <c:v>562.20001220703125</c:v>
                </c:pt>
                <c:pt idx="89">
                  <c:v>339.5</c:v>
                </c:pt>
                <c:pt idx="90">
                  <c:v>540.20001220703125</c:v>
                </c:pt>
                <c:pt idx="91">
                  <c:v>874.79998779296875</c:v>
                </c:pt>
                <c:pt idx="92">
                  <c:v>855.5</c:v>
                </c:pt>
                <c:pt idx="93">
                  <c:v>438.5</c:v>
                </c:pt>
                <c:pt idx="94">
                  <c:v>131</c:v>
                </c:pt>
                <c:pt idx="95">
                  <c:v>54.5</c:v>
                </c:pt>
                <c:pt idx="96">
                  <c:v>42.75</c:v>
                </c:pt>
                <c:pt idx="97">
                  <c:v>67</c:v>
                </c:pt>
                <c:pt idx="98">
                  <c:v>70.75</c:v>
                </c:pt>
                <c:pt idx="99">
                  <c:v>47.75</c:v>
                </c:pt>
                <c:pt idx="100">
                  <c:v>45.5</c:v>
                </c:pt>
                <c:pt idx="101">
                  <c:v>62.25</c:v>
                </c:pt>
                <c:pt idx="102">
                  <c:v>57</c:v>
                </c:pt>
                <c:pt idx="103">
                  <c:v>35.5</c:v>
                </c:pt>
                <c:pt idx="104">
                  <c:v>43</c:v>
                </c:pt>
                <c:pt idx="105">
                  <c:v>79.25</c:v>
                </c:pt>
                <c:pt idx="106">
                  <c:v>120</c:v>
                </c:pt>
                <c:pt idx="107">
                  <c:v>114.80000305175781</c:v>
                </c:pt>
                <c:pt idx="108">
                  <c:v>70</c:v>
                </c:pt>
                <c:pt idx="109">
                  <c:v>65.5</c:v>
                </c:pt>
                <c:pt idx="110">
                  <c:v>86.75</c:v>
                </c:pt>
                <c:pt idx="111">
                  <c:v>79.75</c:v>
                </c:pt>
                <c:pt idx="112">
                  <c:v>59.25</c:v>
                </c:pt>
                <c:pt idx="113">
                  <c:v>50</c:v>
                </c:pt>
                <c:pt idx="114">
                  <c:v>55.5</c:v>
                </c:pt>
                <c:pt idx="115">
                  <c:v>95.25</c:v>
                </c:pt>
                <c:pt idx="116">
                  <c:v>119.5</c:v>
                </c:pt>
                <c:pt idx="117">
                  <c:v>93.25</c:v>
                </c:pt>
                <c:pt idx="118">
                  <c:v>89.5</c:v>
                </c:pt>
                <c:pt idx="119">
                  <c:v>121.80000305175781</c:v>
                </c:pt>
                <c:pt idx="120">
                  <c:v>156.30000305175781</c:v>
                </c:pt>
                <c:pt idx="121">
                  <c:v>153.5</c:v>
                </c:pt>
                <c:pt idx="122">
                  <c:v>136</c:v>
                </c:pt>
                <c:pt idx="123">
                  <c:v>177</c:v>
                </c:pt>
                <c:pt idx="124">
                  <c:v>214.80000305175781</c:v>
                </c:pt>
                <c:pt idx="125">
                  <c:v>211</c:v>
                </c:pt>
                <c:pt idx="126">
                  <c:v>227.30000305175781</c:v>
                </c:pt>
                <c:pt idx="127">
                  <c:v>279</c:v>
                </c:pt>
                <c:pt idx="128">
                  <c:v>307.20001220703125</c:v>
                </c:pt>
                <c:pt idx="129">
                  <c:v>292.79998779296875</c:v>
                </c:pt>
                <c:pt idx="130">
                  <c:v>377.29998779296875</c:v>
                </c:pt>
                <c:pt idx="131">
                  <c:v>1236</c:v>
                </c:pt>
                <c:pt idx="132">
                  <c:v>7319</c:v>
                </c:pt>
                <c:pt idx="133">
                  <c:v>32200</c:v>
                </c:pt>
                <c:pt idx="134">
                  <c:v>65340</c:v>
                </c:pt>
                <c:pt idx="135">
                  <c:v>63780</c:v>
                </c:pt>
                <c:pt idx="136">
                  <c:v>30480</c:v>
                </c:pt>
                <c:pt idx="137">
                  <c:v>7229</c:v>
                </c:pt>
                <c:pt idx="138">
                  <c:v>1430</c:v>
                </c:pt>
                <c:pt idx="139">
                  <c:v>787.79998779296875</c:v>
                </c:pt>
                <c:pt idx="140">
                  <c:v>938.70001220703125</c:v>
                </c:pt>
                <c:pt idx="141">
                  <c:v>991</c:v>
                </c:pt>
                <c:pt idx="142">
                  <c:v>893</c:v>
                </c:pt>
                <c:pt idx="143">
                  <c:v>686.20001220703125</c:v>
                </c:pt>
                <c:pt idx="144">
                  <c:v>485.70001220703125</c:v>
                </c:pt>
                <c:pt idx="145">
                  <c:v>384.5</c:v>
                </c:pt>
                <c:pt idx="146">
                  <c:v>298.20001220703125</c:v>
                </c:pt>
                <c:pt idx="147">
                  <c:v>211.5</c:v>
                </c:pt>
                <c:pt idx="148">
                  <c:v>159.69999694824219</c:v>
                </c:pt>
                <c:pt idx="149">
                  <c:v>110.69999694824219</c:v>
                </c:pt>
                <c:pt idx="150">
                  <c:v>70</c:v>
                </c:pt>
                <c:pt idx="151">
                  <c:v>67.5</c:v>
                </c:pt>
                <c:pt idx="152">
                  <c:v>123</c:v>
                </c:pt>
                <c:pt idx="153">
                  <c:v>196.19999694824219</c:v>
                </c:pt>
                <c:pt idx="154">
                  <c:v>178.30000305175781</c:v>
                </c:pt>
                <c:pt idx="155">
                  <c:v>111.69999694824219</c:v>
                </c:pt>
                <c:pt idx="156">
                  <c:v>86</c:v>
                </c:pt>
                <c:pt idx="157">
                  <c:v>99.75</c:v>
                </c:pt>
                <c:pt idx="158">
                  <c:v>136.5</c:v>
                </c:pt>
                <c:pt idx="159">
                  <c:v>157.30000305175781</c:v>
                </c:pt>
                <c:pt idx="160">
                  <c:v>167.80000305175781</c:v>
                </c:pt>
                <c:pt idx="161">
                  <c:v>184.5</c:v>
                </c:pt>
                <c:pt idx="162">
                  <c:v>194.19999694824219</c:v>
                </c:pt>
                <c:pt idx="163">
                  <c:v>216</c:v>
                </c:pt>
                <c:pt idx="164">
                  <c:v>209.19999694824219</c:v>
                </c:pt>
                <c:pt idx="165">
                  <c:v>152.5</c:v>
                </c:pt>
                <c:pt idx="166">
                  <c:v>104.5</c:v>
                </c:pt>
                <c:pt idx="167">
                  <c:v>97.5</c:v>
                </c:pt>
                <c:pt idx="168">
                  <c:v>129.5</c:v>
                </c:pt>
                <c:pt idx="169">
                  <c:v>159.69999694824219</c:v>
                </c:pt>
                <c:pt idx="170">
                  <c:v>154.80000305175781</c:v>
                </c:pt>
                <c:pt idx="171">
                  <c:v>136.69999694824219</c:v>
                </c:pt>
                <c:pt idx="172">
                  <c:v>135.30000305175781</c:v>
                </c:pt>
                <c:pt idx="173">
                  <c:v>152</c:v>
                </c:pt>
                <c:pt idx="174">
                  <c:v>193.5</c:v>
                </c:pt>
                <c:pt idx="175">
                  <c:v>252.69999694824219</c:v>
                </c:pt>
                <c:pt idx="176">
                  <c:v>280</c:v>
                </c:pt>
                <c:pt idx="177">
                  <c:v>249.5</c:v>
                </c:pt>
                <c:pt idx="178">
                  <c:v>204.30000305175781</c:v>
                </c:pt>
                <c:pt idx="179">
                  <c:v>171.5</c:v>
                </c:pt>
                <c:pt idx="180">
                  <c:v>215.5</c:v>
                </c:pt>
                <c:pt idx="181">
                  <c:v>627.5</c:v>
                </c:pt>
                <c:pt idx="182">
                  <c:v>5722</c:v>
                </c:pt>
                <c:pt idx="183">
                  <c:v>42220</c:v>
                </c:pt>
                <c:pt idx="184">
                  <c:v>118900</c:v>
                </c:pt>
                <c:pt idx="185">
                  <c:v>146300</c:v>
                </c:pt>
                <c:pt idx="186">
                  <c:v>80790</c:v>
                </c:pt>
                <c:pt idx="187">
                  <c:v>18060</c:v>
                </c:pt>
                <c:pt idx="188">
                  <c:v>2027</c:v>
                </c:pt>
                <c:pt idx="189">
                  <c:v>641.79998779296875</c:v>
                </c:pt>
                <c:pt idx="190">
                  <c:v>933.79998779296875</c:v>
                </c:pt>
                <c:pt idx="191">
                  <c:v>1218</c:v>
                </c:pt>
                <c:pt idx="192">
                  <c:v>1031</c:v>
                </c:pt>
                <c:pt idx="193">
                  <c:v>581.70001220703125</c:v>
                </c:pt>
                <c:pt idx="194">
                  <c:v>310.70001220703125</c:v>
                </c:pt>
                <c:pt idx="195">
                  <c:v>253.80000305175781</c:v>
                </c:pt>
                <c:pt idx="196">
                  <c:v>379</c:v>
                </c:pt>
                <c:pt idx="197">
                  <c:v>536</c:v>
                </c:pt>
                <c:pt idx="198">
                  <c:v>443.5</c:v>
                </c:pt>
                <c:pt idx="199">
                  <c:v>229.69999694824219</c:v>
                </c:pt>
                <c:pt idx="200">
                  <c:v>129.5</c:v>
                </c:pt>
                <c:pt idx="201">
                  <c:v>117</c:v>
                </c:pt>
                <c:pt idx="202">
                  <c:v>173.5</c:v>
                </c:pt>
                <c:pt idx="203">
                  <c:v>343.5</c:v>
                </c:pt>
                <c:pt idx="204">
                  <c:v>500.29998779296875</c:v>
                </c:pt>
                <c:pt idx="205">
                  <c:v>444.70001220703125</c:v>
                </c:pt>
                <c:pt idx="206">
                  <c:v>273.70001220703125</c:v>
                </c:pt>
                <c:pt idx="207">
                  <c:v>189.30000305175781</c:v>
                </c:pt>
                <c:pt idx="208">
                  <c:v>215.80000305175781</c:v>
                </c:pt>
                <c:pt idx="209">
                  <c:v>220.5</c:v>
                </c:pt>
                <c:pt idx="210">
                  <c:v>139.5</c:v>
                </c:pt>
                <c:pt idx="211">
                  <c:v>101.5</c:v>
                </c:pt>
                <c:pt idx="212">
                  <c:v>155.30000305175781</c:v>
                </c:pt>
                <c:pt idx="213">
                  <c:v>220</c:v>
                </c:pt>
                <c:pt idx="214">
                  <c:v>222</c:v>
                </c:pt>
                <c:pt idx="215">
                  <c:v>234.5</c:v>
                </c:pt>
                <c:pt idx="216">
                  <c:v>295</c:v>
                </c:pt>
                <c:pt idx="217">
                  <c:v>280.79998779296875</c:v>
                </c:pt>
                <c:pt idx="218">
                  <c:v>186.5</c:v>
                </c:pt>
                <c:pt idx="219">
                  <c:v>97.5</c:v>
                </c:pt>
                <c:pt idx="220">
                  <c:v>83</c:v>
                </c:pt>
                <c:pt idx="221">
                  <c:v>124.19999694824219</c:v>
                </c:pt>
                <c:pt idx="222">
                  <c:v>138.5</c:v>
                </c:pt>
                <c:pt idx="223">
                  <c:v>168.5</c:v>
                </c:pt>
                <c:pt idx="224">
                  <c:v>224</c:v>
                </c:pt>
                <c:pt idx="225">
                  <c:v>248.5</c:v>
                </c:pt>
                <c:pt idx="226">
                  <c:v>283.70001220703125</c:v>
                </c:pt>
                <c:pt idx="227">
                  <c:v>311.20001220703125</c:v>
                </c:pt>
                <c:pt idx="228">
                  <c:v>363.20001220703125</c:v>
                </c:pt>
                <c:pt idx="229">
                  <c:v>478.20001220703125</c:v>
                </c:pt>
                <c:pt idx="230">
                  <c:v>533</c:v>
                </c:pt>
                <c:pt idx="231">
                  <c:v>828.70001220703125</c:v>
                </c:pt>
                <c:pt idx="232">
                  <c:v>4000</c:v>
                </c:pt>
                <c:pt idx="233">
                  <c:v>37200</c:v>
                </c:pt>
                <c:pt idx="234">
                  <c:v>143200</c:v>
                </c:pt>
                <c:pt idx="235">
                  <c:v>217800</c:v>
                </c:pt>
                <c:pt idx="236">
                  <c:v>140800</c:v>
                </c:pt>
                <c:pt idx="237">
                  <c:v>35700</c:v>
                </c:pt>
                <c:pt idx="238">
                  <c:v>3786</c:v>
                </c:pt>
                <c:pt idx="239">
                  <c:v>974.5</c:v>
                </c:pt>
                <c:pt idx="240">
                  <c:v>1089</c:v>
                </c:pt>
                <c:pt idx="241">
                  <c:v>1607</c:v>
                </c:pt>
                <c:pt idx="242">
                  <c:v>1571</c:v>
                </c:pt>
                <c:pt idx="243">
                  <c:v>907</c:v>
                </c:pt>
                <c:pt idx="244">
                  <c:v>414</c:v>
                </c:pt>
                <c:pt idx="245">
                  <c:v>334.5</c:v>
                </c:pt>
                <c:pt idx="246">
                  <c:v>693.79998779296875</c:v>
                </c:pt>
                <c:pt idx="247">
                  <c:v>1208</c:v>
                </c:pt>
                <c:pt idx="248">
                  <c:v>1106</c:v>
                </c:pt>
                <c:pt idx="249">
                  <c:v>536.5</c:v>
                </c:pt>
                <c:pt idx="250">
                  <c:v>178.80000305175781</c:v>
                </c:pt>
                <c:pt idx="251">
                  <c:v>104.80000305175781</c:v>
                </c:pt>
                <c:pt idx="252">
                  <c:v>177.30000305175781</c:v>
                </c:pt>
                <c:pt idx="253">
                  <c:v>542.79998779296875</c:v>
                </c:pt>
                <c:pt idx="254">
                  <c:v>985.70001220703125</c:v>
                </c:pt>
                <c:pt idx="255">
                  <c:v>886.5</c:v>
                </c:pt>
                <c:pt idx="256">
                  <c:v>443</c:v>
                </c:pt>
                <c:pt idx="257">
                  <c:v>198.5</c:v>
                </c:pt>
                <c:pt idx="258">
                  <c:v>160.5</c:v>
                </c:pt>
                <c:pt idx="259">
                  <c:v>206.69999694824219</c:v>
                </c:pt>
                <c:pt idx="260">
                  <c:v>230.80000305175781</c:v>
                </c:pt>
                <c:pt idx="261">
                  <c:v>180</c:v>
                </c:pt>
                <c:pt idx="262">
                  <c:v>157</c:v>
                </c:pt>
                <c:pt idx="263">
                  <c:v>191</c:v>
                </c:pt>
                <c:pt idx="264">
                  <c:v>227.30000305175781</c:v>
                </c:pt>
                <c:pt idx="265">
                  <c:v>337.70001220703125</c:v>
                </c:pt>
                <c:pt idx="266">
                  <c:v>440.5</c:v>
                </c:pt>
                <c:pt idx="267">
                  <c:v>351.29998779296875</c:v>
                </c:pt>
                <c:pt idx="268">
                  <c:v>219.19999694824219</c:v>
                </c:pt>
                <c:pt idx="269">
                  <c:v>185.30000305175781</c:v>
                </c:pt>
                <c:pt idx="270">
                  <c:v>206.69999694824219</c:v>
                </c:pt>
                <c:pt idx="271">
                  <c:v>235.5</c:v>
                </c:pt>
                <c:pt idx="272">
                  <c:v>238.80000305175781</c:v>
                </c:pt>
                <c:pt idx="273">
                  <c:v>239</c:v>
                </c:pt>
                <c:pt idx="274">
                  <c:v>240.5</c:v>
                </c:pt>
                <c:pt idx="275">
                  <c:v>267</c:v>
                </c:pt>
                <c:pt idx="276">
                  <c:v>304</c:v>
                </c:pt>
                <c:pt idx="277">
                  <c:v>287.29998779296875</c:v>
                </c:pt>
                <c:pt idx="278">
                  <c:v>262.29998779296875</c:v>
                </c:pt>
                <c:pt idx="279">
                  <c:v>322.5</c:v>
                </c:pt>
                <c:pt idx="280">
                  <c:v>372.79998779296875</c:v>
                </c:pt>
                <c:pt idx="281">
                  <c:v>509.79998779296875</c:v>
                </c:pt>
                <c:pt idx="282">
                  <c:v>2346</c:v>
                </c:pt>
                <c:pt idx="283">
                  <c:v>23360</c:v>
                </c:pt>
                <c:pt idx="284">
                  <c:v>121200</c:v>
                </c:pt>
                <c:pt idx="285">
                  <c:v>226700</c:v>
                </c:pt>
                <c:pt idx="286">
                  <c:v>178900</c:v>
                </c:pt>
                <c:pt idx="287">
                  <c:v>57930</c:v>
                </c:pt>
                <c:pt idx="288">
                  <c:v>6674</c:v>
                </c:pt>
                <c:pt idx="289">
                  <c:v>990.79998779296875</c:v>
                </c:pt>
                <c:pt idx="290">
                  <c:v>792.5</c:v>
                </c:pt>
                <c:pt idx="291">
                  <c:v>1494</c:v>
                </c:pt>
                <c:pt idx="292">
                  <c:v>1766</c:v>
                </c:pt>
                <c:pt idx="293">
                  <c:v>1130</c:v>
                </c:pt>
                <c:pt idx="294">
                  <c:v>475</c:v>
                </c:pt>
                <c:pt idx="295">
                  <c:v>328.79998779296875</c:v>
                </c:pt>
                <c:pt idx="296">
                  <c:v>697.29998779296875</c:v>
                </c:pt>
                <c:pt idx="297">
                  <c:v>1447</c:v>
                </c:pt>
                <c:pt idx="298">
                  <c:v>1581</c:v>
                </c:pt>
                <c:pt idx="299">
                  <c:v>835.20001220703125</c:v>
                </c:pt>
                <c:pt idx="300">
                  <c:v>288.5</c:v>
                </c:pt>
                <c:pt idx="301">
                  <c:v>181.69999694824219</c:v>
                </c:pt>
                <c:pt idx="302">
                  <c:v>184</c:v>
                </c:pt>
                <c:pt idx="303">
                  <c:v>506.29998779296875</c:v>
                </c:pt>
                <c:pt idx="304">
                  <c:v>1167</c:v>
                </c:pt>
                <c:pt idx="305">
                  <c:v>1312</c:v>
                </c:pt>
                <c:pt idx="306">
                  <c:v>682.20001220703125</c:v>
                </c:pt>
                <c:pt idx="307">
                  <c:v>209.19999694824219</c:v>
                </c:pt>
                <c:pt idx="308">
                  <c:v>149</c:v>
                </c:pt>
                <c:pt idx="309">
                  <c:v>239</c:v>
                </c:pt>
                <c:pt idx="310">
                  <c:v>338.79998779296875</c:v>
                </c:pt>
                <c:pt idx="311">
                  <c:v>290.5</c:v>
                </c:pt>
                <c:pt idx="312">
                  <c:v>183</c:v>
                </c:pt>
                <c:pt idx="313">
                  <c:v>161.30000305175781</c:v>
                </c:pt>
                <c:pt idx="314">
                  <c:v>211.19999694824219</c:v>
                </c:pt>
                <c:pt idx="315">
                  <c:v>296</c:v>
                </c:pt>
                <c:pt idx="316">
                  <c:v>365.79998779296875</c:v>
                </c:pt>
                <c:pt idx="317">
                  <c:v>299.29998779296875</c:v>
                </c:pt>
                <c:pt idx="318">
                  <c:v>216.80000305175781</c:v>
                </c:pt>
                <c:pt idx="319">
                  <c:v>252</c:v>
                </c:pt>
                <c:pt idx="320">
                  <c:v>275</c:v>
                </c:pt>
                <c:pt idx="321">
                  <c:v>235.69999694824219</c:v>
                </c:pt>
                <c:pt idx="322">
                  <c:v>173</c:v>
                </c:pt>
                <c:pt idx="323">
                  <c:v>139.80000305175781</c:v>
                </c:pt>
                <c:pt idx="324">
                  <c:v>146.5</c:v>
                </c:pt>
                <c:pt idx="325">
                  <c:v>139.30000305175781</c:v>
                </c:pt>
                <c:pt idx="326">
                  <c:v>166.80000305175781</c:v>
                </c:pt>
                <c:pt idx="327">
                  <c:v>247.30000305175781</c:v>
                </c:pt>
                <c:pt idx="328">
                  <c:v>246.19999694824219</c:v>
                </c:pt>
                <c:pt idx="329">
                  <c:v>215</c:v>
                </c:pt>
                <c:pt idx="330">
                  <c:v>356.5</c:v>
                </c:pt>
                <c:pt idx="331">
                  <c:v>651.5</c:v>
                </c:pt>
                <c:pt idx="332">
                  <c:v>1759</c:v>
                </c:pt>
                <c:pt idx="333">
                  <c:v>13750</c:v>
                </c:pt>
                <c:pt idx="334">
                  <c:v>77730</c:v>
                </c:pt>
                <c:pt idx="335">
                  <c:v>163400</c:v>
                </c:pt>
                <c:pt idx="336">
                  <c:v>148900</c:v>
                </c:pt>
                <c:pt idx="337">
                  <c:v>58770</c:v>
                </c:pt>
                <c:pt idx="338">
                  <c:v>9054</c:v>
                </c:pt>
                <c:pt idx="339">
                  <c:v>1519</c:v>
                </c:pt>
                <c:pt idx="340">
                  <c:v>863.70001220703125</c:v>
                </c:pt>
                <c:pt idx="341">
                  <c:v>1375</c:v>
                </c:pt>
                <c:pt idx="342">
                  <c:v>1639</c:v>
                </c:pt>
                <c:pt idx="343">
                  <c:v>1148</c:v>
                </c:pt>
                <c:pt idx="344">
                  <c:v>564.29998779296875</c:v>
                </c:pt>
                <c:pt idx="345">
                  <c:v>411.5</c:v>
                </c:pt>
                <c:pt idx="346">
                  <c:v>634.5</c:v>
                </c:pt>
                <c:pt idx="347">
                  <c:v>1331</c:v>
                </c:pt>
                <c:pt idx="348">
                  <c:v>1724</c:v>
                </c:pt>
                <c:pt idx="349">
                  <c:v>1039</c:v>
                </c:pt>
                <c:pt idx="350">
                  <c:v>306.70001220703125</c:v>
                </c:pt>
                <c:pt idx="351">
                  <c:v>156.30000305175781</c:v>
                </c:pt>
                <c:pt idx="352">
                  <c:v>157.69999694824219</c:v>
                </c:pt>
                <c:pt idx="353">
                  <c:v>298.5</c:v>
                </c:pt>
                <c:pt idx="354">
                  <c:v>620</c:v>
                </c:pt>
                <c:pt idx="355">
                  <c:v>739.5</c:v>
                </c:pt>
                <c:pt idx="356">
                  <c:v>513.79998779296875</c:v>
                </c:pt>
                <c:pt idx="357">
                  <c:v>291.79998779296875</c:v>
                </c:pt>
                <c:pt idx="358">
                  <c:v>224.5</c:v>
                </c:pt>
                <c:pt idx="359">
                  <c:v>261.5</c:v>
                </c:pt>
                <c:pt idx="360">
                  <c:v>317.79998779296875</c:v>
                </c:pt>
                <c:pt idx="361">
                  <c:v>274.5</c:v>
                </c:pt>
                <c:pt idx="362">
                  <c:v>173.80000305175781</c:v>
                </c:pt>
                <c:pt idx="363">
                  <c:v>127.5</c:v>
                </c:pt>
                <c:pt idx="364">
                  <c:v>214.5</c:v>
                </c:pt>
                <c:pt idx="365">
                  <c:v>327</c:v>
                </c:pt>
                <c:pt idx="366">
                  <c:v>272.79998779296875</c:v>
                </c:pt>
                <c:pt idx="367">
                  <c:v>162.69999694824219</c:v>
                </c:pt>
                <c:pt idx="368">
                  <c:v>120.19999694824219</c:v>
                </c:pt>
                <c:pt idx="369">
                  <c:v>112.69999694824219</c:v>
                </c:pt>
                <c:pt idx="370">
                  <c:v>107.30000305175781</c:v>
                </c:pt>
                <c:pt idx="371">
                  <c:v>79</c:v>
                </c:pt>
                <c:pt idx="372">
                  <c:v>56.25</c:v>
                </c:pt>
                <c:pt idx="373">
                  <c:v>71.25</c:v>
                </c:pt>
                <c:pt idx="374">
                  <c:v>122.80000305175781</c:v>
                </c:pt>
                <c:pt idx="375">
                  <c:v>138.5</c:v>
                </c:pt>
                <c:pt idx="376">
                  <c:v>119.5</c:v>
                </c:pt>
                <c:pt idx="377">
                  <c:v>156.5</c:v>
                </c:pt>
                <c:pt idx="378">
                  <c:v>168</c:v>
                </c:pt>
                <c:pt idx="379">
                  <c:v>144.80000305175781</c:v>
                </c:pt>
                <c:pt idx="380">
                  <c:v>227.5</c:v>
                </c:pt>
                <c:pt idx="381">
                  <c:v>343</c:v>
                </c:pt>
                <c:pt idx="382">
                  <c:v>936.29998779296875</c:v>
                </c:pt>
                <c:pt idx="383">
                  <c:v>6656</c:v>
                </c:pt>
                <c:pt idx="384">
                  <c:v>34290</c:v>
                </c:pt>
                <c:pt idx="385">
                  <c:v>76580</c:v>
                </c:pt>
                <c:pt idx="386">
                  <c:v>81040</c:v>
                </c:pt>
                <c:pt idx="387">
                  <c:v>41480</c:v>
                </c:pt>
                <c:pt idx="388">
                  <c:v>9794</c:v>
                </c:pt>
                <c:pt idx="389">
                  <c:v>1481</c:v>
                </c:pt>
                <c:pt idx="390">
                  <c:v>482.5</c:v>
                </c:pt>
                <c:pt idx="391">
                  <c:v>415.5</c:v>
                </c:pt>
                <c:pt idx="392">
                  <c:v>589.5</c:v>
                </c:pt>
                <c:pt idx="393">
                  <c:v>553.20001220703125</c:v>
                </c:pt>
                <c:pt idx="394">
                  <c:v>304.29998779296875</c:v>
                </c:pt>
                <c:pt idx="395">
                  <c:v>150.5</c:v>
                </c:pt>
                <c:pt idx="396">
                  <c:v>208.5</c:v>
                </c:pt>
                <c:pt idx="397">
                  <c:v>443.79998779296875</c:v>
                </c:pt>
                <c:pt idx="398">
                  <c:v>618.5</c:v>
                </c:pt>
                <c:pt idx="399">
                  <c:v>445.20001220703125</c:v>
                </c:pt>
                <c:pt idx="400">
                  <c:v>187</c:v>
                </c:pt>
                <c:pt idx="401">
                  <c:v>134.69999694824219</c:v>
                </c:pt>
                <c:pt idx="402">
                  <c:v>176</c:v>
                </c:pt>
                <c:pt idx="403">
                  <c:v>181.69999694824219</c:v>
                </c:pt>
                <c:pt idx="404">
                  <c:v>157.30000305175781</c:v>
                </c:pt>
                <c:pt idx="405">
                  <c:v>141.5</c:v>
                </c:pt>
                <c:pt idx="406">
                  <c:v>149.5</c:v>
                </c:pt>
                <c:pt idx="407">
                  <c:v>161.5</c:v>
                </c:pt>
                <c:pt idx="408">
                  <c:v>147.19999694824219</c:v>
                </c:pt>
                <c:pt idx="409">
                  <c:v>140.80000305175781</c:v>
                </c:pt>
                <c:pt idx="410">
                  <c:v>142.5</c:v>
                </c:pt>
                <c:pt idx="411">
                  <c:v>114.5</c:v>
                </c:pt>
                <c:pt idx="412">
                  <c:v>89</c:v>
                </c:pt>
                <c:pt idx="413">
                  <c:v>80.5</c:v>
                </c:pt>
                <c:pt idx="414">
                  <c:v>107</c:v>
                </c:pt>
                <c:pt idx="415">
                  <c:v>189</c:v>
                </c:pt>
                <c:pt idx="416">
                  <c:v>279.5</c:v>
                </c:pt>
                <c:pt idx="417">
                  <c:v>265.5</c:v>
                </c:pt>
                <c:pt idx="418">
                  <c:v>143.30000305175781</c:v>
                </c:pt>
                <c:pt idx="419">
                  <c:v>71.75</c:v>
                </c:pt>
                <c:pt idx="420">
                  <c:v>69.5</c:v>
                </c:pt>
                <c:pt idx="421">
                  <c:v>96.25</c:v>
                </c:pt>
                <c:pt idx="422">
                  <c:v>129.80000305175781</c:v>
                </c:pt>
                <c:pt idx="423">
                  <c:v>142.5</c:v>
                </c:pt>
                <c:pt idx="424">
                  <c:v>184</c:v>
                </c:pt>
                <c:pt idx="425">
                  <c:v>200</c:v>
                </c:pt>
                <c:pt idx="426">
                  <c:v>151.80000305175781</c:v>
                </c:pt>
                <c:pt idx="427">
                  <c:v>119.5</c:v>
                </c:pt>
                <c:pt idx="428">
                  <c:v>110.5</c:v>
                </c:pt>
                <c:pt idx="429">
                  <c:v>103.30000305175781</c:v>
                </c:pt>
                <c:pt idx="430">
                  <c:v>108.30000305175781</c:v>
                </c:pt>
                <c:pt idx="431">
                  <c:v>204.30000305175781</c:v>
                </c:pt>
                <c:pt idx="432">
                  <c:v>794</c:v>
                </c:pt>
                <c:pt idx="433">
                  <c:v>4099</c:v>
                </c:pt>
                <c:pt idx="434">
                  <c:v>14610</c:v>
                </c:pt>
                <c:pt idx="435">
                  <c:v>27850</c:v>
                </c:pt>
                <c:pt idx="436">
                  <c:v>29010</c:v>
                </c:pt>
                <c:pt idx="437">
                  <c:v>16860</c:v>
                </c:pt>
                <c:pt idx="438">
                  <c:v>5468</c:v>
                </c:pt>
                <c:pt idx="439">
                  <c:v>1299</c:v>
                </c:pt>
                <c:pt idx="440">
                  <c:v>560.5</c:v>
                </c:pt>
                <c:pt idx="441">
                  <c:v>385</c:v>
                </c:pt>
                <c:pt idx="442">
                  <c:v>359.5</c:v>
                </c:pt>
                <c:pt idx="443">
                  <c:v>283.70001220703125</c:v>
                </c:pt>
                <c:pt idx="444">
                  <c:v>185.30000305175781</c:v>
                </c:pt>
                <c:pt idx="445">
                  <c:v>92.25</c:v>
                </c:pt>
                <c:pt idx="446">
                  <c:v>66.25</c:v>
                </c:pt>
                <c:pt idx="447">
                  <c:v>126.80000305175781</c:v>
                </c:pt>
                <c:pt idx="448">
                  <c:v>167.80000305175781</c:v>
                </c:pt>
                <c:pt idx="449">
                  <c:v>135.30000305175781</c:v>
                </c:pt>
                <c:pt idx="450">
                  <c:v>91.75</c:v>
                </c:pt>
                <c:pt idx="451">
                  <c:v>80.5</c:v>
                </c:pt>
                <c:pt idx="452">
                  <c:v>64.75</c:v>
                </c:pt>
                <c:pt idx="453">
                  <c:v>60</c:v>
                </c:pt>
                <c:pt idx="454">
                  <c:v>100.19999694824219</c:v>
                </c:pt>
                <c:pt idx="455">
                  <c:v>148.5</c:v>
                </c:pt>
                <c:pt idx="456">
                  <c:v>142</c:v>
                </c:pt>
                <c:pt idx="457">
                  <c:v>113</c:v>
                </c:pt>
                <c:pt idx="458">
                  <c:v>149.80000305175781</c:v>
                </c:pt>
                <c:pt idx="459">
                  <c:v>165</c:v>
                </c:pt>
                <c:pt idx="460">
                  <c:v>78.25</c:v>
                </c:pt>
                <c:pt idx="461">
                  <c:v>36</c:v>
                </c:pt>
                <c:pt idx="462">
                  <c:v>82.75</c:v>
                </c:pt>
                <c:pt idx="463">
                  <c:v>126</c:v>
                </c:pt>
                <c:pt idx="464">
                  <c:v>145.5</c:v>
                </c:pt>
                <c:pt idx="465">
                  <c:v>128.80000305175781</c:v>
                </c:pt>
                <c:pt idx="466">
                  <c:v>89.25</c:v>
                </c:pt>
                <c:pt idx="467">
                  <c:v>72.25</c:v>
                </c:pt>
                <c:pt idx="468">
                  <c:v>57</c:v>
                </c:pt>
                <c:pt idx="469">
                  <c:v>50.25</c:v>
                </c:pt>
                <c:pt idx="470">
                  <c:v>65.25</c:v>
                </c:pt>
                <c:pt idx="471">
                  <c:v>55.25</c:v>
                </c:pt>
                <c:pt idx="472">
                  <c:v>38.5</c:v>
                </c:pt>
                <c:pt idx="473">
                  <c:v>48</c:v>
                </c:pt>
                <c:pt idx="474">
                  <c:v>58.5</c:v>
                </c:pt>
                <c:pt idx="475">
                  <c:v>47.75</c:v>
                </c:pt>
                <c:pt idx="476">
                  <c:v>30.25</c:v>
                </c:pt>
                <c:pt idx="477">
                  <c:v>32.5</c:v>
                </c:pt>
                <c:pt idx="478">
                  <c:v>60.75</c:v>
                </c:pt>
                <c:pt idx="479">
                  <c:v>113</c:v>
                </c:pt>
                <c:pt idx="480">
                  <c:v>192</c:v>
                </c:pt>
                <c:pt idx="481">
                  <c:v>243</c:v>
                </c:pt>
                <c:pt idx="482">
                  <c:v>463.29998779296875</c:v>
                </c:pt>
                <c:pt idx="483">
                  <c:v>1454</c:v>
                </c:pt>
                <c:pt idx="484">
                  <c:v>4199</c:v>
                </c:pt>
                <c:pt idx="485">
                  <c:v>8146</c:v>
                </c:pt>
                <c:pt idx="486">
                  <c:v>9135</c:v>
                </c:pt>
                <c:pt idx="487">
                  <c:v>5700</c:v>
                </c:pt>
                <c:pt idx="488">
                  <c:v>2070</c:v>
                </c:pt>
                <c:pt idx="489">
                  <c:v>572.5</c:v>
                </c:pt>
                <c:pt idx="490">
                  <c:v>212.30000305175781</c:v>
                </c:pt>
                <c:pt idx="491">
                  <c:v>158.5</c:v>
                </c:pt>
                <c:pt idx="492">
                  <c:v>113.5</c:v>
                </c:pt>
                <c:pt idx="493">
                  <c:v>51.75</c:v>
                </c:pt>
                <c:pt idx="494">
                  <c:v>31.25</c:v>
                </c:pt>
                <c:pt idx="495">
                  <c:v>42.5</c:v>
                </c:pt>
                <c:pt idx="496">
                  <c:v>69</c:v>
                </c:pt>
                <c:pt idx="497">
                  <c:v>85.5</c:v>
                </c:pt>
                <c:pt idx="498">
                  <c:v>63.75</c:v>
                </c:pt>
                <c:pt idx="499">
                  <c:v>46.5</c:v>
                </c:pt>
                <c:pt idx="500">
                  <c:v>49.25</c:v>
                </c:pt>
                <c:pt idx="501">
                  <c:v>49.75</c:v>
                </c:pt>
                <c:pt idx="502">
                  <c:v>40.75</c:v>
                </c:pt>
                <c:pt idx="503">
                  <c:v>37.5</c:v>
                </c:pt>
                <c:pt idx="504">
                  <c:v>38.75</c:v>
                </c:pt>
                <c:pt idx="505">
                  <c:v>24.25</c:v>
                </c:pt>
                <c:pt idx="506">
                  <c:v>17.5</c:v>
                </c:pt>
                <c:pt idx="507">
                  <c:v>24.75</c:v>
                </c:pt>
                <c:pt idx="508">
                  <c:v>47.25</c:v>
                </c:pt>
                <c:pt idx="509">
                  <c:v>66</c:v>
                </c:pt>
                <c:pt idx="510">
                  <c:v>63</c:v>
                </c:pt>
                <c:pt idx="511">
                  <c:v>75.25</c:v>
                </c:pt>
                <c:pt idx="512">
                  <c:v>84.75</c:v>
                </c:pt>
                <c:pt idx="513">
                  <c:v>67.5</c:v>
                </c:pt>
                <c:pt idx="514">
                  <c:v>47.5</c:v>
                </c:pt>
                <c:pt idx="515">
                  <c:v>51.75</c:v>
                </c:pt>
                <c:pt idx="516">
                  <c:v>61.5</c:v>
                </c:pt>
                <c:pt idx="517">
                  <c:v>46.5</c:v>
                </c:pt>
                <c:pt idx="518">
                  <c:v>34</c:v>
                </c:pt>
                <c:pt idx="519">
                  <c:v>45.25</c:v>
                </c:pt>
                <c:pt idx="520">
                  <c:v>63.25</c:v>
                </c:pt>
                <c:pt idx="521">
                  <c:v>65.25</c:v>
                </c:pt>
                <c:pt idx="522">
                  <c:v>58.25</c:v>
                </c:pt>
                <c:pt idx="523">
                  <c:v>59.75</c:v>
                </c:pt>
                <c:pt idx="524">
                  <c:v>52.5</c:v>
                </c:pt>
                <c:pt idx="525">
                  <c:v>31.5</c:v>
                </c:pt>
                <c:pt idx="526">
                  <c:v>45.5</c:v>
                </c:pt>
                <c:pt idx="527">
                  <c:v>96.5</c:v>
                </c:pt>
                <c:pt idx="528">
                  <c:v>134</c:v>
                </c:pt>
                <c:pt idx="529">
                  <c:v>163.80000305175781</c:v>
                </c:pt>
                <c:pt idx="530">
                  <c:v>191</c:v>
                </c:pt>
                <c:pt idx="531">
                  <c:v>248.5</c:v>
                </c:pt>
                <c:pt idx="532">
                  <c:v>352.5</c:v>
                </c:pt>
                <c:pt idx="533">
                  <c:v>655</c:v>
                </c:pt>
                <c:pt idx="534">
                  <c:v>1550</c:v>
                </c:pt>
                <c:pt idx="535">
                  <c:v>2535</c:v>
                </c:pt>
                <c:pt idx="536">
                  <c:v>2428</c:v>
                </c:pt>
                <c:pt idx="537">
                  <c:v>1491</c:v>
                </c:pt>
                <c:pt idx="538">
                  <c:v>759</c:v>
                </c:pt>
                <c:pt idx="539">
                  <c:v>433.5</c:v>
                </c:pt>
                <c:pt idx="540">
                  <c:v>372.79998779296875</c:v>
                </c:pt>
                <c:pt idx="541">
                  <c:v>348.70001220703125</c:v>
                </c:pt>
                <c:pt idx="542">
                  <c:v>263.5</c:v>
                </c:pt>
                <c:pt idx="543">
                  <c:v>188.30000305175781</c:v>
                </c:pt>
                <c:pt idx="544">
                  <c:v>114.5</c:v>
                </c:pt>
                <c:pt idx="545">
                  <c:v>77.5</c:v>
                </c:pt>
                <c:pt idx="546">
                  <c:v>56.75</c:v>
                </c:pt>
                <c:pt idx="547">
                  <c:v>39</c:v>
                </c:pt>
                <c:pt idx="548">
                  <c:v>60.5</c:v>
                </c:pt>
                <c:pt idx="549">
                  <c:v>73</c:v>
                </c:pt>
                <c:pt idx="550">
                  <c:v>42.25</c:v>
                </c:pt>
                <c:pt idx="551">
                  <c:v>22.25</c:v>
                </c:pt>
                <c:pt idx="552">
                  <c:v>23.75</c:v>
                </c:pt>
                <c:pt idx="553">
                  <c:v>37.5</c:v>
                </c:pt>
                <c:pt idx="554">
                  <c:v>74.5</c:v>
                </c:pt>
                <c:pt idx="555">
                  <c:v>95.75</c:v>
                </c:pt>
                <c:pt idx="556">
                  <c:v>99</c:v>
                </c:pt>
                <c:pt idx="557">
                  <c:v>112.30000305175781</c:v>
                </c:pt>
                <c:pt idx="558">
                  <c:v>116.30000305175781</c:v>
                </c:pt>
                <c:pt idx="559">
                  <c:v>96.5</c:v>
                </c:pt>
                <c:pt idx="560">
                  <c:v>67.25</c:v>
                </c:pt>
                <c:pt idx="561">
                  <c:v>49</c:v>
                </c:pt>
                <c:pt idx="562">
                  <c:v>38.75</c:v>
                </c:pt>
                <c:pt idx="563">
                  <c:v>46.75</c:v>
                </c:pt>
                <c:pt idx="564">
                  <c:v>70</c:v>
                </c:pt>
                <c:pt idx="565">
                  <c:v>57.25</c:v>
                </c:pt>
                <c:pt idx="566">
                  <c:v>27.25</c:v>
                </c:pt>
                <c:pt idx="567">
                  <c:v>20.25</c:v>
                </c:pt>
                <c:pt idx="568">
                  <c:v>16.25</c:v>
                </c:pt>
                <c:pt idx="569">
                  <c:v>21.25</c:v>
                </c:pt>
                <c:pt idx="570">
                  <c:v>39.75</c:v>
                </c:pt>
                <c:pt idx="571">
                  <c:v>39.75</c:v>
                </c:pt>
                <c:pt idx="572">
                  <c:v>35.25</c:v>
                </c:pt>
                <c:pt idx="573">
                  <c:v>36.75</c:v>
                </c:pt>
                <c:pt idx="574">
                  <c:v>29.25</c:v>
                </c:pt>
                <c:pt idx="575">
                  <c:v>22</c:v>
                </c:pt>
                <c:pt idx="576">
                  <c:v>25.25</c:v>
                </c:pt>
                <c:pt idx="577">
                  <c:v>43.75</c:v>
                </c:pt>
                <c:pt idx="578">
                  <c:v>80.5</c:v>
                </c:pt>
                <c:pt idx="579">
                  <c:v>106.30000305175781</c:v>
                </c:pt>
                <c:pt idx="580">
                  <c:v>87.5</c:v>
                </c:pt>
                <c:pt idx="581">
                  <c:v>69.5</c:v>
                </c:pt>
                <c:pt idx="582">
                  <c:v>89.25</c:v>
                </c:pt>
                <c:pt idx="583">
                  <c:v>134.5</c:v>
                </c:pt>
                <c:pt idx="584">
                  <c:v>243.80000305175781</c:v>
                </c:pt>
                <c:pt idx="585">
                  <c:v>402.29998779296875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015-49D0-B1AB-CE7D6C6D92F0}"/>
            </c:ext>
          </c:extLst>
        </c:ser>
        <c:ser>
          <c:idx val="1"/>
          <c:order val="1"/>
          <c:tx>
            <c:v>distriubtion width</c:v>
          </c:tx>
          <c:spPr>
            <a:ln w="38100">
              <a:solidFill>
                <a:srgbClr val="FF66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{12 min}'!$G$10:$G$11</c:f>
              <c:numCache>
                <c:formatCode>General</c:formatCode>
                <c:ptCount val="2"/>
                <c:pt idx="0">
                  <c:v>524.30694580078125</c:v>
                </c:pt>
                <c:pt idx="1">
                  <c:v>527.95916748046875</c:v>
                </c:pt>
              </c:numCache>
            </c:numRef>
          </c:xVal>
          <c:yVal>
            <c:numRef>
              <c:f>'Sheet1 {12 min}'!$F$13:$F$14</c:f>
              <c:numCache>
                <c:formatCode>General</c:formatCode>
                <c:ptCount val="2"/>
                <c:pt idx="0">
                  <c:v>22670</c:v>
                </c:pt>
                <c:pt idx="1">
                  <c:v>22670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015-49D0-B1AB-CE7D6C6D92F0}"/>
            </c:ext>
          </c:extLst>
        </c:ser>
        <c:ser>
          <c:idx val="2"/>
          <c:order val="2"/>
          <c:tx>
            <c:v>centroid</c:v>
          </c:tx>
          <c:spPr>
            <a:ln w="38100">
              <a:solidFill>
                <a:srgbClr val="00FF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('Sheet1 {12 min}'!$G$4,'Sheet1 {12 min}'!$G$4)</c:f>
              <c:numCache>
                <c:formatCode>General</c:formatCode>
                <c:ptCount val="2"/>
                <c:pt idx="0">
                  <c:v>526.14373779296875</c:v>
                </c:pt>
                <c:pt idx="1">
                  <c:v>526.14373779296875</c:v>
                </c:pt>
              </c:numCache>
            </c:numRef>
          </c:xVal>
          <c:yVal>
            <c:numRef>
              <c:f>'Sheet1 {12 min}'!$F$12:$F$13</c:f>
              <c:numCache>
                <c:formatCode>General</c:formatCode>
                <c:ptCount val="2"/>
                <c:pt idx="0">
                  <c:v>0</c:v>
                </c:pt>
                <c:pt idx="1">
                  <c:v>22670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015-49D0-B1AB-CE7D6C6D92F0}"/>
            </c:ext>
          </c:extLst>
        </c:ser>
        <c:ser>
          <c:idx val="3"/>
          <c:order val="3"/>
          <c:tx>
            <c:v>peak envelope</c:v>
          </c:tx>
          <c:spPr>
            <a:ln w="12700">
              <a:solidFill>
                <a:srgbClr val="FF0000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'Sheet1 {12 min}'!$D$1:$D$13</c:f>
              <c:numCache>
                <c:formatCode>General</c:formatCode>
                <c:ptCount val="13"/>
                <c:pt idx="0">
                  <c:v>523.77398681640625</c:v>
                </c:pt>
                <c:pt idx="1">
                  <c:v>524.27398681640625</c:v>
                </c:pt>
                <c:pt idx="2">
                  <c:v>524.77398681640625</c:v>
                </c:pt>
                <c:pt idx="3">
                  <c:v>525.28497314453125</c:v>
                </c:pt>
                <c:pt idx="4">
                  <c:v>525.78497314453125</c:v>
                </c:pt>
                <c:pt idx="5">
                  <c:v>526.2860107421875</c:v>
                </c:pt>
                <c:pt idx="6">
                  <c:v>526.7860107421875</c:v>
                </c:pt>
                <c:pt idx="7">
                  <c:v>527.2979736328125</c:v>
                </c:pt>
                <c:pt idx="8">
                  <c:v>527.79901123046875</c:v>
                </c:pt>
                <c:pt idx="9">
                  <c:v>528.301025390625</c:v>
                </c:pt>
                <c:pt idx="10">
                  <c:v>528.801025390625</c:v>
                </c:pt>
                <c:pt idx="11">
                  <c:v>529.301025390625</c:v>
                </c:pt>
                <c:pt idx="12">
                  <c:v>529.801025390625</c:v>
                </c:pt>
              </c:numCache>
            </c:numRef>
          </c:xVal>
          <c:yVal>
            <c:numRef>
              <c:f>'Sheet1 {12 min}'!$E$1:$E$28</c:f>
              <c:numCache>
                <c:formatCode>General</c:formatCode>
                <c:ptCount val="28"/>
                <c:pt idx="0">
                  <c:v>0</c:v>
                </c:pt>
                <c:pt idx="1">
                  <c:v>19660</c:v>
                </c:pt>
                <c:pt idx="2">
                  <c:v>65340</c:v>
                </c:pt>
                <c:pt idx="3">
                  <c:v>146300</c:v>
                </c:pt>
                <c:pt idx="4">
                  <c:v>217800</c:v>
                </c:pt>
                <c:pt idx="5">
                  <c:v>226700</c:v>
                </c:pt>
                <c:pt idx="6">
                  <c:v>163400</c:v>
                </c:pt>
                <c:pt idx="7">
                  <c:v>81040</c:v>
                </c:pt>
                <c:pt idx="8">
                  <c:v>29010</c:v>
                </c:pt>
                <c:pt idx="9">
                  <c:v>9135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015-49D0-B1AB-CE7D6C6D92F0}"/>
            </c:ext>
          </c:extLst>
        </c:ser>
        <c:ser>
          <c:idx val="4"/>
          <c:order val="4"/>
          <c:tx>
            <c:v>Binomial p = 1</c:v>
          </c:tx>
          <c:spPr>
            <a:ln w="25400">
              <a:solidFill>
                <a:srgbClr val="4472C4"/>
              </a:solidFill>
              <a:prstDash val="solid"/>
            </a:ln>
          </c:spPr>
          <c:marker>
            <c:symbol val="none"/>
          </c:marker>
          <c:xVal>
            <c:numRef>
              <c:f>'Sheet1 {12 min}'!$D$1:$D$31</c:f>
              <c:numCache>
                <c:formatCode>General</c:formatCode>
                <c:ptCount val="31"/>
                <c:pt idx="0">
                  <c:v>523.77398681640625</c:v>
                </c:pt>
                <c:pt idx="1">
                  <c:v>524.27398681640625</c:v>
                </c:pt>
                <c:pt idx="2">
                  <c:v>524.77398681640625</c:v>
                </c:pt>
                <c:pt idx="3">
                  <c:v>525.28497314453125</c:v>
                </c:pt>
                <c:pt idx="4">
                  <c:v>525.78497314453125</c:v>
                </c:pt>
                <c:pt idx="5">
                  <c:v>526.2860107421875</c:v>
                </c:pt>
                <c:pt idx="6">
                  <c:v>526.7860107421875</c:v>
                </c:pt>
                <c:pt idx="7">
                  <c:v>527.2979736328125</c:v>
                </c:pt>
                <c:pt idx="8">
                  <c:v>527.79901123046875</c:v>
                </c:pt>
                <c:pt idx="9">
                  <c:v>528.301025390625</c:v>
                </c:pt>
                <c:pt idx="10">
                  <c:v>528.801025390625</c:v>
                </c:pt>
                <c:pt idx="11">
                  <c:v>529.301025390625</c:v>
                </c:pt>
                <c:pt idx="12">
                  <c:v>529.801025390625</c:v>
                </c:pt>
              </c:numCache>
            </c:numRef>
          </c:xVal>
          <c:yVal>
            <c:numRef>
              <c:f>'Sheet1 {12 min}'!$P$1:$P$31</c:f>
              <c:numCache>
                <c:formatCode>General</c:formatCode>
                <c:ptCount val="31"/>
                <c:pt idx="0">
                  <c:v>2376.2229663659555</c:v>
                </c:pt>
                <c:pt idx="1">
                  <c:v>18308.819859473533</c:v>
                </c:pt>
                <c:pt idx="2">
                  <c:v>65971.159046903485</c:v>
                </c:pt>
                <c:pt idx="3">
                  <c:v>146015.4107417026</c:v>
                </c:pt>
                <c:pt idx="4">
                  <c:v>218036.75786199246</c:v>
                </c:pt>
                <c:pt idx="5">
                  <c:v>226412.77471009735</c:v>
                </c:pt>
                <c:pt idx="6">
                  <c:v>163532.5456930818</c:v>
                </c:pt>
                <c:pt idx="7">
                  <c:v>81493.078105503868</c:v>
                </c:pt>
                <c:pt idx="8">
                  <c:v>28414.208973312496</c:v>
                </c:pt>
                <c:pt idx="9">
                  <c:v>7515.8768339334893</c:v>
                </c:pt>
                <c:pt idx="10">
                  <c:v>1604.4458979815813</c:v>
                </c:pt>
                <c:pt idx="11">
                  <c:v>288.31424998382778</c:v>
                </c:pt>
                <c:pt idx="12">
                  <c:v>44.901306946684663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015-49D0-B1AB-CE7D6C6D92F0}"/>
            </c:ext>
          </c:extLst>
        </c:ser>
        <c:ser>
          <c:idx val="5"/>
          <c:order val="5"/>
          <c:tx>
            <c:v>Bimodal(1) 7.2</c:v>
          </c:tx>
          <c:marker>
            <c:symbol val="none"/>
          </c:marker>
          <c:xVal>
            <c:numRef>
              <c:f>'Sheet1 {12 min}'!$D$1:$D$31</c:f>
              <c:numCache>
                <c:formatCode>General</c:formatCode>
                <c:ptCount val="31"/>
                <c:pt idx="0">
                  <c:v>523.77398681640625</c:v>
                </c:pt>
                <c:pt idx="1">
                  <c:v>524.27398681640625</c:v>
                </c:pt>
                <c:pt idx="2">
                  <c:v>524.77398681640625</c:v>
                </c:pt>
                <c:pt idx="3">
                  <c:v>525.28497314453125</c:v>
                </c:pt>
                <c:pt idx="4">
                  <c:v>525.78497314453125</c:v>
                </c:pt>
                <c:pt idx="5">
                  <c:v>526.2860107421875</c:v>
                </c:pt>
                <c:pt idx="6">
                  <c:v>526.7860107421875</c:v>
                </c:pt>
                <c:pt idx="7">
                  <c:v>527.2979736328125</c:v>
                </c:pt>
                <c:pt idx="8">
                  <c:v>527.79901123046875</c:v>
                </c:pt>
                <c:pt idx="9">
                  <c:v>528.301025390625</c:v>
                </c:pt>
                <c:pt idx="10">
                  <c:v>528.801025390625</c:v>
                </c:pt>
                <c:pt idx="11">
                  <c:v>529.301025390625</c:v>
                </c:pt>
                <c:pt idx="12">
                  <c:v>529.801025390625</c:v>
                </c:pt>
              </c:numCache>
            </c:numRef>
          </c:xVal>
          <c:yVal>
            <c:numRef>
              <c:f>'Sheet1 {12 min}'!$M$1:$M$31</c:f>
              <c:numCache>
                <c:formatCode>General</c:formatCode>
                <c:ptCount val="31"/>
                <c:pt idx="0">
                  <c:v>38.295008145760292</c:v>
                </c:pt>
                <c:pt idx="1">
                  <c:v>111.53942346032407</c:v>
                </c:pt>
                <c:pt idx="2">
                  <c:v>149.09348352968271</c:v>
                </c:pt>
                <c:pt idx="3">
                  <c:v>121.86788873877065</c:v>
                </c:pt>
                <c:pt idx="4">
                  <c:v>68.64685085205987</c:v>
                </c:pt>
                <c:pt idx="5">
                  <c:v>28.562800663379953</c:v>
                </c:pt>
                <c:pt idx="6">
                  <c:v>9.2211280608337685</c:v>
                </c:pt>
                <c:pt idx="7">
                  <c:v>2.4022787708281643</c:v>
                </c:pt>
                <c:pt idx="8">
                  <c:v>0.52177315622631604</c:v>
                </c:pt>
                <c:pt idx="9">
                  <c:v>9.7033381798412019E-2</c:v>
                </c:pt>
                <c:pt idx="10">
                  <c:v>1.5777910523148496E-2</c:v>
                </c:pt>
                <c:pt idx="11">
                  <c:v>2.27825623493417E-3</c:v>
                </c:pt>
                <c:pt idx="12">
                  <c:v>2.9398446269267092E-4</c:v>
                </c:pt>
                <c:pt idx="13">
                  <c:v>3.3375212020140314E-5</c:v>
                </c:pt>
                <c:pt idx="14">
                  <c:v>3.1511809849357025E-6</c:v>
                </c:pt>
                <c:pt idx="15">
                  <c:v>2.310448009342491E-7</c:v>
                </c:pt>
                <c:pt idx="16">
                  <c:v>2.488091579431658E-8</c:v>
                </c:pt>
                <c:pt idx="17">
                  <c:v>1.6719092783020648E-8</c:v>
                </c:pt>
                <c:pt idx="18">
                  <c:v>1.6652280313379359E-8</c:v>
                </c:pt>
                <c:pt idx="19">
                  <c:v>1.6652280313379359E-8</c:v>
                </c:pt>
                <c:pt idx="20">
                  <c:v>1.6652280313379359E-8</c:v>
                </c:pt>
                <c:pt idx="21">
                  <c:v>1.6652280313379359E-8</c:v>
                </c:pt>
                <c:pt idx="22">
                  <c:v>1.6652280313379359E-8</c:v>
                </c:pt>
                <c:pt idx="23">
                  <c:v>1.6652280313379359E-8</c:v>
                </c:pt>
                <c:pt idx="24">
                  <c:v>1.6652280313379359E-8</c:v>
                </c:pt>
                <c:pt idx="25">
                  <c:v>1.6652280313379359E-8</c:v>
                </c:pt>
                <c:pt idx="26">
                  <c:v>1.6652280313379359E-8</c:v>
                </c:pt>
                <c:pt idx="27">
                  <c:v>1.6652280313379359E-8</c:v>
                </c:pt>
                <c:pt idx="28">
                  <c:v>1.6652280313379359E-8</c:v>
                </c:pt>
                <c:pt idx="29">
                  <c:v>1.6652280313379359E-8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015-49D0-B1AB-CE7D6C6D92F0}"/>
            </c:ext>
          </c:extLst>
        </c:ser>
        <c:ser>
          <c:idx val="6"/>
          <c:order val="6"/>
          <c:tx>
            <c:v>Bimodal(2) 7.2</c:v>
          </c:tx>
          <c:marker>
            <c:symbol val="none"/>
          </c:marker>
          <c:xVal>
            <c:numRef>
              <c:f>'Sheet1 {12 min}'!$D$1:$D$31</c:f>
              <c:numCache>
                <c:formatCode>General</c:formatCode>
                <c:ptCount val="31"/>
                <c:pt idx="0">
                  <c:v>523.77398681640625</c:v>
                </c:pt>
                <c:pt idx="1">
                  <c:v>524.27398681640625</c:v>
                </c:pt>
                <c:pt idx="2">
                  <c:v>524.77398681640625</c:v>
                </c:pt>
                <c:pt idx="3">
                  <c:v>525.28497314453125</c:v>
                </c:pt>
                <c:pt idx="4">
                  <c:v>525.78497314453125</c:v>
                </c:pt>
                <c:pt idx="5">
                  <c:v>526.2860107421875</c:v>
                </c:pt>
                <c:pt idx="6">
                  <c:v>526.7860107421875</c:v>
                </c:pt>
                <c:pt idx="7">
                  <c:v>527.2979736328125</c:v>
                </c:pt>
                <c:pt idx="8">
                  <c:v>527.79901123046875</c:v>
                </c:pt>
                <c:pt idx="9">
                  <c:v>528.301025390625</c:v>
                </c:pt>
                <c:pt idx="10">
                  <c:v>528.801025390625</c:v>
                </c:pt>
                <c:pt idx="11">
                  <c:v>529.301025390625</c:v>
                </c:pt>
                <c:pt idx="12">
                  <c:v>529.801025390625</c:v>
                </c:pt>
              </c:numCache>
            </c:numRef>
          </c:xVal>
          <c:yVal>
            <c:numRef>
              <c:f>'Sheet1 {12 min}'!$O$1:$O$31</c:f>
              <c:numCache>
                <c:formatCode>General</c:formatCode>
                <c:ptCount val="31"/>
                <c:pt idx="0">
                  <c:v>484.42981221131157</c:v>
                </c:pt>
                <c:pt idx="1">
                  <c:v>5487.0942126258533</c:v>
                </c:pt>
                <c:pt idx="2">
                  <c:v>27226.86738965071</c:v>
                </c:pt>
                <c:pt idx="3">
                  <c:v>77555.99337022008</c:v>
                </c:pt>
                <c:pt idx="4">
                  <c:v>139665.07656874222</c:v>
                </c:pt>
                <c:pt idx="5">
                  <c:v>165276.78403021171</c:v>
                </c:pt>
                <c:pt idx="6">
                  <c:v>130022.25847493848</c:v>
                </c:pt>
                <c:pt idx="7">
                  <c:v>68212.022596577561</c:v>
                </c:pt>
                <c:pt idx="8">
                  <c:v>24452.117357559029</c:v>
                </c:pt>
                <c:pt idx="9">
                  <c:v>6575.7803875581512</c:v>
                </c:pt>
                <c:pt idx="10">
                  <c:v>1419.1761841121381</c:v>
                </c:pt>
                <c:pt idx="11">
                  <c:v>257.01392293692487</c:v>
                </c:pt>
                <c:pt idx="12">
                  <c:v>40.26298416850404</c:v>
                </c:pt>
                <c:pt idx="13">
                  <c:v>5.5732620915064892</c:v>
                </c:pt>
                <c:pt idx="14">
                  <c:v>0.68996451445870721</c:v>
                </c:pt>
                <c:pt idx="15">
                  <c:v>7.5061612855964216E-2</c:v>
                </c:pt>
                <c:pt idx="16">
                  <c:v>6.185901812801496E-3</c:v>
                </c:pt>
                <c:pt idx="17">
                  <c:v>1.8157339193658736E-4</c:v>
                </c:pt>
                <c:pt idx="18">
                  <c:v>1.6652280313379359E-8</c:v>
                </c:pt>
                <c:pt idx="19">
                  <c:v>1.6652280313379359E-8</c:v>
                </c:pt>
                <c:pt idx="20">
                  <c:v>1.6652280313379359E-8</c:v>
                </c:pt>
                <c:pt idx="21">
                  <c:v>1.6652280313379359E-8</c:v>
                </c:pt>
                <c:pt idx="22">
                  <c:v>1.6652280313379359E-8</c:v>
                </c:pt>
                <c:pt idx="23">
                  <c:v>1.6652280313379359E-8</c:v>
                </c:pt>
                <c:pt idx="24">
                  <c:v>1.6652280313379359E-8</c:v>
                </c:pt>
                <c:pt idx="25">
                  <c:v>1.6652280313379359E-8</c:v>
                </c:pt>
                <c:pt idx="26">
                  <c:v>1.6652280313379359E-8</c:v>
                </c:pt>
                <c:pt idx="27">
                  <c:v>1.6652280313379359E-8</c:v>
                </c:pt>
                <c:pt idx="28">
                  <c:v>1.6652280313379359E-8</c:v>
                </c:pt>
                <c:pt idx="29">
                  <c:v>1.6652280313379359E-8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015-49D0-B1AB-CE7D6C6D92F0}"/>
            </c:ext>
          </c:extLst>
        </c:ser>
        <c:ser>
          <c:idx val="7"/>
          <c:order val="7"/>
          <c:tx>
            <c:v>Bimodal(3) 7.2</c:v>
          </c:tx>
          <c:marker>
            <c:symbol val="none"/>
          </c:marker>
          <c:xVal>
            <c:numRef>
              <c:f>'Sheet1 {12 min}'!$D$1:$D$31</c:f>
              <c:numCache>
                <c:formatCode>General</c:formatCode>
                <c:ptCount val="31"/>
                <c:pt idx="0">
                  <c:v>523.77398681640625</c:v>
                </c:pt>
                <c:pt idx="1">
                  <c:v>524.27398681640625</c:v>
                </c:pt>
                <c:pt idx="2">
                  <c:v>524.77398681640625</c:v>
                </c:pt>
                <c:pt idx="3">
                  <c:v>525.28497314453125</c:v>
                </c:pt>
                <c:pt idx="4">
                  <c:v>525.78497314453125</c:v>
                </c:pt>
                <c:pt idx="5">
                  <c:v>526.2860107421875</c:v>
                </c:pt>
                <c:pt idx="6">
                  <c:v>526.7860107421875</c:v>
                </c:pt>
                <c:pt idx="7">
                  <c:v>527.2979736328125</c:v>
                </c:pt>
                <c:pt idx="8">
                  <c:v>527.79901123046875</c:v>
                </c:pt>
                <c:pt idx="9">
                  <c:v>528.301025390625</c:v>
                </c:pt>
                <c:pt idx="10">
                  <c:v>528.801025390625</c:v>
                </c:pt>
                <c:pt idx="11">
                  <c:v>529.301025390625</c:v>
                </c:pt>
                <c:pt idx="12">
                  <c:v>529.801025390625</c:v>
                </c:pt>
              </c:numCache>
            </c:numRef>
          </c:xVal>
          <c:yVal>
            <c:numRef>
              <c:f>'Sheet1 {12 min}'!$V$1:$V$31</c:f>
              <c:numCache>
                <c:formatCode>General</c:formatCode>
                <c:ptCount val="31"/>
                <c:pt idx="0">
                  <c:v>1853.4981460421884</c:v>
                </c:pt>
                <c:pt idx="1">
                  <c:v>12710.186223420662</c:v>
                </c:pt>
                <c:pt idx="2">
                  <c:v>38595.198173756398</c:v>
                </c:pt>
                <c:pt idx="3">
                  <c:v>68337.549482777031</c:v>
                </c:pt>
                <c:pt idx="4">
                  <c:v>78303.034442431483</c:v>
                </c:pt>
                <c:pt idx="5">
                  <c:v>61107.427879255541</c:v>
                </c:pt>
                <c:pt idx="6">
                  <c:v>33501.066090115783</c:v>
                </c:pt>
                <c:pt idx="7">
                  <c:v>13278.653230188798</c:v>
                </c:pt>
                <c:pt idx="8">
                  <c:v>3961.5698426305448</c:v>
                </c:pt>
                <c:pt idx="9">
                  <c:v>939.99941302684431</c:v>
                </c:pt>
                <c:pt idx="10">
                  <c:v>185.2539359922246</c:v>
                </c:pt>
                <c:pt idx="11">
                  <c:v>31.298048823972547</c:v>
                </c:pt>
                <c:pt idx="12">
                  <c:v>4.638028827022489</c:v>
                </c:pt>
                <c:pt idx="13">
                  <c:v>0.61211372929621732</c:v>
                </c:pt>
                <c:pt idx="14">
                  <c:v>7.1896599232321709E-2</c:v>
                </c:pt>
                <c:pt idx="15">
                  <c:v>7.1170035637885916E-3</c:v>
                </c:pt>
                <c:pt idx="16">
                  <c:v>4.7996077065870897E-4</c:v>
                </c:pt>
                <c:pt idx="17">
                  <c:v>9.3257644965733969E-6</c:v>
                </c:pt>
                <c:pt idx="18">
                  <c:v>1.6652280313379359E-8</c:v>
                </c:pt>
                <c:pt idx="19">
                  <c:v>1.6652280313379359E-8</c:v>
                </c:pt>
                <c:pt idx="20">
                  <c:v>1.6652280313379359E-8</c:v>
                </c:pt>
                <c:pt idx="21">
                  <c:v>1.6652280313379359E-8</c:v>
                </c:pt>
                <c:pt idx="22">
                  <c:v>1.6652280313379359E-8</c:v>
                </c:pt>
                <c:pt idx="23">
                  <c:v>1.6652280313379359E-8</c:v>
                </c:pt>
                <c:pt idx="24">
                  <c:v>1.6652280313379359E-8</c:v>
                </c:pt>
                <c:pt idx="25">
                  <c:v>1.6652280313379359E-8</c:v>
                </c:pt>
                <c:pt idx="26">
                  <c:v>1.6652280313379359E-8</c:v>
                </c:pt>
                <c:pt idx="27">
                  <c:v>1.6652280313379359E-8</c:v>
                </c:pt>
                <c:pt idx="28">
                  <c:v>1.6652280313379359E-8</c:v>
                </c:pt>
                <c:pt idx="29">
                  <c:v>1.6652280313379359E-8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8015-49D0-B1AB-CE7D6C6D92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429471"/>
        <c:axId val="788435711"/>
      </c:scatterChart>
      <c:valAx>
        <c:axId val="788429471"/>
        <c:scaling>
          <c:orientation val="minMax"/>
          <c:max val="530"/>
          <c:min val="523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m/z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88435711"/>
        <c:crosses val="autoZero"/>
        <c:crossBetween val="midCat"/>
      </c:valAx>
      <c:valAx>
        <c:axId val="788435711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88429471"/>
        <c:crosses val="autoZero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Regression Metric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Lit>
              <c:ptCount val="1"/>
              <c:pt idx="0">
                <c:v>Error</c:v>
              </c:pt>
            </c:strLit>
          </c:cat>
          <c:val>
            <c:numRef>
              <c:f>'Sheet1 {12 min}'!$I$78</c:f>
              <c:numCache>
                <c:formatCode>General</c:formatCode>
                <c:ptCount val="1"/>
                <c:pt idx="0">
                  <c:v>8.0037743488201973E-5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5EC3-45E8-A160-4730D1F14D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axId val="788483551"/>
        <c:axId val="788499359"/>
      </c:barChart>
      <c:scatterChart>
        <c:scatterStyle val="lineMarker"/>
        <c:varyColors val="0"/>
        <c:ser>
          <c:idx val="1"/>
          <c:order val="1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008000"/>
                </a:solidFill>
                <a:prstDash val="solid"/>
              </a:ln>
            </c:spPr>
          </c:errBars>
          <c:yVal>
            <c:numRef>
              <c:f>'Sheet1 {12 min}'!$I$79</c:f>
              <c:numCache>
                <c:formatCode>General</c:formatCode>
                <c:ptCount val="1"/>
                <c:pt idx="0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5EC3-45E8-A160-4730D1F14D1E}"/>
            </c:ext>
          </c:extLst>
        </c:ser>
        <c:ser>
          <c:idx val="2"/>
          <c:order val="2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6600"/>
                </a:solidFill>
                <a:prstDash val="solid"/>
              </a:ln>
            </c:spPr>
          </c:errBars>
          <c:yVal>
            <c:numRef>
              <c:f>'Sheet1 {12 min}'!$I$80</c:f>
              <c:numCache>
                <c:formatCode>General</c:formatCode>
                <c:ptCount val="1"/>
                <c:pt idx="0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5EC3-45E8-A160-4730D1F14D1E}"/>
            </c:ext>
          </c:extLst>
        </c:ser>
        <c:ser>
          <c:idx val="3"/>
          <c:order val="3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'Sheet1 {12 min}'!$I$81</c:f>
              <c:numCache>
                <c:formatCode>General</c:formatCode>
                <c:ptCount val="1"/>
                <c:pt idx="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5EC3-45E8-A160-4730D1F14D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483551"/>
        <c:axId val="788499359"/>
      </c:scatterChart>
      <c:catAx>
        <c:axId val="7884835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88499359"/>
        <c:crosses val="autoZero"/>
        <c:auto val="1"/>
        <c:lblAlgn val="ctr"/>
        <c:lblOffset val="100"/>
        <c:noMultiLvlLbl val="0"/>
      </c:catAx>
      <c:valAx>
        <c:axId val="788499359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788483551"/>
        <c:crosses val="autoZero"/>
        <c:crossBetween val="between"/>
      </c:valAx>
      <c:spPr>
        <a:noFill/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Delta Chi Metric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Lit>
              <c:ptCount val="1"/>
              <c:pt idx="0">
                <c:v>DeltaChi</c:v>
              </c:pt>
            </c:strLit>
          </c:cat>
          <c:val>
            <c:numRef>
              <c:f>'Sheet1 {12 min}'!$J$78</c:f>
              <c:numCache>
                <c:formatCode>General</c:formatCode>
                <c:ptCount val="1"/>
                <c:pt idx="0">
                  <c:v>-2.5187536249465497E-3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DA-483B-8D8F-CFE5218000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axId val="788499775"/>
        <c:axId val="788486463"/>
      </c:barChart>
      <c:scatterChart>
        <c:scatterStyle val="lineMarker"/>
        <c:varyColors val="0"/>
        <c:ser>
          <c:idx val="1"/>
          <c:order val="1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008000"/>
                </a:solidFill>
                <a:prstDash val="solid"/>
              </a:ln>
            </c:spPr>
          </c:errBars>
          <c:yVal>
            <c:numRef>
              <c:f>'Sheet1 {12 min}'!$J$79</c:f>
              <c:numCache>
                <c:formatCode>General</c:formatCode>
                <c:ptCount val="1"/>
                <c:pt idx="0">
                  <c:v>0.98683672491530172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DA-483B-8D8F-CFE5218000A4}"/>
            </c:ext>
          </c:extLst>
        </c:ser>
        <c:ser>
          <c:idx val="2"/>
          <c:order val="2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6600"/>
                </a:solidFill>
                <a:prstDash val="solid"/>
              </a:ln>
            </c:spPr>
          </c:errBars>
          <c:yVal>
            <c:numRef>
              <c:f>'Sheet1 {12 min}'!$J$80</c:f>
              <c:numCache>
                <c:formatCode>General</c:formatCode>
                <c:ptCount val="1"/>
                <c:pt idx="0">
                  <c:v>0.49341836245765086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4DA-483B-8D8F-CFE5218000A4}"/>
            </c:ext>
          </c:extLst>
        </c:ser>
        <c:ser>
          <c:idx val="3"/>
          <c:order val="3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'Sheet1 {12 min}'!$J$81</c:f>
              <c:numCache>
                <c:formatCode>General</c:formatCode>
                <c:ptCount val="1"/>
                <c:pt idx="0">
                  <c:v>0.24670918122882543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4DA-483B-8D8F-CFE5218000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499775"/>
        <c:axId val="788486463"/>
      </c:scatterChart>
      <c:catAx>
        <c:axId val="78849977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88486463"/>
        <c:crosses val="autoZero"/>
        <c:auto val="1"/>
        <c:lblAlgn val="ctr"/>
        <c:lblOffset val="100"/>
        <c:noMultiLvlLbl val="0"/>
      </c:catAx>
      <c:valAx>
        <c:axId val="788486463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788499775"/>
        <c:crosses val="autoZero"/>
        <c:crossBetween val="between"/>
      </c:valAx>
      <c:spPr>
        <a:noFill/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Separation Metric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Lit>
              <c:ptCount val="1"/>
              <c:pt idx="0">
                <c:v>SepRatio</c:v>
              </c:pt>
            </c:strLit>
          </c:cat>
          <c:val>
            <c:numRef>
              <c:f>'Sheet1 {12 min}'!$K$78</c:f>
              <c:numCache>
                <c:formatCode>General</c:formatCode>
                <c:ptCount val="1"/>
                <c:pt idx="0">
                  <c:v>0.5455264615216181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41-428A-BCBA-7D6C2250D2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axId val="788496863"/>
        <c:axId val="788498111"/>
      </c:barChart>
      <c:scatterChart>
        <c:scatterStyle val="lineMarker"/>
        <c:varyColors val="0"/>
        <c:ser>
          <c:idx val="1"/>
          <c:order val="1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008000"/>
                </a:solidFill>
                <a:prstDash val="solid"/>
              </a:ln>
            </c:spPr>
          </c:errBars>
          <c:yVal>
            <c:numRef>
              <c:f>'Sheet1 {12 min}'!$K$79</c:f>
              <c:numCache>
                <c:formatCode>General</c:formatCode>
                <c:ptCount val="1"/>
                <c:pt idx="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41-428A-BCBA-7D6C2250D23B}"/>
            </c:ext>
          </c:extLst>
        </c:ser>
        <c:ser>
          <c:idx val="2"/>
          <c:order val="2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6600"/>
                </a:solidFill>
                <a:prstDash val="solid"/>
              </a:ln>
            </c:spPr>
          </c:errBars>
          <c:yVal>
            <c:numRef>
              <c:f>'Sheet1 {12 min}'!$K$80</c:f>
              <c:numCache>
                <c:formatCode>General</c:formatCode>
                <c:ptCount val="1"/>
                <c:pt idx="0">
                  <c:v>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741-428A-BCBA-7D6C2250D23B}"/>
            </c:ext>
          </c:extLst>
        </c:ser>
        <c:ser>
          <c:idx val="3"/>
          <c:order val="3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'Sheet1 {12 min}'!$K$81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741-428A-BCBA-7D6C2250D2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496863"/>
        <c:axId val="788498111"/>
      </c:scatterChart>
      <c:catAx>
        <c:axId val="78849686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88498111"/>
        <c:crosses val="autoZero"/>
        <c:auto val="1"/>
        <c:lblAlgn val="ctr"/>
        <c:lblOffset val="100"/>
        <c:noMultiLvlLbl val="0"/>
      </c:catAx>
      <c:valAx>
        <c:axId val="788498111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788496863"/>
        <c:crosses val="autoZero"/>
        <c:crossBetween val="between"/>
      </c:valAx>
      <c:spPr>
        <a:noFill/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 i="0">
                <a:solidFill>
                  <a:srgbClr val="000000"/>
                </a:solidFill>
              </a:defRPr>
            </a:pPr>
            <a:r>
              <a:rPr lang="en-US" b="1" i="0">
                <a:solidFill>
                  <a:srgbClr val="000000"/>
                </a:solidFill>
              </a:rPr>
              <a:t>Sheet1 {1 min} spectrum 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spectrum</c:v>
          </c:tx>
          <c:spPr>
            <a:ln w="127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{1 min}'!$A$1:$A$586</c:f>
              <c:numCache>
                <c:formatCode>General</c:formatCode>
                <c:ptCount val="586"/>
                <c:pt idx="0">
                  <c:v>523.43499755859375</c:v>
                </c:pt>
                <c:pt idx="1">
                  <c:v>523.44500732421875</c:v>
                </c:pt>
                <c:pt idx="2">
                  <c:v>523.45501708984375</c:v>
                </c:pt>
                <c:pt idx="3">
                  <c:v>523.46502685546875</c:v>
                </c:pt>
                <c:pt idx="4">
                  <c:v>523.4749755859375</c:v>
                </c:pt>
                <c:pt idx="5">
                  <c:v>523.4849853515625</c:v>
                </c:pt>
                <c:pt idx="6">
                  <c:v>523.4949951171875</c:v>
                </c:pt>
                <c:pt idx="7">
                  <c:v>523.5050048828125</c:v>
                </c:pt>
                <c:pt idx="8">
                  <c:v>523.5150146484375</c:v>
                </c:pt>
                <c:pt idx="9">
                  <c:v>523.5250244140625</c:v>
                </c:pt>
                <c:pt idx="10">
                  <c:v>523.53497314453125</c:v>
                </c:pt>
                <c:pt idx="11">
                  <c:v>523.54498291015625</c:v>
                </c:pt>
                <c:pt idx="12">
                  <c:v>523.55499267578125</c:v>
                </c:pt>
                <c:pt idx="13">
                  <c:v>523.56500244140625</c:v>
                </c:pt>
                <c:pt idx="14">
                  <c:v>523.57501220703125</c:v>
                </c:pt>
                <c:pt idx="15">
                  <c:v>523.58502197265625</c:v>
                </c:pt>
                <c:pt idx="16">
                  <c:v>523.594970703125</c:v>
                </c:pt>
                <c:pt idx="17">
                  <c:v>523.60498046875</c:v>
                </c:pt>
                <c:pt idx="18">
                  <c:v>523.614990234375</c:v>
                </c:pt>
                <c:pt idx="19">
                  <c:v>523.625</c:v>
                </c:pt>
                <c:pt idx="20">
                  <c:v>523.635009765625</c:v>
                </c:pt>
                <c:pt idx="21">
                  <c:v>523.64501953125</c:v>
                </c:pt>
                <c:pt idx="22">
                  <c:v>523.655029296875</c:v>
                </c:pt>
                <c:pt idx="23">
                  <c:v>523.66497802734375</c:v>
                </c:pt>
                <c:pt idx="24">
                  <c:v>523.67498779296875</c:v>
                </c:pt>
                <c:pt idx="25">
                  <c:v>523.68499755859375</c:v>
                </c:pt>
                <c:pt idx="26">
                  <c:v>523.69500732421875</c:v>
                </c:pt>
                <c:pt idx="27">
                  <c:v>523.70501708984375</c:v>
                </c:pt>
                <c:pt idx="28">
                  <c:v>523.71502685546875</c:v>
                </c:pt>
                <c:pt idx="29">
                  <c:v>523.7249755859375</c:v>
                </c:pt>
                <c:pt idx="30">
                  <c:v>523.7349853515625</c:v>
                </c:pt>
                <c:pt idx="31">
                  <c:v>523.7449951171875</c:v>
                </c:pt>
                <c:pt idx="32">
                  <c:v>523.7550048828125</c:v>
                </c:pt>
                <c:pt idx="33">
                  <c:v>523.7650146484375</c:v>
                </c:pt>
                <c:pt idx="34">
                  <c:v>523.7750244140625</c:v>
                </c:pt>
                <c:pt idx="35">
                  <c:v>523.78497314453125</c:v>
                </c:pt>
                <c:pt idx="36">
                  <c:v>523.79498291015625</c:v>
                </c:pt>
                <c:pt idx="37">
                  <c:v>523.80499267578125</c:v>
                </c:pt>
                <c:pt idx="38">
                  <c:v>523.81500244140625</c:v>
                </c:pt>
                <c:pt idx="39">
                  <c:v>523.82501220703125</c:v>
                </c:pt>
                <c:pt idx="40">
                  <c:v>523.83502197265625</c:v>
                </c:pt>
                <c:pt idx="41">
                  <c:v>523.844970703125</c:v>
                </c:pt>
                <c:pt idx="42">
                  <c:v>523.85498046875</c:v>
                </c:pt>
                <c:pt idx="43">
                  <c:v>523.864990234375</c:v>
                </c:pt>
                <c:pt idx="44">
                  <c:v>523.875</c:v>
                </c:pt>
                <c:pt idx="45">
                  <c:v>523.885009765625</c:v>
                </c:pt>
                <c:pt idx="46">
                  <c:v>523.89501953125</c:v>
                </c:pt>
                <c:pt idx="47">
                  <c:v>523.905029296875</c:v>
                </c:pt>
                <c:pt idx="48">
                  <c:v>523.91497802734375</c:v>
                </c:pt>
                <c:pt idx="49">
                  <c:v>523.92498779296875</c:v>
                </c:pt>
                <c:pt idx="50">
                  <c:v>523.93499755859375</c:v>
                </c:pt>
                <c:pt idx="51">
                  <c:v>523.94500732421875</c:v>
                </c:pt>
                <c:pt idx="52">
                  <c:v>523.95501708984375</c:v>
                </c:pt>
                <c:pt idx="53">
                  <c:v>523.96502685546875</c:v>
                </c:pt>
                <c:pt idx="54">
                  <c:v>523.9749755859375</c:v>
                </c:pt>
                <c:pt idx="55">
                  <c:v>523.9849853515625</c:v>
                </c:pt>
                <c:pt idx="56">
                  <c:v>523.9949951171875</c:v>
                </c:pt>
                <c:pt idx="57">
                  <c:v>524.0050048828125</c:v>
                </c:pt>
                <c:pt idx="58">
                  <c:v>524.0150146484375</c:v>
                </c:pt>
                <c:pt idx="59">
                  <c:v>524.0250244140625</c:v>
                </c:pt>
                <c:pt idx="60">
                  <c:v>524.03497314453125</c:v>
                </c:pt>
                <c:pt idx="61">
                  <c:v>524.04498291015625</c:v>
                </c:pt>
                <c:pt idx="62">
                  <c:v>524.05499267578125</c:v>
                </c:pt>
                <c:pt idx="63">
                  <c:v>524.06500244140625</c:v>
                </c:pt>
                <c:pt idx="64">
                  <c:v>524.07501220703125</c:v>
                </c:pt>
                <c:pt idx="65">
                  <c:v>524.08502197265625</c:v>
                </c:pt>
                <c:pt idx="66">
                  <c:v>524.094970703125</c:v>
                </c:pt>
                <c:pt idx="67">
                  <c:v>524.10400390625</c:v>
                </c:pt>
                <c:pt idx="68">
                  <c:v>524.114990234375</c:v>
                </c:pt>
                <c:pt idx="69">
                  <c:v>524.125</c:v>
                </c:pt>
                <c:pt idx="70">
                  <c:v>524.135009765625</c:v>
                </c:pt>
                <c:pt idx="71">
                  <c:v>524.14398193359375</c:v>
                </c:pt>
                <c:pt idx="72">
                  <c:v>524.15399169921875</c:v>
                </c:pt>
                <c:pt idx="73">
                  <c:v>524.16400146484375</c:v>
                </c:pt>
                <c:pt idx="74">
                  <c:v>524.17401123046875</c:v>
                </c:pt>
                <c:pt idx="75">
                  <c:v>524.18402099609375</c:v>
                </c:pt>
                <c:pt idx="76">
                  <c:v>524.1939697265625</c:v>
                </c:pt>
                <c:pt idx="77">
                  <c:v>524.2039794921875</c:v>
                </c:pt>
                <c:pt idx="78">
                  <c:v>524.2139892578125</c:v>
                </c:pt>
                <c:pt idx="79">
                  <c:v>524.2239990234375</c:v>
                </c:pt>
                <c:pt idx="80">
                  <c:v>524.2340087890625</c:v>
                </c:pt>
                <c:pt idx="81">
                  <c:v>524.2440185546875</c:v>
                </c:pt>
                <c:pt idx="82">
                  <c:v>524.2540283203125</c:v>
                </c:pt>
                <c:pt idx="83">
                  <c:v>524.26397705078125</c:v>
                </c:pt>
                <c:pt idx="84">
                  <c:v>524.27398681640625</c:v>
                </c:pt>
                <c:pt idx="85">
                  <c:v>524.28399658203125</c:v>
                </c:pt>
                <c:pt idx="86">
                  <c:v>524.29400634765625</c:v>
                </c:pt>
                <c:pt idx="87">
                  <c:v>524.30401611328125</c:v>
                </c:pt>
                <c:pt idx="88">
                  <c:v>524.31402587890625</c:v>
                </c:pt>
                <c:pt idx="89">
                  <c:v>524.323974609375</c:v>
                </c:pt>
                <c:pt idx="90">
                  <c:v>524.333984375</c:v>
                </c:pt>
                <c:pt idx="91">
                  <c:v>524.343994140625</c:v>
                </c:pt>
                <c:pt idx="92">
                  <c:v>524.35400390625</c:v>
                </c:pt>
                <c:pt idx="93">
                  <c:v>524.364013671875</c:v>
                </c:pt>
                <c:pt idx="94">
                  <c:v>524.3740234375</c:v>
                </c:pt>
                <c:pt idx="95">
                  <c:v>524.38397216796875</c:v>
                </c:pt>
                <c:pt idx="96">
                  <c:v>524.39398193359375</c:v>
                </c:pt>
                <c:pt idx="97">
                  <c:v>524.40399169921875</c:v>
                </c:pt>
                <c:pt idx="98">
                  <c:v>524.41400146484375</c:v>
                </c:pt>
                <c:pt idx="99">
                  <c:v>524.42401123046875</c:v>
                </c:pt>
                <c:pt idx="100">
                  <c:v>524.43402099609375</c:v>
                </c:pt>
                <c:pt idx="101">
                  <c:v>524.4439697265625</c:v>
                </c:pt>
                <c:pt idx="102">
                  <c:v>524.4539794921875</c:v>
                </c:pt>
                <c:pt idx="103">
                  <c:v>524.4639892578125</c:v>
                </c:pt>
                <c:pt idx="104">
                  <c:v>524.4739990234375</c:v>
                </c:pt>
                <c:pt idx="105">
                  <c:v>524.4840087890625</c:v>
                </c:pt>
                <c:pt idx="106">
                  <c:v>524.4940185546875</c:v>
                </c:pt>
                <c:pt idx="107">
                  <c:v>524.5040283203125</c:v>
                </c:pt>
                <c:pt idx="108">
                  <c:v>524.51397705078125</c:v>
                </c:pt>
                <c:pt idx="109">
                  <c:v>524.52398681640625</c:v>
                </c:pt>
                <c:pt idx="110">
                  <c:v>524.53399658203125</c:v>
                </c:pt>
                <c:pt idx="111">
                  <c:v>524.54400634765625</c:v>
                </c:pt>
                <c:pt idx="112">
                  <c:v>524.55401611328125</c:v>
                </c:pt>
                <c:pt idx="113">
                  <c:v>524.56402587890625</c:v>
                </c:pt>
                <c:pt idx="114">
                  <c:v>524.573974609375</c:v>
                </c:pt>
                <c:pt idx="115">
                  <c:v>524.583984375</c:v>
                </c:pt>
                <c:pt idx="116">
                  <c:v>524.593994140625</c:v>
                </c:pt>
                <c:pt idx="117">
                  <c:v>524.60400390625</c:v>
                </c:pt>
                <c:pt idx="118">
                  <c:v>524.614013671875</c:v>
                </c:pt>
                <c:pt idx="119">
                  <c:v>524.6240234375</c:v>
                </c:pt>
                <c:pt idx="120">
                  <c:v>524.63397216796875</c:v>
                </c:pt>
                <c:pt idx="121">
                  <c:v>524.64398193359375</c:v>
                </c:pt>
                <c:pt idx="122">
                  <c:v>524.65399169921875</c:v>
                </c:pt>
                <c:pt idx="123">
                  <c:v>524.66400146484375</c:v>
                </c:pt>
                <c:pt idx="124">
                  <c:v>524.67401123046875</c:v>
                </c:pt>
                <c:pt idx="125">
                  <c:v>524.68402099609375</c:v>
                </c:pt>
                <c:pt idx="126">
                  <c:v>524.6939697265625</c:v>
                </c:pt>
                <c:pt idx="127">
                  <c:v>524.7039794921875</c:v>
                </c:pt>
                <c:pt idx="128">
                  <c:v>524.7139892578125</c:v>
                </c:pt>
                <c:pt idx="129">
                  <c:v>524.7239990234375</c:v>
                </c:pt>
                <c:pt idx="130">
                  <c:v>524.7340087890625</c:v>
                </c:pt>
                <c:pt idx="131">
                  <c:v>524.7440185546875</c:v>
                </c:pt>
                <c:pt idx="132">
                  <c:v>524.7540283203125</c:v>
                </c:pt>
                <c:pt idx="133">
                  <c:v>524.76397705078125</c:v>
                </c:pt>
                <c:pt idx="134">
                  <c:v>524.77398681640625</c:v>
                </c:pt>
                <c:pt idx="135">
                  <c:v>524.78399658203125</c:v>
                </c:pt>
                <c:pt idx="136">
                  <c:v>524.79400634765625</c:v>
                </c:pt>
                <c:pt idx="137">
                  <c:v>524.80401611328125</c:v>
                </c:pt>
                <c:pt idx="138">
                  <c:v>524.81402587890625</c:v>
                </c:pt>
                <c:pt idx="139">
                  <c:v>524.823974609375</c:v>
                </c:pt>
                <c:pt idx="140">
                  <c:v>524.833984375</c:v>
                </c:pt>
                <c:pt idx="141">
                  <c:v>524.843994140625</c:v>
                </c:pt>
                <c:pt idx="142">
                  <c:v>524.85400390625</c:v>
                </c:pt>
                <c:pt idx="143">
                  <c:v>524.864013671875</c:v>
                </c:pt>
                <c:pt idx="144">
                  <c:v>524.8740234375</c:v>
                </c:pt>
                <c:pt idx="145">
                  <c:v>524.88397216796875</c:v>
                </c:pt>
                <c:pt idx="146">
                  <c:v>524.89398193359375</c:v>
                </c:pt>
                <c:pt idx="147">
                  <c:v>524.90399169921875</c:v>
                </c:pt>
                <c:pt idx="148">
                  <c:v>524.91400146484375</c:v>
                </c:pt>
                <c:pt idx="149">
                  <c:v>524.92401123046875</c:v>
                </c:pt>
                <c:pt idx="150">
                  <c:v>524.93402099609375</c:v>
                </c:pt>
                <c:pt idx="151">
                  <c:v>524.9439697265625</c:v>
                </c:pt>
                <c:pt idx="152">
                  <c:v>524.9539794921875</c:v>
                </c:pt>
                <c:pt idx="153">
                  <c:v>524.9639892578125</c:v>
                </c:pt>
                <c:pt idx="154">
                  <c:v>524.9739990234375</c:v>
                </c:pt>
                <c:pt idx="155">
                  <c:v>524.9840087890625</c:v>
                </c:pt>
                <c:pt idx="156">
                  <c:v>524.9940185546875</c:v>
                </c:pt>
                <c:pt idx="157">
                  <c:v>525.0040283203125</c:v>
                </c:pt>
                <c:pt idx="158">
                  <c:v>525.01397705078125</c:v>
                </c:pt>
                <c:pt idx="159">
                  <c:v>525.02398681640625</c:v>
                </c:pt>
                <c:pt idx="160">
                  <c:v>525.03399658203125</c:v>
                </c:pt>
                <c:pt idx="161">
                  <c:v>525.04400634765625</c:v>
                </c:pt>
                <c:pt idx="162">
                  <c:v>525.05401611328125</c:v>
                </c:pt>
                <c:pt idx="163">
                  <c:v>525.06402587890625</c:v>
                </c:pt>
                <c:pt idx="164">
                  <c:v>525.073974609375</c:v>
                </c:pt>
                <c:pt idx="165">
                  <c:v>525.083984375</c:v>
                </c:pt>
                <c:pt idx="166">
                  <c:v>525.093994140625</c:v>
                </c:pt>
                <c:pt idx="167">
                  <c:v>525.10400390625</c:v>
                </c:pt>
                <c:pt idx="168">
                  <c:v>525.114013671875</c:v>
                </c:pt>
                <c:pt idx="169">
                  <c:v>525.1240234375</c:v>
                </c:pt>
                <c:pt idx="170">
                  <c:v>525.13397216796875</c:v>
                </c:pt>
                <c:pt idx="171">
                  <c:v>525.14398193359375</c:v>
                </c:pt>
                <c:pt idx="172">
                  <c:v>525.15399169921875</c:v>
                </c:pt>
                <c:pt idx="173">
                  <c:v>525.16400146484375</c:v>
                </c:pt>
                <c:pt idx="174">
                  <c:v>525.17401123046875</c:v>
                </c:pt>
                <c:pt idx="175">
                  <c:v>525.18499755859375</c:v>
                </c:pt>
                <c:pt idx="176">
                  <c:v>525.19500732421875</c:v>
                </c:pt>
                <c:pt idx="177">
                  <c:v>525.2039794921875</c:v>
                </c:pt>
                <c:pt idx="178">
                  <c:v>525.2139892578125</c:v>
                </c:pt>
                <c:pt idx="179">
                  <c:v>525.2239990234375</c:v>
                </c:pt>
                <c:pt idx="180">
                  <c:v>525.2340087890625</c:v>
                </c:pt>
                <c:pt idx="181">
                  <c:v>525.2449951171875</c:v>
                </c:pt>
                <c:pt idx="182">
                  <c:v>525.2550048828125</c:v>
                </c:pt>
                <c:pt idx="183">
                  <c:v>525.2650146484375</c:v>
                </c:pt>
                <c:pt idx="184">
                  <c:v>525.2750244140625</c:v>
                </c:pt>
                <c:pt idx="185">
                  <c:v>525.28497314453125</c:v>
                </c:pt>
                <c:pt idx="186">
                  <c:v>525.29400634765625</c:v>
                </c:pt>
                <c:pt idx="187">
                  <c:v>525.30499267578125</c:v>
                </c:pt>
                <c:pt idx="188">
                  <c:v>525.31500244140625</c:v>
                </c:pt>
                <c:pt idx="189">
                  <c:v>525.32501220703125</c:v>
                </c:pt>
                <c:pt idx="190">
                  <c:v>525.33502197265625</c:v>
                </c:pt>
                <c:pt idx="191">
                  <c:v>525.344970703125</c:v>
                </c:pt>
                <c:pt idx="192">
                  <c:v>525.35498046875</c:v>
                </c:pt>
                <c:pt idx="193">
                  <c:v>525.364990234375</c:v>
                </c:pt>
                <c:pt idx="194">
                  <c:v>525.375</c:v>
                </c:pt>
                <c:pt idx="195">
                  <c:v>525.385009765625</c:v>
                </c:pt>
                <c:pt idx="196">
                  <c:v>525.39501953125</c:v>
                </c:pt>
                <c:pt idx="197">
                  <c:v>525.405029296875</c:v>
                </c:pt>
                <c:pt idx="198">
                  <c:v>525.41497802734375</c:v>
                </c:pt>
                <c:pt idx="199">
                  <c:v>525.42498779296875</c:v>
                </c:pt>
                <c:pt idx="200">
                  <c:v>525.43499755859375</c:v>
                </c:pt>
                <c:pt idx="201">
                  <c:v>525.44500732421875</c:v>
                </c:pt>
                <c:pt idx="202">
                  <c:v>525.45501708984375</c:v>
                </c:pt>
                <c:pt idx="203">
                  <c:v>525.46502685546875</c:v>
                </c:pt>
                <c:pt idx="204">
                  <c:v>525.4749755859375</c:v>
                </c:pt>
                <c:pt idx="205">
                  <c:v>525.4849853515625</c:v>
                </c:pt>
                <c:pt idx="206">
                  <c:v>525.4949951171875</c:v>
                </c:pt>
                <c:pt idx="207">
                  <c:v>525.5050048828125</c:v>
                </c:pt>
                <c:pt idx="208">
                  <c:v>525.5150146484375</c:v>
                </c:pt>
                <c:pt idx="209">
                  <c:v>525.5250244140625</c:v>
                </c:pt>
                <c:pt idx="210">
                  <c:v>525.53497314453125</c:v>
                </c:pt>
                <c:pt idx="211">
                  <c:v>525.54498291015625</c:v>
                </c:pt>
                <c:pt idx="212">
                  <c:v>525.55499267578125</c:v>
                </c:pt>
                <c:pt idx="213">
                  <c:v>525.56500244140625</c:v>
                </c:pt>
                <c:pt idx="214">
                  <c:v>525.57501220703125</c:v>
                </c:pt>
                <c:pt idx="215">
                  <c:v>525.58502197265625</c:v>
                </c:pt>
                <c:pt idx="216">
                  <c:v>525.594970703125</c:v>
                </c:pt>
                <c:pt idx="217">
                  <c:v>525.60498046875</c:v>
                </c:pt>
                <c:pt idx="218">
                  <c:v>525.614990234375</c:v>
                </c:pt>
                <c:pt idx="219">
                  <c:v>525.625</c:v>
                </c:pt>
                <c:pt idx="220">
                  <c:v>525.635009765625</c:v>
                </c:pt>
                <c:pt idx="221">
                  <c:v>525.64501953125</c:v>
                </c:pt>
                <c:pt idx="222">
                  <c:v>525.655029296875</c:v>
                </c:pt>
                <c:pt idx="223">
                  <c:v>525.66497802734375</c:v>
                </c:pt>
                <c:pt idx="224">
                  <c:v>525.67498779296875</c:v>
                </c:pt>
                <c:pt idx="225">
                  <c:v>525.68499755859375</c:v>
                </c:pt>
                <c:pt idx="226">
                  <c:v>525.69500732421875</c:v>
                </c:pt>
                <c:pt idx="227">
                  <c:v>525.70501708984375</c:v>
                </c:pt>
                <c:pt idx="228">
                  <c:v>525.71502685546875</c:v>
                </c:pt>
                <c:pt idx="229">
                  <c:v>525.7249755859375</c:v>
                </c:pt>
                <c:pt idx="230">
                  <c:v>525.7349853515625</c:v>
                </c:pt>
                <c:pt idx="231">
                  <c:v>525.7449951171875</c:v>
                </c:pt>
                <c:pt idx="232">
                  <c:v>525.7550048828125</c:v>
                </c:pt>
                <c:pt idx="233">
                  <c:v>525.7650146484375</c:v>
                </c:pt>
                <c:pt idx="234">
                  <c:v>525.7750244140625</c:v>
                </c:pt>
                <c:pt idx="235">
                  <c:v>525.78497314453125</c:v>
                </c:pt>
                <c:pt idx="236">
                  <c:v>525.79498291015625</c:v>
                </c:pt>
                <c:pt idx="237">
                  <c:v>525.80499267578125</c:v>
                </c:pt>
                <c:pt idx="238">
                  <c:v>525.81500244140625</c:v>
                </c:pt>
                <c:pt idx="239">
                  <c:v>525.82501220703125</c:v>
                </c:pt>
                <c:pt idx="240">
                  <c:v>525.83502197265625</c:v>
                </c:pt>
                <c:pt idx="241">
                  <c:v>525.844970703125</c:v>
                </c:pt>
                <c:pt idx="242">
                  <c:v>525.85498046875</c:v>
                </c:pt>
                <c:pt idx="243">
                  <c:v>525.864990234375</c:v>
                </c:pt>
                <c:pt idx="244">
                  <c:v>525.875</c:v>
                </c:pt>
                <c:pt idx="245">
                  <c:v>525.885009765625</c:v>
                </c:pt>
                <c:pt idx="246">
                  <c:v>525.89501953125</c:v>
                </c:pt>
                <c:pt idx="247">
                  <c:v>525.905029296875</c:v>
                </c:pt>
                <c:pt idx="248">
                  <c:v>525.91497802734375</c:v>
                </c:pt>
                <c:pt idx="249">
                  <c:v>525.92498779296875</c:v>
                </c:pt>
                <c:pt idx="250">
                  <c:v>525.93499755859375</c:v>
                </c:pt>
                <c:pt idx="251">
                  <c:v>525.94500732421875</c:v>
                </c:pt>
                <c:pt idx="252">
                  <c:v>525.95501708984375</c:v>
                </c:pt>
                <c:pt idx="253">
                  <c:v>525.96502685546875</c:v>
                </c:pt>
                <c:pt idx="254">
                  <c:v>525.9749755859375</c:v>
                </c:pt>
                <c:pt idx="255">
                  <c:v>525.9849853515625</c:v>
                </c:pt>
                <c:pt idx="256">
                  <c:v>525.9949951171875</c:v>
                </c:pt>
                <c:pt idx="257">
                  <c:v>526.0050048828125</c:v>
                </c:pt>
                <c:pt idx="258">
                  <c:v>526.0150146484375</c:v>
                </c:pt>
                <c:pt idx="259">
                  <c:v>526.0250244140625</c:v>
                </c:pt>
                <c:pt idx="260">
                  <c:v>526.03497314453125</c:v>
                </c:pt>
                <c:pt idx="261">
                  <c:v>526.04498291015625</c:v>
                </c:pt>
                <c:pt idx="262">
                  <c:v>526.05499267578125</c:v>
                </c:pt>
                <c:pt idx="263">
                  <c:v>526.06500244140625</c:v>
                </c:pt>
                <c:pt idx="264">
                  <c:v>526.07501220703125</c:v>
                </c:pt>
                <c:pt idx="265">
                  <c:v>526.08502197265625</c:v>
                </c:pt>
                <c:pt idx="266">
                  <c:v>526.094970703125</c:v>
                </c:pt>
                <c:pt idx="267">
                  <c:v>526.10498046875</c:v>
                </c:pt>
                <c:pt idx="268">
                  <c:v>526.114990234375</c:v>
                </c:pt>
                <c:pt idx="269">
                  <c:v>526.125</c:v>
                </c:pt>
                <c:pt idx="270">
                  <c:v>526.135009765625</c:v>
                </c:pt>
                <c:pt idx="271">
                  <c:v>526.14501953125</c:v>
                </c:pt>
                <c:pt idx="272">
                  <c:v>526.155029296875</c:v>
                </c:pt>
                <c:pt idx="273">
                  <c:v>526.16497802734375</c:v>
                </c:pt>
                <c:pt idx="274">
                  <c:v>526.17498779296875</c:v>
                </c:pt>
                <c:pt idx="275">
                  <c:v>526.18499755859375</c:v>
                </c:pt>
                <c:pt idx="276">
                  <c:v>526.19500732421875</c:v>
                </c:pt>
                <c:pt idx="277">
                  <c:v>526.20501708984375</c:v>
                </c:pt>
                <c:pt idx="278">
                  <c:v>526.21502685546875</c:v>
                </c:pt>
                <c:pt idx="279">
                  <c:v>526.2249755859375</c:v>
                </c:pt>
                <c:pt idx="280">
                  <c:v>526.2349853515625</c:v>
                </c:pt>
                <c:pt idx="281">
                  <c:v>526.2449951171875</c:v>
                </c:pt>
                <c:pt idx="282">
                  <c:v>526.2550048828125</c:v>
                </c:pt>
                <c:pt idx="283">
                  <c:v>526.2659912109375</c:v>
                </c:pt>
                <c:pt idx="284">
                  <c:v>526.2760009765625</c:v>
                </c:pt>
                <c:pt idx="285">
                  <c:v>526.2860107421875</c:v>
                </c:pt>
                <c:pt idx="286">
                  <c:v>526.2960205078125</c:v>
                </c:pt>
                <c:pt idx="287">
                  <c:v>526.3060302734375</c:v>
                </c:pt>
                <c:pt idx="288">
                  <c:v>526.31597900390625</c:v>
                </c:pt>
                <c:pt idx="289">
                  <c:v>526.32598876953125</c:v>
                </c:pt>
                <c:pt idx="290">
                  <c:v>526.33599853515625</c:v>
                </c:pt>
                <c:pt idx="291">
                  <c:v>526.34600830078125</c:v>
                </c:pt>
                <c:pt idx="292">
                  <c:v>526.35601806640625</c:v>
                </c:pt>
                <c:pt idx="293">
                  <c:v>526.36602783203125</c:v>
                </c:pt>
                <c:pt idx="294">
                  <c:v>526.3759765625</c:v>
                </c:pt>
                <c:pt idx="295">
                  <c:v>526.385986328125</c:v>
                </c:pt>
                <c:pt idx="296">
                  <c:v>526.39599609375</c:v>
                </c:pt>
                <c:pt idx="297">
                  <c:v>526.406005859375</c:v>
                </c:pt>
                <c:pt idx="298">
                  <c:v>526.416015625</c:v>
                </c:pt>
                <c:pt idx="299">
                  <c:v>526.426025390625</c:v>
                </c:pt>
                <c:pt idx="300">
                  <c:v>526.43597412109375</c:v>
                </c:pt>
                <c:pt idx="301">
                  <c:v>526.44598388671875</c:v>
                </c:pt>
                <c:pt idx="302">
                  <c:v>526.45599365234375</c:v>
                </c:pt>
                <c:pt idx="303">
                  <c:v>526.46600341796875</c:v>
                </c:pt>
                <c:pt idx="304">
                  <c:v>526.47601318359375</c:v>
                </c:pt>
                <c:pt idx="305">
                  <c:v>526.48602294921875</c:v>
                </c:pt>
                <c:pt idx="306">
                  <c:v>526.4959716796875</c:v>
                </c:pt>
                <c:pt idx="307">
                  <c:v>526.5059814453125</c:v>
                </c:pt>
                <c:pt idx="308">
                  <c:v>526.5159912109375</c:v>
                </c:pt>
                <c:pt idx="309">
                  <c:v>526.5260009765625</c:v>
                </c:pt>
                <c:pt idx="310">
                  <c:v>526.5360107421875</c:v>
                </c:pt>
                <c:pt idx="311">
                  <c:v>526.5460205078125</c:v>
                </c:pt>
                <c:pt idx="312">
                  <c:v>526.5560302734375</c:v>
                </c:pt>
                <c:pt idx="313">
                  <c:v>526.56597900390625</c:v>
                </c:pt>
                <c:pt idx="314">
                  <c:v>526.57598876953125</c:v>
                </c:pt>
                <c:pt idx="315">
                  <c:v>526.58599853515625</c:v>
                </c:pt>
                <c:pt idx="316">
                  <c:v>526.59600830078125</c:v>
                </c:pt>
                <c:pt idx="317">
                  <c:v>526.60601806640625</c:v>
                </c:pt>
                <c:pt idx="318">
                  <c:v>526.61602783203125</c:v>
                </c:pt>
                <c:pt idx="319">
                  <c:v>526.6259765625</c:v>
                </c:pt>
                <c:pt idx="320">
                  <c:v>526.635986328125</c:v>
                </c:pt>
                <c:pt idx="321">
                  <c:v>526.64599609375</c:v>
                </c:pt>
                <c:pt idx="322">
                  <c:v>526.656005859375</c:v>
                </c:pt>
                <c:pt idx="323">
                  <c:v>526.666015625</c:v>
                </c:pt>
                <c:pt idx="324">
                  <c:v>526.676025390625</c:v>
                </c:pt>
                <c:pt idx="325">
                  <c:v>526.68597412109375</c:v>
                </c:pt>
                <c:pt idx="326">
                  <c:v>526.69598388671875</c:v>
                </c:pt>
                <c:pt idx="327">
                  <c:v>526.70599365234375</c:v>
                </c:pt>
                <c:pt idx="328">
                  <c:v>526.71600341796875</c:v>
                </c:pt>
                <c:pt idx="329">
                  <c:v>526.72601318359375</c:v>
                </c:pt>
                <c:pt idx="330">
                  <c:v>526.73602294921875</c:v>
                </c:pt>
                <c:pt idx="331">
                  <c:v>526.7459716796875</c:v>
                </c:pt>
                <c:pt idx="332">
                  <c:v>526.7559814453125</c:v>
                </c:pt>
                <c:pt idx="333">
                  <c:v>526.7659912109375</c:v>
                </c:pt>
                <c:pt idx="334">
                  <c:v>526.7760009765625</c:v>
                </c:pt>
                <c:pt idx="335">
                  <c:v>526.7860107421875</c:v>
                </c:pt>
                <c:pt idx="336">
                  <c:v>526.7960205078125</c:v>
                </c:pt>
                <c:pt idx="337">
                  <c:v>526.8060302734375</c:v>
                </c:pt>
                <c:pt idx="338">
                  <c:v>526.81597900390625</c:v>
                </c:pt>
                <c:pt idx="339">
                  <c:v>526.8270263671875</c:v>
                </c:pt>
                <c:pt idx="340">
                  <c:v>526.83697509765625</c:v>
                </c:pt>
                <c:pt idx="341">
                  <c:v>526.84698486328125</c:v>
                </c:pt>
                <c:pt idx="342">
                  <c:v>526.85699462890625</c:v>
                </c:pt>
                <c:pt idx="343">
                  <c:v>526.86700439453125</c:v>
                </c:pt>
                <c:pt idx="344">
                  <c:v>526.87701416015625</c:v>
                </c:pt>
                <c:pt idx="345">
                  <c:v>526.88702392578125</c:v>
                </c:pt>
                <c:pt idx="346">
                  <c:v>526.89697265625</c:v>
                </c:pt>
                <c:pt idx="347">
                  <c:v>526.906982421875</c:v>
                </c:pt>
                <c:pt idx="348">
                  <c:v>526.9169921875</c:v>
                </c:pt>
                <c:pt idx="349">
                  <c:v>526.927001953125</c:v>
                </c:pt>
                <c:pt idx="350">
                  <c:v>526.93701171875</c:v>
                </c:pt>
                <c:pt idx="351">
                  <c:v>526.947021484375</c:v>
                </c:pt>
                <c:pt idx="352">
                  <c:v>526.95697021484375</c:v>
                </c:pt>
                <c:pt idx="353">
                  <c:v>526.96697998046875</c:v>
                </c:pt>
                <c:pt idx="354">
                  <c:v>526.97698974609375</c:v>
                </c:pt>
                <c:pt idx="355">
                  <c:v>526.98699951171875</c:v>
                </c:pt>
                <c:pt idx="356">
                  <c:v>526.99700927734375</c:v>
                </c:pt>
                <c:pt idx="357">
                  <c:v>527.00701904296875</c:v>
                </c:pt>
                <c:pt idx="358">
                  <c:v>527.01702880859375</c:v>
                </c:pt>
                <c:pt idx="359">
                  <c:v>527.0269775390625</c:v>
                </c:pt>
                <c:pt idx="360">
                  <c:v>527.0369873046875</c:v>
                </c:pt>
                <c:pt idx="361">
                  <c:v>527.0469970703125</c:v>
                </c:pt>
                <c:pt idx="362">
                  <c:v>527.0570068359375</c:v>
                </c:pt>
                <c:pt idx="363">
                  <c:v>527.0670166015625</c:v>
                </c:pt>
                <c:pt idx="364">
                  <c:v>527.0770263671875</c:v>
                </c:pt>
                <c:pt idx="365">
                  <c:v>527.08697509765625</c:v>
                </c:pt>
                <c:pt idx="366">
                  <c:v>527.09698486328125</c:v>
                </c:pt>
                <c:pt idx="367">
                  <c:v>527.10699462890625</c:v>
                </c:pt>
                <c:pt idx="368">
                  <c:v>527.11700439453125</c:v>
                </c:pt>
                <c:pt idx="369">
                  <c:v>527.12701416015625</c:v>
                </c:pt>
                <c:pt idx="370">
                  <c:v>527.13702392578125</c:v>
                </c:pt>
                <c:pt idx="371">
                  <c:v>527.14697265625</c:v>
                </c:pt>
                <c:pt idx="372">
                  <c:v>527.156982421875</c:v>
                </c:pt>
                <c:pt idx="373">
                  <c:v>527.1669921875</c:v>
                </c:pt>
                <c:pt idx="374">
                  <c:v>527.177001953125</c:v>
                </c:pt>
                <c:pt idx="375">
                  <c:v>527.18701171875</c:v>
                </c:pt>
                <c:pt idx="376">
                  <c:v>527.197021484375</c:v>
                </c:pt>
                <c:pt idx="377">
                  <c:v>527.20697021484375</c:v>
                </c:pt>
                <c:pt idx="378">
                  <c:v>527.21697998046875</c:v>
                </c:pt>
                <c:pt idx="379">
                  <c:v>527.22698974609375</c:v>
                </c:pt>
                <c:pt idx="380">
                  <c:v>527.23699951171875</c:v>
                </c:pt>
                <c:pt idx="381">
                  <c:v>527.24700927734375</c:v>
                </c:pt>
                <c:pt idx="382">
                  <c:v>527.25799560546875</c:v>
                </c:pt>
                <c:pt idx="383">
                  <c:v>527.26800537109375</c:v>
                </c:pt>
                <c:pt idx="384">
                  <c:v>527.27801513671875</c:v>
                </c:pt>
                <c:pt idx="385">
                  <c:v>527.28802490234375</c:v>
                </c:pt>
                <c:pt idx="386">
                  <c:v>527.2979736328125</c:v>
                </c:pt>
                <c:pt idx="387">
                  <c:v>527.3079833984375</c:v>
                </c:pt>
                <c:pt idx="388">
                  <c:v>527.3179931640625</c:v>
                </c:pt>
                <c:pt idx="389">
                  <c:v>527.3280029296875</c:v>
                </c:pt>
                <c:pt idx="390">
                  <c:v>527.3380126953125</c:v>
                </c:pt>
                <c:pt idx="391">
                  <c:v>527.3480224609375</c:v>
                </c:pt>
                <c:pt idx="392">
                  <c:v>527.35797119140625</c:v>
                </c:pt>
                <c:pt idx="393">
                  <c:v>527.36798095703125</c:v>
                </c:pt>
                <c:pt idx="394">
                  <c:v>527.37799072265625</c:v>
                </c:pt>
                <c:pt idx="395">
                  <c:v>527.38800048828125</c:v>
                </c:pt>
                <c:pt idx="396">
                  <c:v>527.39801025390625</c:v>
                </c:pt>
                <c:pt idx="397">
                  <c:v>527.40802001953125</c:v>
                </c:pt>
                <c:pt idx="398">
                  <c:v>527.41802978515625</c:v>
                </c:pt>
                <c:pt idx="399">
                  <c:v>527.427978515625</c:v>
                </c:pt>
                <c:pt idx="400">
                  <c:v>527.43798828125</c:v>
                </c:pt>
                <c:pt idx="401">
                  <c:v>527.447998046875</c:v>
                </c:pt>
                <c:pt idx="402">
                  <c:v>527.4580078125</c:v>
                </c:pt>
                <c:pt idx="403">
                  <c:v>527.468017578125</c:v>
                </c:pt>
                <c:pt idx="404">
                  <c:v>527.47802734375</c:v>
                </c:pt>
                <c:pt idx="405">
                  <c:v>527.48797607421875</c:v>
                </c:pt>
                <c:pt idx="406">
                  <c:v>527.49798583984375</c:v>
                </c:pt>
                <c:pt idx="407">
                  <c:v>527.50799560546875</c:v>
                </c:pt>
                <c:pt idx="408">
                  <c:v>527.51800537109375</c:v>
                </c:pt>
                <c:pt idx="409">
                  <c:v>527.52801513671875</c:v>
                </c:pt>
                <c:pt idx="410">
                  <c:v>527.53802490234375</c:v>
                </c:pt>
                <c:pt idx="411">
                  <c:v>527.5479736328125</c:v>
                </c:pt>
                <c:pt idx="412">
                  <c:v>527.5579833984375</c:v>
                </c:pt>
                <c:pt idx="413">
                  <c:v>527.5679931640625</c:v>
                </c:pt>
                <c:pt idx="414">
                  <c:v>527.5780029296875</c:v>
                </c:pt>
                <c:pt idx="415">
                  <c:v>527.5880126953125</c:v>
                </c:pt>
                <c:pt idx="416">
                  <c:v>527.5980224609375</c:v>
                </c:pt>
                <c:pt idx="417">
                  <c:v>527.60797119140625</c:v>
                </c:pt>
                <c:pt idx="418">
                  <c:v>527.61798095703125</c:v>
                </c:pt>
                <c:pt idx="419">
                  <c:v>527.62799072265625</c:v>
                </c:pt>
                <c:pt idx="420">
                  <c:v>527.63800048828125</c:v>
                </c:pt>
                <c:pt idx="421">
                  <c:v>527.64801025390625</c:v>
                </c:pt>
                <c:pt idx="422">
                  <c:v>527.65899658203125</c:v>
                </c:pt>
                <c:pt idx="423">
                  <c:v>527.66900634765625</c:v>
                </c:pt>
                <c:pt idx="424">
                  <c:v>527.67901611328125</c:v>
                </c:pt>
                <c:pt idx="425">
                  <c:v>527.68902587890625</c:v>
                </c:pt>
                <c:pt idx="426">
                  <c:v>527.698974609375</c:v>
                </c:pt>
                <c:pt idx="427">
                  <c:v>527.708984375</c:v>
                </c:pt>
                <c:pt idx="428">
                  <c:v>527.718994140625</c:v>
                </c:pt>
                <c:pt idx="429">
                  <c:v>527.72900390625</c:v>
                </c:pt>
                <c:pt idx="430">
                  <c:v>527.739013671875</c:v>
                </c:pt>
                <c:pt idx="431">
                  <c:v>527.7490234375</c:v>
                </c:pt>
                <c:pt idx="432">
                  <c:v>527.75897216796875</c:v>
                </c:pt>
                <c:pt idx="433">
                  <c:v>527.76898193359375</c:v>
                </c:pt>
                <c:pt idx="434">
                  <c:v>527.77899169921875</c:v>
                </c:pt>
                <c:pt idx="435">
                  <c:v>527.78900146484375</c:v>
                </c:pt>
                <c:pt idx="436">
                  <c:v>527.79901123046875</c:v>
                </c:pt>
                <c:pt idx="437">
                  <c:v>527.80902099609375</c:v>
                </c:pt>
                <c:pt idx="438">
                  <c:v>527.8189697265625</c:v>
                </c:pt>
                <c:pt idx="439">
                  <c:v>527.8289794921875</c:v>
                </c:pt>
                <c:pt idx="440">
                  <c:v>527.8389892578125</c:v>
                </c:pt>
                <c:pt idx="441">
                  <c:v>527.8489990234375</c:v>
                </c:pt>
                <c:pt idx="442">
                  <c:v>527.8590087890625</c:v>
                </c:pt>
                <c:pt idx="443">
                  <c:v>527.8690185546875</c:v>
                </c:pt>
                <c:pt idx="444">
                  <c:v>527.8790283203125</c:v>
                </c:pt>
                <c:pt idx="445">
                  <c:v>527.88897705078125</c:v>
                </c:pt>
                <c:pt idx="446">
                  <c:v>527.89898681640625</c:v>
                </c:pt>
                <c:pt idx="447">
                  <c:v>527.90899658203125</c:v>
                </c:pt>
                <c:pt idx="448">
                  <c:v>527.91900634765625</c:v>
                </c:pt>
                <c:pt idx="449">
                  <c:v>527.92901611328125</c:v>
                </c:pt>
                <c:pt idx="450">
                  <c:v>527.93902587890625</c:v>
                </c:pt>
                <c:pt idx="451">
                  <c:v>527.948974609375</c:v>
                </c:pt>
                <c:pt idx="452">
                  <c:v>527.958984375</c:v>
                </c:pt>
                <c:pt idx="453">
                  <c:v>527.969970703125</c:v>
                </c:pt>
                <c:pt idx="454">
                  <c:v>527.97998046875</c:v>
                </c:pt>
                <c:pt idx="455">
                  <c:v>527.989990234375</c:v>
                </c:pt>
                <c:pt idx="456">
                  <c:v>528</c:v>
                </c:pt>
                <c:pt idx="457">
                  <c:v>528.010009765625</c:v>
                </c:pt>
                <c:pt idx="458">
                  <c:v>528.02001953125</c:v>
                </c:pt>
                <c:pt idx="459">
                  <c:v>528.030029296875</c:v>
                </c:pt>
                <c:pt idx="460">
                  <c:v>528.03997802734375</c:v>
                </c:pt>
                <c:pt idx="461">
                  <c:v>528.04998779296875</c:v>
                </c:pt>
                <c:pt idx="462">
                  <c:v>528.05999755859375</c:v>
                </c:pt>
                <c:pt idx="463">
                  <c:v>528.07000732421875</c:v>
                </c:pt>
                <c:pt idx="464">
                  <c:v>528.08001708984375</c:v>
                </c:pt>
                <c:pt idx="465">
                  <c:v>528.09002685546875</c:v>
                </c:pt>
                <c:pt idx="466">
                  <c:v>528.0999755859375</c:v>
                </c:pt>
                <c:pt idx="467">
                  <c:v>528.1099853515625</c:v>
                </c:pt>
                <c:pt idx="468">
                  <c:v>528.1199951171875</c:v>
                </c:pt>
                <c:pt idx="469">
                  <c:v>528.1300048828125</c:v>
                </c:pt>
                <c:pt idx="470">
                  <c:v>528.1400146484375</c:v>
                </c:pt>
                <c:pt idx="471">
                  <c:v>528.1500244140625</c:v>
                </c:pt>
                <c:pt idx="472">
                  <c:v>528.15997314453125</c:v>
                </c:pt>
                <c:pt idx="473">
                  <c:v>528.16998291015625</c:v>
                </c:pt>
                <c:pt idx="474">
                  <c:v>528.17999267578125</c:v>
                </c:pt>
                <c:pt idx="475">
                  <c:v>528.19000244140625</c:v>
                </c:pt>
                <c:pt idx="476">
                  <c:v>528.20001220703125</c:v>
                </c:pt>
                <c:pt idx="477">
                  <c:v>528.21002197265625</c:v>
                </c:pt>
                <c:pt idx="478">
                  <c:v>528.219970703125</c:v>
                </c:pt>
                <c:pt idx="479">
                  <c:v>528.22998046875</c:v>
                </c:pt>
                <c:pt idx="480">
                  <c:v>528.239990234375</c:v>
                </c:pt>
                <c:pt idx="481">
                  <c:v>528.25</c:v>
                </c:pt>
                <c:pt idx="482">
                  <c:v>528.260009765625</c:v>
                </c:pt>
                <c:pt idx="483">
                  <c:v>528.27099609375</c:v>
                </c:pt>
                <c:pt idx="484">
                  <c:v>528.281005859375</c:v>
                </c:pt>
                <c:pt idx="485">
                  <c:v>528.291015625</c:v>
                </c:pt>
                <c:pt idx="486">
                  <c:v>528.301025390625</c:v>
                </c:pt>
                <c:pt idx="487">
                  <c:v>528.31097412109375</c:v>
                </c:pt>
                <c:pt idx="488">
                  <c:v>528.32098388671875</c:v>
                </c:pt>
                <c:pt idx="489">
                  <c:v>528.33099365234375</c:v>
                </c:pt>
                <c:pt idx="490">
                  <c:v>528.34100341796875</c:v>
                </c:pt>
                <c:pt idx="491">
                  <c:v>528.35101318359375</c:v>
                </c:pt>
                <c:pt idx="492">
                  <c:v>528.36102294921875</c:v>
                </c:pt>
                <c:pt idx="493">
                  <c:v>528.3709716796875</c:v>
                </c:pt>
                <c:pt idx="494">
                  <c:v>528.3809814453125</c:v>
                </c:pt>
                <c:pt idx="495">
                  <c:v>528.3909912109375</c:v>
                </c:pt>
                <c:pt idx="496">
                  <c:v>528.4010009765625</c:v>
                </c:pt>
                <c:pt idx="497">
                  <c:v>528.4110107421875</c:v>
                </c:pt>
                <c:pt idx="498">
                  <c:v>528.4210205078125</c:v>
                </c:pt>
                <c:pt idx="499">
                  <c:v>528.4310302734375</c:v>
                </c:pt>
                <c:pt idx="500">
                  <c:v>528.44097900390625</c:v>
                </c:pt>
                <c:pt idx="501">
                  <c:v>528.45098876953125</c:v>
                </c:pt>
                <c:pt idx="502">
                  <c:v>528.46099853515625</c:v>
                </c:pt>
                <c:pt idx="503">
                  <c:v>528.47100830078125</c:v>
                </c:pt>
                <c:pt idx="504">
                  <c:v>528.48101806640625</c:v>
                </c:pt>
                <c:pt idx="505">
                  <c:v>528.49102783203125</c:v>
                </c:pt>
                <c:pt idx="506">
                  <c:v>528.5009765625</c:v>
                </c:pt>
                <c:pt idx="507">
                  <c:v>528.510986328125</c:v>
                </c:pt>
                <c:pt idx="508">
                  <c:v>528.52099609375</c:v>
                </c:pt>
                <c:pt idx="509">
                  <c:v>528.531005859375</c:v>
                </c:pt>
                <c:pt idx="510">
                  <c:v>528.541015625</c:v>
                </c:pt>
                <c:pt idx="511">
                  <c:v>528.552001953125</c:v>
                </c:pt>
                <c:pt idx="512">
                  <c:v>528.56201171875</c:v>
                </c:pt>
                <c:pt idx="513">
                  <c:v>528.572021484375</c:v>
                </c:pt>
                <c:pt idx="514">
                  <c:v>528.58197021484375</c:v>
                </c:pt>
                <c:pt idx="515">
                  <c:v>528.59197998046875</c:v>
                </c:pt>
                <c:pt idx="516">
                  <c:v>528.60198974609375</c:v>
                </c:pt>
                <c:pt idx="517">
                  <c:v>528.61199951171875</c:v>
                </c:pt>
                <c:pt idx="518">
                  <c:v>528.62200927734375</c:v>
                </c:pt>
                <c:pt idx="519">
                  <c:v>528.63201904296875</c:v>
                </c:pt>
                <c:pt idx="520">
                  <c:v>528.64202880859375</c:v>
                </c:pt>
                <c:pt idx="521">
                  <c:v>528.6519775390625</c:v>
                </c:pt>
                <c:pt idx="522">
                  <c:v>528.6619873046875</c:v>
                </c:pt>
                <c:pt idx="523">
                  <c:v>528.6719970703125</c:v>
                </c:pt>
                <c:pt idx="524">
                  <c:v>528.6820068359375</c:v>
                </c:pt>
                <c:pt idx="525">
                  <c:v>528.6920166015625</c:v>
                </c:pt>
                <c:pt idx="526">
                  <c:v>528.7020263671875</c:v>
                </c:pt>
                <c:pt idx="527">
                  <c:v>528.71197509765625</c:v>
                </c:pt>
                <c:pt idx="528">
                  <c:v>528.72198486328125</c:v>
                </c:pt>
                <c:pt idx="529">
                  <c:v>528.73199462890625</c:v>
                </c:pt>
                <c:pt idx="530">
                  <c:v>528.74200439453125</c:v>
                </c:pt>
                <c:pt idx="531">
                  <c:v>528.75201416015625</c:v>
                </c:pt>
                <c:pt idx="532">
                  <c:v>528.76202392578125</c:v>
                </c:pt>
                <c:pt idx="533">
                  <c:v>528.77197265625</c:v>
                </c:pt>
                <c:pt idx="534">
                  <c:v>528.781982421875</c:v>
                </c:pt>
                <c:pt idx="535">
                  <c:v>528.7919921875</c:v>
                </c:pt>
                <c:pt idx="536">
                  <c:v>528.802001953125</c:v>
                </c:pt>
                <c:pt idx="537">
                  <c:v>528.81201171875</c:v>
                </c:pt>
                <c:pt idx="538">
                  <c:v>528.822998046875</c:v>
                </c:pt>
                <c:pt idx="539">
                  <c:v>528.8330078125</c:v>
                </c:pt>
                <c:pt idx="540">
                  <c:v>528.843017578125</c:v>
                </c:pt>
                <c:pt idx="541">
                  <c:v>528.85302734375</c:v>
                </c:pt>
                <c:pt idx="542">
                  <c:v>528.86297607421875</c:v>
                </c:pt>
                <c:pt idx="543">
                  <c:v>528.87298583984375</c:v>
                </c:pt>
                <c:pt idx="544">
                  <c:v>528.88299560546875</c:v>
                </c:pt>
                <c:pt idx="545">
                  <c:v>528.89300537109375</c:v>
                </c:pt>
                <c:pt idx="546">
                  <c:v>528.90301513671875</c:v>
                </c:pt>
                <c:pt idx="547">
                  <c:v>528.91302490234375</c:v>
                </c:pt>
                <c:pt idx="548">
                  <c:v>528.9229736328125</c:v>
                </c:pt>
                <c:pt idx="549">
                  <c:v>528.9329833984375</c:v>
                </c:pt>
                <c:pt idx="550">
                  <c:v>528.9429931640625</c:v>
                </c:pt>
                <c:pt idx="551">
                  <c:v>528.9530029296875</c:v>
                </c:pt>
                <c:pt idx="552">
                  <c:v>528.9630126953125</c:v>
                </c:pt>
                <c:pt idx="553">
                  <c:v>528.9730224609375</c:v>
                </c:pt>
                <c:pt idx="554">
                  <c:v>528.98297119140625</c:v>
                </c:pt>
                <c:pt idx="555">
                  <c:v>528.99298095703125</c:v>
                </c:pt>
                <c:pt idx="556">
                  <c:v>529.00299072265625</c:v>
                </c:pt>
                <c:pt idx="557">
                  <c:v>529.01300048828125</c:v>
                </c:pt>
                <c:pt idx="558">
                  <c:v>529.02301025390625</c:v>
                </c:pt>
                <c:pt idx="559">
                  <c:v>529.03302001953125</c:v>
                </c:pt>
                <c:pt idx="560">
                  <c:v>529.04302978515625</c:v>
                </c:pt>
                <c:pt idx="561">
                  <c:v>529.052978515625</c:v>
                </c:pt>
                <c:pt idx="562">
                  <c:v>529.06298828125</c:v>
                </c:pt>
                <c:pt idx="563">
                  <c:v>529.072998046875</c:v>
                </c:pt>
                <c:pt idx="564">
                  <c:v>529.0830078125</c:v>
                </c:pt>
                <c:pt idx="565">
                  <c:v>529.093994140625</c:v>
                </c:pt>
                <c:pt idx="566">
                  <c:v>529.10400390625</c:v>
                </c:pt>
                <c:pt idx="567">
                  <c:v>529.114013671875</c:v>
                </c:pt>
                <c:pt idx="568">
                  <c:v>529.1240234375</c:v>
                </c:pt>
                <c:pt idx="569">
                  <c:v>529.13397216796875</c:v>
                </c:pt>
                <c:pt idx="570">
                  <c:v>529.14398193359375</c:v>
                </c:pt>
                <c:pt idx="571">
                  <c:v>529.15399169921875</c:v>
                </c:pt>
                <c:pt idx="572">
                  <c:v>529.16400146484375</c:v>
                </c:pt>
                <c:pt idx="573">
                  <c:v>529.17401123046875</c:v>
                </c:pt>
                <c:pt idx="574">
                  <c:v>529.18402099609375</c:v>
                </c:pt>
                <c:pt idx="575">
                  <c:v>529.1939697265625</c:v>
                </c:pt>
                <c:pt idx="576">
                  <c:v>529.2039794921875</c:v>
                </c:pt>
                <c:pt idx="577">
                  <c:v>529.2139892578125</c:v>
                </c:pt>
                <c:pt idx="578">
                  <c:v>529.2239990234375</c:v>
                </c:pt>
                <c:pt idx="579">
                  <c:v>529.2340087890625</c:v>
                </c:pt>
                <c:pt idx="580">
                  <c:v>529.2440185546875</c:v>
                </c:pt>
                <c:pt idx="581">
                  <c:v>529.2540283203125</c:v>
                </c:pt>
                <c:pt idx="582">
                  <c:v>529.26397705078125</c:v>
                </c:pt>
                <c:pt idx="583">
                  <c:v>529.27398681640625</c:v>
                </c:pt>
                <c:pt idx="584">
                  <c:v>529.28399658203125</c:v>
                </c:pt>
                <c:pt idx="585">
                  <c:v>529.29400634765625</c:v>
                </c:pt>
              </c:numCache>
            </c:numRef>
          </c:xVal>
          <c:yVal>
            <c:numRef>
              <c:f>'Sheet1 {1 min}'!$B$1:$B$586</c:f>
              <c:numCache>
                <c:formatCode>General</c:formatCode>
                <c:ptCount val="586"/>
                <c:pt idx="0">
                  <c:v>81.75</c:v>
                </c:pt>
                <c:pt idx="1">
                  <c:v>65.5</c:v>
                </c:pt>
                <c:pt idx="2">
                  <c:v>85.75</c:v>
                </c:pt>
                <c:pt idx="3">
                  <c:v>82.5</c:v>
                </c:pt>
                <c:pt idx="4">
                  <c:v>101</c:v>
                </c:pt>
                <c:pt idx="5">
                  <c:v>164.30000305175781</c:v>
                </c:pt>
                <c:pt idx="6">
                  <c:v>191.30000305175781</c:v>
                </c:pt>
                <c:pt idx="7">
                  <c:v>152</c:v>
                </c:pt>
                <c:pt idx="8">
                  <c:v>111</c:v>
                </c:pt>
                <c:pt idx="9">
                  <c:v>125.5</c:v>
                </c:pt>
                <c:pt idx="10">
                  <c:v>169.19999694824219</c:v>
                </c:pt>
                <c:pt idx="11">
                  <c:v>171.5</c:v>
                </c:pt>
                <c:pt idx="12">
                  <c:v>173.19999694824219</c:v>
                </c:pt>
                <c:pt idx="13">
                  <c:v>211.80000305175781</c:v>
                </c:pt>
                <c:pt idx="14">
                  <c:v>217.80000305175781</c:v>
                </c:pt>
                <c:pt idx="15">
                  <c:v>164.80000305175781</c:v>
                </c:pt>
                <c:pt idx="16">
                  <c:v>120.5</c:v>
                </c:pt>
                <c:pt idx="17">
                  <c:v>125.5</c:v>
                </c:pt>
                <c:pt idx="18">
                  <c:v>163.5</c:v>
                </c:pt>
                <c:pt idx="19">
                  <c:v>191.30000305175781</c:v>
                </c:pt>
                <c:pt idx="20">
                  <c:v>202</c:v>
                </c:pt>
                <c:pt idx="21">
                  <c:v>264</c:v>
                </c:pt>
                <c:pt idx="22">
                  <c:v>341</c:v>
                </c:pt>
                <c:pt idx="23">
                  <c:v>383.5</c:v>
                </c:pt>
                <c:pt idx="24">
                  <c:v>355.29998779296875</c:v>
                </c:pt>
                <c:pt idx="25">
                  <c:v>287</c:v>
                </c:pt>
                <c:pt idx="26">
                  <c:v>299.29998779296875</c:v>
                </c:pt>
                <c:pt idx="27">
                  <c:v>312.70001220703125</c:v>
                </c:pt>
                <c:pt idx="28">
                  <c:v>277.70001220703125</c:v>
                </c:pt>
                <c:pt idx="29">
                  <c:v>347</c:v>
                </c:pt>
                <c:pt idx="30">
                  <c:v>919</c:v>
                </c:pt>
                <c:pt idx="31">
                  <c:v>5383</c:v>
                </c:pt>
                <c:pt idx="32">
                  <c:v>25760</c:v>
                </c:pt>
                <c:pt idx="33">
                  <c:v>63110</c:v>
                </c:pt>
                <c:pt idx="34">
                  <c:v>75890</c:v>
                </c:pt>
                <c:pt idx="35">
                  <c:v>44100</c:v>
                </c:pt>
                <c:pt idx="36">
                  <c:v>12010</c:v>
                </c:pt>
                <c:pt idx="37">
                  <c:v>2279</c:v>
                </c:pt>
                <c:pt idx="38">
                  <c:v>880.29998779296875</c:v>
                </c:pt>
                <c:pt idx="39">
                  <c:v>784</c:v>
                </c:pt>
                <c:pt idx="40">
                  <c:v>855</c:v>
                </c:pt>
                <c:pt idx="41">
                  <c:v>803.70001220703125</c:v>
                </c:pt>
                <c:pt idx="42">
                  <c:v>573</c:v>
                </c:pt>
                <c:pt idx="43">
                  <c:v>397</c:v>
                </c:pt>
                <c:pt idx="44">
                  <c:v>338.79998779296875</c:v>
                </c:pt>
                <c:pt idx="45">
                  <c:v>247.30000305175781</c:v>
                </c:pt>
                <c:pt idx="46">
                  <c:v>203</c:v>
                </c:pt>
                <c:pt idx="47">
                  <c:v>229.5</c:v>
                </c:pt>
                <c:pt idx="48">
                  <c:v>192.5</c:v>
                </c:pt>
                <c:pt idx="49">
                  <c:v>144</c:v>
                </c:pt>
                <c:pt idx="50">
                  <c:v>160</c:v>
                </c:pt>
                <c:pt idx="51">
                  <c:v>198</c:v>
                </c:pt>
                <c:pt idx="52">
                  <c:v>241.80000305175781</c:v>
                </c:pt>
                <c:pt idx="53">
                  <c:v>272.29998779296875</c:v>
                </c:pt>
                <c:pt idx="54">
                  <c:v>247</c:v>
                </c:pt>
                <c:pt idx="55">
                  <c:v>237.69999694824219</c:v>
                </c:pt>
                <c:pt idx="56">
                  <c:v>244.19999694824219</c:v>
                </c:pt>
                <c:pt idx="57">
                  <c:v>188.5</c:v>
                </c:pt>
                <c:pt idx="58">
                  <c:v>122.80000305175781</c:v>
                </c:pt>
                <c:pt idx="59">
                  <c:v>101.5</c:v>
                </c:pt>
                <c:pt idx="60">
                  <c:v>113</c:v>
                </c:pt>
                <c:pt idx="61">
                  <c:v>132.69999694824219</c:v>
                </c:pt>
                <c:pt idx="62">
                  <c:v>202.30000305175781</c:v>
                </c:pt>
                <c:pt idx="63">
                  <c:v>311.5</c:v>
                </c:pt>
                <c:pt idx="64">
                  <c:v>303.29998779296875</c:v>
                </c:pt>
                <c:pt idx="65">
                  <c:v>228.5</c:v>
                </c:pt>
                <c:pt idx="66">
                  <c:v>252.30000305175781</c:v>
                </c:pt>
                <c:pt idx="67">
                  <c:v>280</c:v>
                </c:pt>
                <c:pt idx="68">
                  <c:v>256.70001220703125</c:v>
                </c:pt>
                <c:pt idx="69">
                  <c:v>270.79998779296875</c:v>
                </c:pt>
                <c:pt idx="70">
                  <c:v>297.29998779296875</c:v>
                </c:pt>
                <c:pt idx="71">
                  <c:v>289</c:v>
                </c:pt>
                <c:pt idx="72">
                  <c:v>305.5</c:v>
                </c:pt>
                <c:pt idx="73">
                  <c:v>364</c:v>
                </c:pt>
                <c:pt idx="74">
                  <c:v>392.79998779296875</c:v>
                </c:pt>
                <c:pt idx="75">
                  <c:v>346.20001220703125</c:v>
                </c:pt>
                <c:pt idx="76">
                  <c:v>288.79998779296875</c:v>
                </c:pt>
                <c:pt idx="77">
                  <c:v>304</c:v>
                </c:pt>
                <c:pt idx="78">
                  <c:v>344.20001220703125</c:v>
                </c:pt>
                <c:pt idx="79">
                  <c:v>531.5</c:v>
                </c:pt>
                <c:pt idx="80">
                  <c:v>999</c:v>
                </c:pt>
                <c:pt idx="81">
                  <c:v>3414</c:v>
                </c:pt>
                <c:pt idx="82">
                  <c:v>32950</c:v>
                </c:pt>
                <c:pt idx="83">
                  <c:v>146200</c:v>
                </c:pt>
                <c:pt idx="84">
                  <c:v>246700</c:v>
                </c:pt>
                <c:pt idx="85">
                  <c:v>177400</c:v>
                </c:pt>
                <c:pt idx="86">
                  <c:v>51300</c:v>
                </c:pt>
                <c:pt idx="87">
                  <c:v>5273</c:v>
                </c:pt>
                <c:pt idx="88">
                  <c:v>957.79998779296875</c:v>
                </c:pt>
                <c:pt idx="89">
                  <c:v>1021</c:v>
                </c:pt>
                <c:pt idx="90">
                  <c:v>1863</c:v>
                </c:pt>
                <c:pt idx="91">
                  <c:v>1938</c:v>
                </c:pt>
                <c:pt idx="92">
                  <c:v>1095</c:v>
                </c:pt>
                <c:pt idx="93">
                  <c:v>536.5</c:v>
                </c:pt>
                <c:pt idx="94">
                  <c:v>399.79998779296875</c:v>
                </c:pt>
                <c:pt idx="95">
                  <c:v>432</c:v>
                </c:pt>
                <c:pt idx="96">
                  <c:v>641.79998779296875</c:v>
                </c:pt>
                <c:pt idx="97">
                  <c:v>689.5</c:v>
                </c:pt>
                <c:pt idx="98">
                  <c:v>423</c:v>
                </c:pt>
                <c:pt idx="99">
                  <c:v>161</c:v>
                </c:pt>
                <c:pt idx="100">
                  <c:v>71.25</c:v>
                </c:pt>
                <c:pt idx="101">
                  <c:v>120.5</c:v>
                </c:pt>
                <c:pt idx="102">
                  <c:v>559.5</c:v>
                </c:pt>
                <c:pt idx="103">
                  <c:v>1176</c:v>
                </c:pt>
                <c:pt idx="104">
                  <c:v>1111</c:v>
                </c:pt>
                <c:pt idx="105">
                  <c:v>568.5</c:v>
                </c:pt>
                <c:pt idx="106">
                  <c:v>301.79998779296875</c:v>
                </c:pt>
                <c:pt idx="107">
                  <c:v>268.79998779296875</c:v>
                </c:pt>
                <c:pt idx="108">
                  <c:v>302.70001220703125</c:v>
                </c:pt>
                <c:pt idx="109">
                  <c:v>351.29998779296875</c:v>
                </c:pt>
                <c:pt idx="110">
                  <c:v>307.79998779296875</c:v>
                </c:pt>
                <c:pt idx="111">
                  <c:v>233.5</c:v>
                </c:pt>
                <c:pt idx="112">
                  <c:v>214.30000305175781</c:v>
                </c:pt>
                <c:pt idx="113">
                  <c:v>251.5</c:v>
                </c:pt>
                <c:pt idx="114">
                  <c:v>415.5</c:v>
                </c:pt>
                <c:pt idx="115">
                  <c:v>611</c:v>
                </c:pt>
                <c:pt idx="116">
                  <c:v>646</c:v>
                </c:pt>
                <c:pt idx="117">
                  <c:v>560.70001220703125</c:v>
                </c:pt>
                <c:pt idx="118">
                  <c:v>418.79998779296875</c:v>
                </c:pt>
                <c:pt idx="119">
                  <c:v>234.80000305175781</c:v>
                </c:pt>
                <c:pt idx="120">
                  <c:v>159.5</c:v>
                </c:pt>
                <c:pt idx="121">
                  <c:v>248</c:v>
                </c:pt>
                <c:pt idx="122">
                  <c:v>350.70001220703125</c:v>
                </c:pt>
                <c:pt idx="123">
                  <c:v>364</c:v>
                </c:pt>
                <c:pt idx="124">
                  <c:v>336</c:v>
                </c:pt>
                <c:pt idx="125">
                  <c:v>344.5</c:v>
                </c:pt>
                <c:pt idx="126">
                  <c:v>379</c:v>
                </c:pt>
                <c:pt idx="127">
                  <c:v>394.70001220703125</c:v>
                </c:pt>
                <c:pt idx="128">
                  <c:v>400.29998779296875</c:v>
                </c:pt>
                <c:pt idx="129">
                  <c:v>444</c:v>
                </c:pt>
                <c:pt idx="130">
                  <c:v>697.29998779296875</c:v>
                </c:pt>
                <c:pt idx="131">
                  <c:v>2452</c:v>
                </c:pt>
                <c:pt idx="132">
                  <c:v>21060</c:v>
                </c:pt>
                <c:pt idx="133">
                  <c:v>137400</c:v>
                </c:pt>
                <c:pt idx="134">
                  <c:v>302100</c:v>
                </c:pt>
                <c:pt idx="135">
                  <c:v>276600</c:v>
                </c:pt>
                <c:pt idx="136">
                  <c:v>103900</c:v>
                </c:pt>
                <c:pt idx="137">
                  <c:v>12210</c:v>
                </c:pt>
                <c:pt idx="138">
                  <c:v>1591</c:v>
                </c:pt>
                <c:pt idx="139">
                  <c:v>1185</c:v>
                </c:pt>
                <c:pt idx="140">
                  <c:v>2220</c:v>
                </c:pt>
                <c:pt idx="141">
                  <c:v>2779</c:v>
                </c:pt>
                <c:pt idx="142">
                  <c:v>1910</c:v>
                </c:pt>
                <c:pt idx="143">
                  <c:v>828.5</c:v>
                </c:pt>
                <c:pt idx="144">
                  <c:v>467.79998779296875</c:v>
                </c:pt>
                <c:pt idx="145">
                  <c:v>921.29998779296875</c:v>
                </c:pt>
                <c:pt idx="146">
                  <c:v>2189</c:v>
                </c:pt>
                <c:pt idx="147">
                  <c:v>2671</c:v>
                </c:pt>
                <c:pt idx="148">
                  <c:v>1464</c:v>
                </c:pt>
                <c:pt idx="149">
                  <c:v>414.5</c:v>
                </c:pt>
                <c:pt idx="150">
                  <c:v>290</c:v>
                </c:pt>
                <c:pt idx="151">
                  <c:v>334</c:v>
                </c:pt>
                <c:pt idx="152">
                  <c:v>760.70001220703125</c:v>
                </c:pt>
                <c:pt idx="153">
                  <c:v>1746</c:v>
                </c:pt>
                <c:pt idx="154">
                  <c:v>2035</c:v>
                </c:pt>
                <c:pt idx="155">
                  <c:v>1159</c:v>
                </c:pt>
                <c:pt idx="156">
                  <c:v>393.5</c:v>
                </c:pt>
                <c:pt idx="157">
                  <c:v>249.80000305175781</c:v>
                </c:pt>
                <c:pt idx="158">
                  <c:v>384.20001220703125</c:v>
                </c:pt>
                <c:pt idx="159">
                  <c:v>460.70001220703125</c:v>
                </c:pt>
                <c:pt idx="160">
                  <c:v>314.79998779296875</c:v>
                </c:pt>
                <c:pt idx="161">
                  <c:v>171.80000305175781</c:v>
                </c:pt>
                <c:pt idx="162">
                  <c:v>174.80000305175781</c:v>
                </c:pt>
                <c:pt idx="163">
                  <c:v>248.69999694824219</c:v>
                </c:pt>
                <c:pt idx="164">
                  <c:v>464.79998779296875</c:v>
                </c:pt>
                <c:pt idx="165">
                  <c:v>720</c:v>
                </c:pt>
                <c:pt idx="166">
                  <c:v>657.20001220703125</c:v>
                </c:pt>
                <c:pt idx="167">
                  <c:v>465.20001220703125</c:v>
                </c:pt>
                <c:pt idx="168">
                  <c:v>380.5</c:v>
                </c:pt>
                <c:pt idx="169">
                  <c:v>277.29998779296875</c:v>
                </c:pt>
                <c:pt idx="170">
                  <c:v>207.5</c:v>
                </c:pt>
                <c:pt idx="171">
                  <c:v>222.5</c:v>
                </c:pt>
                <c:pt idx="172">
                  <c:v>241.5</c:v>
                </c:pt>
                <c:pt idx="173">
                  <c:v>228.30000305175781</c:v>
                </c:pt>
                <c:pt idx="174">
                  <c:v>205</c:v>
                </c:pt>
                <c:pt idx="175">
                  <c:v>195.5</c:v>
                </c:pt>
                <c:pt idx="176">
                  <c:v>194</c:v>
                </c:pt>
                <c:pt idx="177">
                  <c:v>211</c:v>
                </c:pt>
                <c:pt idx="178">
                  <c:v>237.5</c:v>
                </c:pt>
                <c:pt idx="179">
                  <c:v>315.79998779296875</c:v>
                </c:pt>
                <c:pt idx="180">
                  <c:v>508.5</c:v>
                </c:pt>
                <c:pt idx="181">
                  <c:v>1586</c:v>
                </c:pt>
                <c:pt idx="182">
                  <c:v>11120</c:v>
                </c:pt>
                <c:pt idx="183">
                  <c:v>79000</c:v>
                </c:pt>
                <c:pt idx="184">
                  <c:v>204000</c:v>
                </c:pt>
                <c:pt idx="185">
                  <c:v>226200</c:v>
                </c:pt>
                <c:pt idx="186">
                  <c:v>109700</c:v>
                </c:pt>
                <c:pt idx="187">
                  <c:v>20130</c:v>
                </c:pt>
                <c:pt idx="188">
                  <c:v>2112</c:v>
                </c:pt>
                <c:pt idx="189">
                  <c:v>624</c:v>
                </c:pt>
                <c:pt idx="190">
                  <c:v>1149</c:v>
                </c:pt>
                <c:pt idx="191">
                  <c:v>1950</c:v>
                </c:pt>
                <c:pt idx="192">
                  <c:v>1591</c:v>
                </c:pt>
                <c:pt idx="193">
                  <c:v>631.5</c:v>
                </c:pt>
                <c:pt idx="194">
                  <c:v>256.70001220703125</c:v>
                </c:pt>
                <c:pt idx="195">
                  <c:v>539.29998779296875</c:v>
                </c:pt>
                <c:pt idx="196">
                  <c:v>1614</c:v>
                </c:pt>
                <c:pt idx="197">
                  <c:v>2439</c:v>
                </c:pt>
                <c:pt idx="198">
                  <c:v>1616</c:v>
                </c:pt>
                <c:pt idx="199">
                  <c:v>461.5</c:v>
                </c:pt>
                <c:pt idx="200">
                  <c:v>162.69999694824219</c:v>
                </c:pt>
                <c:pt idx="201">
                  <c:v>187.69999694824219</c:v>
                </c:pt>
                <c:pt idx="202">
                  <c:v>326.29998779296875</c:v>
                </c:pt>
                <c:pt idx="203">
                  <c:v>740.5</c:v>
                </c:pt>
                <c:pt idx="204">
                  <c:v>1017</c:v>
                </c:pt>
                <c:pt idx="205">
                  <c:v>704.29998779296875</c:v>
                </c:pt>
                <c:pt idx="206">
                  <c:v>321</c:v>
                </c:pt>
                <c:pt idx="207">
                  <c:v>199.5</c:v>
                </c:pt>
                <c:pt idx="208">
                  <c:v>140.80000305175781</c:v>
                </c:pt>
                <c:pt idx="209">
                  <c:v>150.19999694824219</c:v>
                </c:pt>
                <c:pt idx="210">
                  <c:v>209.19999694824219</c:v>
                </c:pt>
                <c:pt idx="211">
                  <c:v>247.30000305175781</c:v>
                </c:pt>
                <c:pt idx="212">
                  <c:v>238.19999694824219</c:v>
                </c:pt>
                <c:pt idx="213">
                  <c:v>192.80000305175781</c:v>
                </c:pt>
                <c:pt idx="214">
                  <c:v>210.69999694824219</c:v>
                </c:pt>
                <c:pt idx="215">
                  <c:v>255.80000305175781</c:v>
                </c:pt>
                <c:pt idx="216">
                  <c:v>224</c:v>
                </c:pt>
                <c:pt idx="217">
                  <c:v>194.19999694824219</c:v>
                </c:pt>
                <c:pt idx="218">
                  <c:v>207.5</c:v>
                </c:pt>
                <c:pt idx="219">
                  <c:v>175.5</c:v>
                </c:pt>
                <c:pt idx="220">
                  <c:v>153.5</c:v>
                </c:pt>
                <c:pt idx="221">
                  <c:v>213.5</c:v>
                </c:pt>
                <c:pt idx="222">
                  <c:v>260</c:v>
                </c:pt>
                <c:pt idx="223">
                  <c:v>293.5</c:v>
                </c:pt>
                <c:pt idx="224">
                  <c:v>305.79998779296875</c:v>
                </c:pt>
                <c:pt idx="225">
                  <c:v>243.80000305175781</c:v>
                </c:pt>
                <c:pt idx="226">
                  <c:v>228.80000305175781</c:v>
                </c:pt>
                <c:pt idx="227">
                  <c:v>256</c:v>
                </c:pt>
                <c:pt idx="228">
                  <c:v>264.79998779296875</c:v>
                </c:pt>
                <c:pt idx="229">
                  <c:v>354.70001220703125</c:v>
                </c:pt>
                <c:pt idx="230">
                  <c:v>625.5</c:v>
                </c:pt>
                <c:pt idx="231">
                  <c:v>1210</c:v>
                </c:pt>
                <c:pt idx="232">
                  <c:v>4951</c:v>
                </c:pt>
                <c:pt idx="233">
                  <c:v>31830</c:v>
                </c:pt>
                <c:pt idx="234">
                  <c:v>91840</c:v>
                </c:pt>
                <c:pt idx="235">
                  <c:v>118900</c:v>
                </c:pt>
                <c:pt idx="236">
                  <c:v>71350</c:v>
                </c:pt>
                <c:pt idx="237">
                  <c:v>18960</c:v>
                </c:pt>
                <c:pt idx="238">
                  <c:v>2835</c:v>
                </c:pt>
                <c:pt idx="239">
                  <c:v>920.5</c:v>
                </c:pt>
                <c:pt idx="240">
                  <c:v>977.70001220703125</c:v>
                </c:pt>
                <c:pt idx="241">
                  <c:v>1068</c:v>
                </c:pt>
                <c:pt idx="242">
                  <c:v>792.79998779296875</c:v>
                </c:pt>
                <c:pt idx="243">
                  <c:v>396.5</c:v>
                </c:pt>
                <c:pt idx="244">
                  <c:v>187</c:v>
                </c:pt>
                <c:pt idx="245">
                  <c:v>252</c:v>
                </c:pt>
                <c:pt idx="246">
                  <c:v>635.5</c:v>
                </c:pt>
                <c:pt idx="247">
                  <c:v>1026</c:v>
                </c:pt>
                <c:pt idx="248">
                  <c:v>885.20001220703125</c:v>
                </c:pt>
                <c:pt idx="249">
                  <c:v>416.20001220703125</c:v>
                </c:pt>
                <c:pt idx="250">
                  <c:v>172.80000305175781</c:v>
                </c:pt>
                <c:pt idx="251">
                  <c:v>132.5</c:v>
                </c:pt>
                <c:pt idx="252">
                  <c:v>137.30000305175781</c:v>
                </c:pt>
                <c:pt idx="253">
                  <c:v>221.69999694824219</c:v>
                </c:pt>
                <c:pt idx="254">
                  <c:v>294.20001220703125</c:v>
                </c:pt>
                <c:pt idx="255">
                  <c:v>242</c:v>
                </c:pt>
                <c:pt idx="256">
                  <c:v>194</c:v>
                </c:pt>
                <c:pt idx="257">
                  <c:v>246</c:v>
                </c:pt>
                <c:pt idx="258">
                  <c:v>254.30000305175781</c:v>
                </c:pt>
                <c:pt idx="259">
                  <c:v>201.30000305175781</c:v>
                </c:pt>
                <c:pt idx="260">
                  <c:v>166</c:v>
                </c:pt>
                <c:pt idx="261">
                  <c:v>126.5</c:v>
                </c:pt>
                <c:pt idx="262">
                  <c:v>99.5</c:v>
                </c:pt>
                <c:pt idx="263">
                  <c:v>117</c:v>
                </c:pt>
                <c:pt idx="264">
                  <c:v>145.5</c:v>
                </c:pt>
                <c:pt idx="265">
                  <c:v>122.5</c:v>
                </c:pt>
                <c:pt idx="266">
                  <c:v>98.75</c:v>
                </c:pt>
                <c:pt idx="267">
                  <c:v>102</c:v>
                </c:pt>
                <c:pt idx="268">
                  <c:v>86.25</c:v>
                </c:pt>
                <c:pt idx="269">
                  <c:v>109.69999694824219</c:v>
                </c:pt>
                <c:pt idx="270">
                  <c:v>136.5</c:v>
                </c:pt>
                <c:pt idx="271">
                  <c:v>100.19999694824219</c:v>
                </c:pt>
                <c:pt idx="272">
                  <c:v>100.80000305175781</c:v>
                </c:pt>
                <c:pt idx="273">
                  <c:v>141.80000305175781</c:v>
                </c:pt>
                <c:pt idx="274">
                  <c:v>158.30000305175781</c:v>
                </c:pt>
                <c:pt idx="275">
                  <c:v>180.80000305175781</c:v>
                </c:pt>
                <c:pt idx="276">
                  <c:v>186.69999694824219</c:v>
                </c:pt>
                <c:pt idx="277">
                  <c:v>150.19999694824219</c:v>
                </c:pt>
                <c:pt idx="278">
                  <c:v>129</c:v>
                </c:pt>
                <c:pt idx="279">
                  <c:v>149</c:v>
                </c:pt>
                <c:pt idx="280">
                  <c:v>227.69999694824219</c:v>
                </c:pt>
                <c:pt idx="281">
                  <c:v>540.20001220703125</c:v>
                </c:pt>
                <c:pt idx="282">
                  <c:v>2550</c:v>
                </c:pt>
                <c:pt idx="283">
                  <c:v>12160</c:v>
                </c:pt>
                <c:pt idx="284">
                  <c:v>32080</c:v>
                </c:pt>
                <c:pt idx="285">
                  <c:v>43550</c:v>
                </c:pt>
                <c:pt idx="286">
                  <c:v>30840</c:v>
                </c:pt>
                <c:pt idx="287">
                  <c:v>11490</c:v>
                </c:pt>
                <c:pt idx="288">
                  <c:v>2575</c:v>
                </c:pt>
                <c:pt idx="289">
                  <c:v>695.20001220703125</c:v>
                </c:pt>
                <c:pt idx="290">
                  <c:v>390.5</c:v>
                </c:pt>
                <c:pt idx="291">
                  <c:v>304</c:v>
                </c:pt>
                <c:pt idx="292">
                  <c:v>230.30000305175781</c:v>
                </c:pt>
                <c:pt idx="293">
                  <c:v>129.80000305175781</c:v>
                </c:pt>
                <c:pt idx="294">
                  <c:v>120.19999694824219</c:v>
                </c:pt>
                <c:pt idx="295">
                  <c:v>143.30000305175781</c:v>
                </c:pt>
                <c:pt idx="296">
                  <c:v>144.80000305175781</c:v>
                </c:pt>
                <c:pt idx="297">
                  <c:v>131.30000305175781</c:v>
                </c:pt>
                <c:pt idx="298">
                  <c:v>91.75</c:v>
                </c:pt>
                <c:pt idx="299">
                  <c:v>73.25</c:v>
                </c:pt>
                <c:pt idx="300">
                  <c:v>85</c:v>
                </c:pt>
                <c:pt idx="301">
                  <c:v>93</c:v>
                </c:pt>
                <c:pt idx="302">
                  <c:v>88.5</c:v>
                </c:pt>
                <c:pt idx="303">
                  <c:v>94.25</c:v>
                </c:pt>
                <c:pt idx="304">
                  <c:v>114.30000305175781</c:v>
                </c:pt>
                <c:pt idx="305">
                  <c:v>103.80000305175781</c:v>
                </c:pt>
                <c:pt idx="306">
                  <c:v>78.75</c:v>
                </c:pt>
                <c:pt idx="307">
                  <c:v>67.75</c:v>
                </c:pt>
                <c:pt idx="308">
                  <c:v>62.5</c:v>
                </c:pt>
                <c:pt idx="309">
                  <c:v>63.5</c:v>
                </c:pt>
                <c:pt idx="310">
                  <c:v>57.25</c:v>
                </c:pt>
                <c:pt idx="311">
                  <c:v>36.25</c:v>
                </c:pt>
                <c:pt idx="312">
                  <c:v>39</c:v>
                </c:pt>
                <c:pt idx="313">
                  <c:v>63.75</c:v>
                </c:pt>
                <c:pt idx="314">
                  <c:v>67.75</c:v>
                </c:pt>
                <c:pt idx="315">
                  <c:v>71</c:v>
                </c:pt>
                <c:pt idx="316">
                  <c:v>79.75</c:v>
                </c:pt>
                <c:pt idx="317">
                  <c:v>73.75</c:v>
                </c:pt>
                <c:pt idx="318">
                  <c:v>63.75</c:v>
                </c:pt>
                <c:pt idx="319">
                  <c:v>80.5</c:v>
                </c:pt>
                <c:pt idx="320">
                  <c:v>117.80000305175781</c:v>
                </c:pt>
                <c:pt idx="321">
                  <c:v>120</c:v>
                </c:pt>
                <c:pt idx="322">
                  <c:v>120.19999694824219</c:v>
                </c:pt>
                <c:pt idx="323">
                  <c:v>193.30000305175781</c:v>
                </c:pt>
                <c:pt idx="324">
                  <c:v>232.5</c:v>
                </c:pt>
                <c:pt idx="325">
                  <c:v>171.80000305175781</c:v>
                </c:pt>
                <c:pt idx="326">
                  <c:v>124</c:v>
                </c:pt>
                <c:pt idx="327">
                  <c:v>114.5</c:v>
                </c:pt>
                <c:pt idx="328">
                  <c:v>142.5</c:v>
                </c:pt>
                <c:pt idx="329">
                  <c:v>205.5</c:v>
                </c:pt>
                <c:pt idx="330">
                  <c:v>306</c:v>
                </c:pt>
                <c:pt idx="331">
                  <c:v>541</c:v>
                </c:pt>
                <c:pt idx="332">
                  <c:v>1189</c:v>
                </c:pt>
                <c:pt idx="333">
                  <c:v>3592</c:v>
                </c:pt>
                <c:pt idx="334">
                  <c:v>8770</c:v>
                </c:pt>
                <c:pt idx="335">
                  <c:v>12540</c:v>
                </c:pt>
                <c:pt idx="336">
                  <c:v>10090</c:v>
                </c:pt>
                <c:pt idx="337">
                  <c:v>4742</c:v>
                </c:pt>
                <c:pt idx="338">
                  <c:v>1549</c:v>
                </c:pt>
                <c:pt idx="339">
                  <c:v>564.5</c:v>
                </c:pt>
                <c:pt idx="340">
                  <c:v>354.29998779296875</c:v>
                </c:pt>
                <c:pt idx="341">
                  <c:v>314.79998779296875</c:v>
                </c:pt>
                <c:pt idx="342">
                  <c:v>271.70001220703125</c:v>
                </c:pt>
                <c:pt idx="343">
                  <c:v>219.5</c:v>
                </c:pt>
                <c:pt idx="344">
                  <c:v>180.80000305175781</c:v>
                </c:pt>
                <c:pt idx="345">
                  <c:v>178.80000305175781</c:v>
                </c:pt>
                <c:pt idx="346">
                  <c:v>176.5</c:v>
                </c:pt>
                <c:pt idx="347">
                  <c:v>125</c:v>
                </c:pt>
                <c:pt idx="348">
                  <c:v>94.5</c:v>
                </c:pt>
                <c:pt idx="349">
                  <c:v>110.69999694824219</c:v>
                </c:pt>
                <c:pt idx="350">
                  <c:v>104.30000305175781</c:v>
                </c:pt>
                <c:pt idx="351">
                  <c:v>98.75</c:v>
                </c:pt>
                <c:pt idx="352">
                  <c:v>107.30000305175781</c:v>
                </c:pt>
                <c:pt idx="353">
                  <c:v>103.30000305175781</c:v>
                </c:pt>
                <c:pt idx="354">
                  <c:v>133</c:v>
                </c:pt>
                <c:pt idx="355">
                  <c:v>171</c:v>
                </c:pt>
                <c:pt idx="356">
                  <c:v>197</c:v>
                </c:pt>
                <c:pt idx="357">
                  <c:v>224.30000305175781</c:v>
                </c:pt>
                <c:pt idx="358">
                  <c:v>180.80000305175781</c:v>
                </c:pt>
                <c:pt idx="359">
                  <c:v>98</c:v>
                </c:pt>
                <c:pt idx="360">
                  <c:v>50.25</c:v>
                </c:pt>
                <c:pt idx="361">
                  <c:v>31</c:v>
                </c:pt>
                <c:pt idx="362">
                  <c:v>33.5</c:v>
                </c:pt>
                <c:pt idx="363">
                  <c:v>54.25</c:v>
                </c:pt>
                <c:pt idx="364">
                  <c:v>68.5</c:v>
                </c:pt>
                <c:pt idx="365">
                  <c:v>50.5</c:v>
                </c:pt>
                <c:pt idx="366">
                  <c:v>41.75</c:v>
                </c:pt>
                <c:pt idx="367">
                  <c:v>49.5</c:v>
                </c:pt>
                <c:pt idx="368">
                  <c:v>36.75</c:v>
                </c:pt>
                <c:pt idx="369">
                  <c:v>31</c:v>
                </c:pt>
                <c:pt idx="370">
                  <c:v>34</c:v>
                </c:pt>
                <c:pt idx="371">
                  <c:v>34.5</c:v>
                </c:pt>
                <c:pt idx="372">
                  <c:v>51.75</c:v>
                </c:pt>
                <c:pt idx="373">
                  <c:v>67.75</c:v>
                </c:pt>
                <c:pt idx="374">
                  <c:v>58.5</c:v>
                </c:pt>
                <c:pt idx="375">
                  <c:v>59.75</c:v>
                </c:pt>
                <c:pt idx="376">
                  <c:v>80.25</c:v>
                </c:pt>
                <c:pt idx="377">
                  <c:v>94.5</c:v>
                </c:pt>
                <c:pt idx="378">
                  <c:v>112.69999694824219</c:v>
                </c:pt>
                <c:pt idx="379">
                  <c:v>154.5</c:v>
                </c:pt>
                <c:pt idx="380">
                  <c:v>178.30000305175781</c:v>
                </c:pt>
                <c:pt idx="381">
                  <c:v>197.80000305175781</c:v>
                </c:pt>
                <c:pt idx="382">
                  <c:v>449</c:v>
                </c:pt>
                <c:pt idx="383">
                  <c:v>1094</c:v>
                </c:pt>
                <c:pt idx="384">
                  <c:v>2383</c:v>
                </c:pt>
                <c:pt idx="385">
                  <c:v>3514</c:v>
                </c:pt>
                <c:pt idx="386">
                  <c:v>2980</c:v>
                </c:pt>
                <c:pt idx="387">
                  <c:v>1487</c:v>
                </c:pt>
                <c:pt idx="388">
                  <c:v>496</c:v>
                </c:pt>
                <c:pt idx="389">
                  <c:v>227.69999694824219</c:v>
                </c:pt>
                <c:pt idx="390">
                  <c:v>284.79998779296875</c:v>
                </c:pt>
                <c:pt idx="391">
                  <c:v>290.20001220703125</c:v>
                </c:pt>
                <c:pt idx="392">
                  <c:v>222</c:v>
                </c:pt>
                <c:pt idx="393">
                  <c:v>136.5</c:v>
                </c:pt>
                <c:pt idx="394">
                  <c:v>62.5</c:v>
                </c:pt>
                <c:pt idx="395">
                  <c:v>18.5</c:v>
                </c:pt>
                <c:pt idx="396">
                  <c:v>4</c:v>
                </c:pt>
                <c:pt idx="397">
                  <c:v>20.75</c:v>
                </c:pt>
                <c:pt idx="398">
                  <c:v>47.5</c:v>
                </c:pt>
                <c:pt idx="399">
                  <c:v>79</c:v>
                </c:pt>
                <c:pt idx="400">
                  <c:v>113.30000305175781</c:v>
                </c:pt>
                <c:pt idx="401">
                  <c:v>109.30000305175781</c:v>
                </c:pt>
                <c:pt idx="402">
                  <c:v>73.75</c:v>
                </c:pt>
                <c:pt idx="403">
                  <c:v>44.5</c:v>
                </c:pt>
                <c:pt idx="404">
                  <c:v>27.25</c:v>
                </c:pt>
                <c:pt idx="405">
                  <c:v>17</c:v>
                </c:pt>
                <c:pt idx="406">
                  <c:v>12.75</c:v>
                </c:pt>
                <c:pt idx="407">
                  <c:v>19.25</c:v>
                </c:pt>
                <c:pt idx="408">
                  <c:v>28.5</c:v>
                </c:pt>
                <c:pt idx="409">
                  <c:v>38.75</c:v>
                </c:pt>
                <c:pt idx="410">
                  <c:v>81.25</c:v>
                </c:pt>
                <c:pt idx="411">
                  <c:v>126</c:v>
                </c:pt>
                <c:pt idx="412">
                  <c:v>118</c:v>
                </c:pt>
                <c:pt idx="413">
                  <c:v>83.25</c:v>
                </c:pt>
                <c:pt idx="414">
                  <c:v>55.5</c:v>
                </c:pt>
                <c:pt idx="415">
                  <c:v>72.25</c:v>
                </c:pt>
                <c:pt idx="416">
                  <c:v>118.80000305175781</c:v>
                </c:pt>
                <c:pt idx="417">
                  <c:v>124.19999694824219</c:v>
                </c:pt>
                <c:pt idx="418">
                  <c:v>88.75</c:v>
                </c:pt>
                <c:pt idx="419">
                  <c:v>103.5</c:v>
                </c:pt>
                <c:pt idx="420">
                  <c:v>158.69999694824219</c:v>
                </c:pt>
                <c:pt idx="421">
                  <c:v>178.30000305175781</c:v>
                </c:pt>
                <c:pt idx="422">
                  <c:v>165.30000305175781</c:v>
                </c:pt>
                <c:pt idx="423">
                  <c:v>125.19999694824219</c:v>
                </c:pt>
                <c:pt idx="424">
                  <c:v>127.30000305175781</c:v>
                </c:pt>
                <c:pt idx="425">
                  <c:v>143.5</c:v>
                </c:pt>
                <c:pt idx="426">
                  <c:v>96</c:v>
                </c:pt>
                <c:pt idx="427">
                  <c:v>66</c:v>
                </c:pt>
                <c:pt idx="428">
                  <c:v>99</c:v>
                </c:pt>
                <c:pt idx="429">
                  <c:v>153.30000305175781</c:v>
                </c:pt>
                <c:pt idx="430">
                  <c:v>238.80000305175781</c:v>
                </c:pt>
                <c:pt idx="431">
                  <c:v>346.20001220703125</c:v>
                </c:pt>
                <c:pt idx="432">
                  <c:v>401.79998779296875</c:v>
                </c:pt>
                <c:pt idx="433">
                  <c:v>500.29998779296875</c:v>
                </c:pt>
                <c:pt idx="434">
                  <c:v>831.5</c:v>
                </c:pt>
                <c:pt idx="435">
                  <c:v>1132</c:v>
                </c:pt>
                <c:pt idx="436">
                  <c:v>1020</c:v>
                </c:pt>
                <c:pt idx="437">
                  <c:v>728.5</c:v>
                </c:pt>
                <c:pt idx="438">
                  <c:v>548.70001220703125</c:v>
                </c:pt>
                <c:pt idx="439">
                  <c:v>434</c:v>
                </c:pt>
                <c:pt idx="440">
                  <c:v>310.5</c:v>
                </c:pt>
                <c:pt idx="441">
                  <c:v>211.19999694824219</c:v>
                </c:pt>
                <c:pt idx="442">
                  <c:v>217.80000305175781</c:v>
                </c:pt>
                <c:pt idx="443">
                  <c:v>244.19999694824219</c:v>
                </c:pt>
                <c:pt idx="444">
                  <c:v>209.5</c:v>
                </c:pt>
                <c:pt idx="445">
                  <c:v>199</c:v>
                </c:pt>
                <c:pt idx="446">
                  <c:v>167.5</c:v>
                </c:pt>
                <c:pt idx="447">
                  <c:v>101</c:v>
                </c:pt>
                <c:pt idx="448">
                  <c:v>85.75</c:v>
                </c:pt>
                <c:pt idx="449">
                  <c:v>85.25</c:v>
                </c:pt>
                <c:pt idx="450">
                  <c:v>63</c:v>
                </c:pt>
                <c:pt idx="451">
                  <c:v>41.25</c:v>
                </c:pt>
                <c:pt idx="452">
                  <c:v>68.5</c:v>
                </c:pt>
                <c:pt idx="453">
                  <c:v>91</c:v>
                </c:pt>
                <c:pt idx="454">
                  <c:v>71.25</c:v>
                </c:pt>
                <c:pt idx="455">
                  <c:v>106.69999694824219</c:v>
                </c:pt>
                <c:pt idx="456">
                  <c:v>187.69999694824219</c:v>
                </c:pt>
                <c:pt idx="457">
                  <c:v>182</c:v>
                </c:pt>
                <c:pt idx="458">
                  <c:v>94.25</c:v>
                </c:pt>
                <c:pt idx="459">
                  <c:v>77.5</c:v>
                </c:pt>
                <c:pt idx="460">
                  <c:v>101.5</c:v>
                </c:pt>
                <c:pt idx="461">
                  <c:v>85</c:v>
                </c:pt>
                <c:pt idx="462">
                  <c:v>87.5</c:v>
                </c:pt>
                <c:pt idx="463">
                  <c:v>119</c:v>
                </c:pt>
                <c:pt idx="464">
                  <c:v>119.19999694824219</c:v>
                </c:pt>
                <c:pt idx="465">
                  <c:v>71.5</c:v>
                </c:pt>
                <c:pt idx="466">
                  <c:v>32</c:v>
                </c:pt>
                <c:pt idx="467">
                  <c:v>18.5</c:v>
                </c:pt>
                <c:pt idx="468">
                  <c:v>15.75</c:v>
                </c:pt>
                <c:pt idx="469">
                  <c:v>24.25</c:v>
                </c:pt>
                <c:pt idx="470">
                  <c:v>53.25</c:v>
                </c:pt>
                <c:pt idx="471">
                  <c:v>79.25</c:v>
                </c:pt>
                <c:pt idx="472">
                  <c:v>92.75</c:v>
                </c:pt>
                <c:pt idx="473">
                  <c:v>90.5</c:v>
                </c:pt>
                <c:pt idx="474">
                  <c:v>51.75</c:v>
                </c:pt>
                <c:pt idx="475">
                  <c:v>30.5</c:v>
                </c:pt>
                <c:pt idx="476">
                  <c:v>48.5</c:v>
                </c:pt>
                <c:pt idx="477">
                  <c:v>89.25</c:v>
                </c:pt>
                <c:pt idx="478">
                  <c:v>108</c:v>
                </c:pt>
                <c:pt idx="479">
                  <c:v>94</c:v>
                </c:pt>
                <c:pt idx="480">
                  <c:v>117.5</c:v>
                </c:pt>
                <c:pt idx="481">
                  <c:v>158.30000305175781</c:v>
                </c:pt>
                <c:pt idx="482">
                  <c:v>197.80000305175781</c:v>
                </c:pt>
                <c:pt idx="483">
                  <c:v>301</c:v>
                </c:pt>
                <c:pt idx="484">
                  <c:v>414.5</c:v>
                </c:pt>
                <c:pt idx="485">
                  <c:v>510</c:v>
                </c:pt>
                <c:pt idx="486">
                  <c:v>623.20001220703125</c:v>
                </c:pt>
                <c:pt idx="487">
                  <c:v>579.79998779296875</c:v>
                </c:pt>
                <c:pt idx="488">
                  <c:v>407.5</c:v>
                </c:pt>
                <c:pt idx="489">
                  <c:v>372</c:v>
                </c:pt>
                <c:pt idx="490">
                  <c:v>354.5</c:v>
                </c:pt>
                <c:pt idx="491">
                  <c:v>223.19999694824219</c:v>
                </c:pt>
                <c:pt idx="492">
                  <c:v>129</c:v>
                </c:pt>
                <c:pt idx="493">
                  <c:v>80.5</c:v>
                </c:pt>
                <c:pt idx="494">
                  <c:v>45.5</c:v>
                </c:pt>
                <c:pt idx="495">
                  <c:v>45</c:v>
                </c:pt>
                <c:pt idx="496">
                  <c:v>42.25</c:v>
                </c:pt>
                <c:pt idx="497">
                  <c:v>39.5</c:v>
                </c:pt>
                <c:pt idx="498">
                  <c:v>51.75</c:v>
                </c:pt>
                <c:pt idx="499">
                  <c:v>44.25</c:v>
                </c:pt>
                <c:pt idx="500">
                  <c:v>20</c:v>
                </c:pt>
                <c:pt idx="501">
                  <c:v>21.25</c:v>
                </c:pt>
                <c:pt idx="502">
                  <c:v>38.5</c:v>
                </c:pt>
                <c:pt idx="503">
                  <c:v>38.25</c:v>
                </c:pt>
                <c:pt idx="504">
                  <c:v>23.75</c:v>
                </c:pt>
                <c:pt idx="505">
                  <c:v>12.25</c:v>
                </c:pt>
                <c:pt idx="506">
                  <c:v>7.25</c:v>
                </c:pt>
                <c:pt idx="507">
                  <c:v>7.75</c:v>
                </c:pt>
                <c:pt idx="508">
                  <c:v>16</c:v>
                </c:pt>
                <c:pt idx="509">
                  <c:v>21.25</c:v>
                </c:pt>
                <c:pt idx="510">
                  <c:v>27</c:v>
                </c:pt>
                <c:pt idx="511">
                  <c:v>73.25</c:v>
                </c:pt>
                <c:pt idx="512">
                  <c:v>107</c:v>
                </c:pt>
                <c:pt idx="513">
                  <c:v>74</c:v>
                </c:pt>
                <c:pt idx="514">
                  <c:v>49</c:v>
                </c:pt>
                <c:pt idx="515">
                  <c:v>48.75</c:v>
                </c:pt>
                <c:pt idx="516">
                  <c:v>31.5</c:v>
                </c:pt>
                <c:pt idx="517">
                  <c:v>12</c:v>
                </c:pt>
                <c:pt idx="518">
                  <c:v>14.75</c:v>
                </c:pt>
                <c:pt idx="519">
                  <c:v>28.5</c:v>
                </c:pt>
                <c:pt idx="520">
                  <c:v>38.75</c:v>
                </c:pt>
                <c:pt idx="521">
                  <c:v>84.5</c:v>
                </c:pt>
                <c:pt idx="522">
                  <c:v>156</c:v>
                </c:pt>
                <c:pt idx="523">
                  <c:v>155.80000305175781</c:v>
                </c:pt>
                <c:pt idx="524">
                  <c:v>87</c:v>
                </c:pt>
                <c:pt idx="525">
                  <c:v>42.5</c:v>
                </c:pt>
                <c:pt idx="526">
                  <c:v>79.75</c:v>
                </c:pt>
                <c:pt idx="527">
                  <c:v>185.30000305175781</c:v>
                </c:pt>
                <c:pt idx="528">
                  <c:v>261</c:v>
                </c:pt>
                <c:pt idx="529">
                  <c:v>261.5</c:v>
                </c:pt>
                <c:pt idx="530">
                  <c:v>231</c:v>
                </c:pt>
                <c:pt idx="531">
                  <c:v>216</c:v>
                </c:pt>
                <c:pt idx="532">
                  <c:v>305.79998779296875</c:v>
                </c:pt>
                <c:pt idx="533">
                  <c:v>502</c:v>
                </c:pt>
                <c:pt idx="534">
                  <c:v>625.5</c:v>
                </c:pt>
                <c:pt idx="535">
                  <c:v>631.5</c:v>
                </c:pt>
                <c:pt idx="536">
                  <c:v>651.79998779296875</c:v>
                </c:pt>
                <c:pt idx="537">
                  <c:v>642.29998779296875</c:v>
                </c:pt>
                <c:pt idx="538">
                  <c:v>561.5</c:v>
                </c:pt>
                <c:pt idx="539">
                  <c:v>514.29998779296875</c:v>
                </c:pt>
                <c:pt idx="540">
                  <c:v>463.5</c:v>
                </c:pt>
                <c:pt idx="541">
                  <c:v>401.79998779296875</c:v>
                </c:pt>
                <c:pt idx="542">
                  <c:v>341.79998779296875</c:v>
                </c:pt>
                <c:pt idx="543">
                  <c:v>244.69999694824219</c:v>
                </c:pt>
                <c:pt idx="544">
                  <c:v>209.5</c:v>
                </c:pt>
                <c:pt idx="545">
                  <c:v>199.19999694824219</c:v>
                </c:pt>
                <c:pt idx="546">
                  <c:v>146</c:v>
                </c:pt>
                <c:pt idx="547">
                  <c:v>116.30000305175781</c:v>
                </c:pt>
                <c:pt idx="548">
                  <c:v>90.75</c:v>
                </c:pt>
                <c:pt idx="549">
                  <c:v>68.5</c:v>
                </c:pt>
                <c:pt idx="550">
                  <c:v>68.75</c:v>
                </c:pt>
                <c:pt idx="551">
                  <c:v>73.5</c:v>
                </c:pt>
                <c:pt idx="552">
                  <c:v>56.25</c:v>
                </c:pt>
                <c:pt idx="553">
                  <c:v>20.5</c:v>
                </c:pt>
                <c:pt idx="554">
                  <c:v>10.75</c:v>
                </c:pt>
                <c:pt idx="555">
                  <c:v>36</c:v>
                </c:pt>
                <c:pt idx="556">
                  <c:v>64.5</c:v>
                </c:pt>
                <c:pt idx="557">
                  <c:v>70.25</c:v>
                </c:pt>
                <c:pt idx="558">
                  <c:v>65.25</c:v>
                </c:pt>
                <c:pt idx="559">
                  <c:v>62.5</c:v>
                </c:pt>
                <c:pt idx="560">
                  <c:v>56.5</c:v>
                </c:pt>
                <c:pt idx="561">
                  <c:v>48.25</c:v>
                </c:pt>
                <c:pt idx="562">
                  <c:v>46</c:v>
                </c:pt>
                <c:pt idx="563">
                  <c:v>37</c:v>
                </c:pt>
                <c:pt idx="564">
                  <c:v>18.25</c:v>
                </c:pt>
                <c:pt idx="565">
                  <c:v>5.75</c:v>
                </c:pt>
                <c:pt idx="566">
                  <c:v>3</c:v>
                </c:pt>
                <c:pt idx="567">
                  <c:v>25.75</c:v>
                </c:pt>
                <c:pt idx="568">
                  <c:v>45.5</c:v>
                </c:pt>
                <c:pt idx="569">
                  <c:v>29.75</c:v>
                </c:pt>
                <c:pt idx="570">
                  <c:v>21.25</c:v>
                </c:pt>
                <c:pt idx="571">
                  <c:v>37.5</c:v>
                </c:pt>
                <c:pt idx="572">
                  <c:v>65.75</c:v>
                </c:pt>
                <c:pt idx="573">
                  <c:v>67.25</c:v>
                </c:pt>
                <c:pt idx="574">
                  <c:v>43.25</c:v>
                </c:pt>
                <c:pt idx="575">
                  <c:v>46</c:v>
                </c:pt>
                <c:pt idx="576">
                  <c:v>66.75</c:v>
                </c:pt>
                <c:pt idx="577">
                  <c:v>106.5</c:v>
                </c:pt>
                <c:pt idx="578">
                  <c:v>156.30000305175781</c:v>
                </c:pt>
                <c:pt idx="579">
                  <c:v>179.30000305175781</c:v>
                </c:pt>
                <c:pt idx="580">
                  <c:v>208.69999694824219</c:v>
                </c:pt>
                <c:pt idx="581">
                  <c:v>219.19999694824219</c:v>
                </c:pt>
                <c:pt idx="582">
                  <c:v>180.80000305175781</c:v>
                </c:pt>
                <c:pt idx="583">
                  <c:v>159.5</c:v>
                </c:pt>
                <c:pt idx="584">
                  <c:v>139.5</c:v>
                </c:pt>
                <c:pt idx="585">
                  <c:v>127.5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B06-48BD-BA51-A3B2215A6DA9}"/>
            </c:ext>
          </c:extLst>
        </c:ser>
        <c:ser>
          <c:idx val="1"/>
          <c:order val="1"/>
          <c:tx>
            <c:v>distriubtion width</c:v>
          </c:tx>
          <c:spPr>
            <a:ln w="38100">
              <a:solidFill>
                <a:srgbClr val="FF66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{1 min}'!$G$10:$G$11</c:f>
              <c:numCache>
                <c:formatCode>General</c:formatCode>
                <c:ptCount val="2"/>
                <c:pt idx="0">
                  <c:v>523.7392578125</c:v>
                </c:pt>
                <c:pt idx="1">
                  <c:v>526.5010986328125</c:v>
                </c:pt>
              </c:numCache>
            </c:numRef>
          </c:xVal>
          <c:yVal>
            <c:numRef>
              <c:f>'Sheet1 {1 min}'!$F$13:$F$14</c:f>
              <c:numCache>
                <c:formatCode>General</c:formatCode>
                <c:ptCount val="2"/>
                <c:pt idx="0">
                  <c:v>30210</c:v>
                </c:pt>
                <c:pt idx="1">
                  <c:v>30210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B06-48BD-BA51-A3B2215A6DA9}"/>
            </c:ext>
          </c:extLst>
        </c:ser>
        <c:ser>
          <c:idx val="2"/>
          <c:order val="2"/>
          <c:tx>
            <c:v>centroid</c:v>
          </c:tx>
          <c:spPr>
            <a:ln w="38100">
              <a:solidFill>
                <a:srgbClr val="00FF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('Sheet1 {1 min}'!$G$4,'Sheet1 {1 min}'!$G$4)</c:f>
              <c:numCache>
                <c:formatCode>General</c:formatCode>
                <c:ptCount val="2"/>
                <c:pt idx="0">
                  <c:v>524.89056396484375</c:v>
                </c:pt>
                <c:pt idx="1">
                  <c:v>524.89056396484375</c:v>
                </c:pt>
              </c:numCache>
            </c:numRef>
          </c:xVal>
          <c:yVal>
            <c:numRef>
              <c:f>'Sheet1 {1 min}'!$F$12:$F$13</c:f>
              <c:numCache>
                <c:formatCode>General</c:formatCode>
                <c:ptCount val="2"/>
                <c:pt idx="0">
                  <c:v>0</c:v>
                </c:pt>
                <c:pt idx="1">
                  <c:v>30210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B06-48BD-BA51-A3B2215A6DA9}"/>
            </c:ext>
          </c:extLst>
        </c:ser>
        <c:ser>
          <c:idx val="3"/>
          <c:order val="3"/>
          <c:tx>
            <c:v>peak envelope</c:v>
          </c:tx>
          <c:spPr>
            <a:ln w="12700">
              <a:solidFill>
                <a:srgbClr val="FF0000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'Sheet1 {1 min}'!$D$1:$D$10</c:f>
              <c:numCache>
                <c:formatCode>General</c:formatCode>
                <c:ptCount val="10"/>
                <c:pt idx="0">
                  <c:v>523.7750244140625</c:v>
                </c:pt>
                <c:pt idx="1">
                  <c:v>524.27398681640625</c:v>
                </c:pt>
                <c:pt idx="2">
                  <c:v>524.77398681640625</c:v>
                </c:pt>
                <c:pt idx="3">
                  <c:v>525.28497314453125</c:v>
                </c:pt>
                <c:pt idx="4">
                  <c:v>525.78497314453125</c:v>
                </c:pt>
                <c:pt idx="5">
                  <c:v>526.2860107421875</c:v>
                </c:pt>
                <c:pt idx="6">
                  <c:v>526.7860107421875</c:v>
                </c:pt>
                <c:pt idx="7">
                  <c:v>527.2860107421875</c:v>
                </c:pt>
                <c:pt idx="8">
                  <c:v>527.7860107421875</c:v>
                </c:pt>
                <c:pt idx="9">
                  <c:v>528.2860107421875</c:v>
                </c:pt>
              </c:numCache>
            </c:numRef>
          </c:xVal>
          <c:yVal>
            <c:numRef>
              <c:f>'Sheet1 {1 min}'!$E$1:$E$28</c:f>
              <c:numCache>
                <c:formatCode>General</c:formatCode>
                <c:ptCount val="28"/>
                <c:pt idx="0">
                  <c:v>75890</c:v>
                </c:pt>
                <c:pt idx="1">
                  <c:v>246700</c:v>
                </c:pt>
                <c:pt idx="2">
                  <c:v>302100</c:v>
                </c:pt>
                <c:pt idx="3">
                  <c:v>226200</c:v>
                </c:pt>
                <c:pt idx="4">
                  <c:v>118900</c:v>
                </c:pt>
                <c:pt idx="5">
                  <c:v>43550</c:v>
                </c:pt>
                <c:pt idx="6">
                  <c:v>12540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B06-48BD-BA51-A3B2215A6DA9}"/>
            </c:ext>
          </c:extLst>
        </c:ser>
        <c:ser>
          <c:idx val="4"/>
          <c:order val="4"/>
          <c:tx>
            <c:v>Binomial p = 1</c:v>
          </c:tx>
          <c:spPr>
            <a:ln w="25400">
              <a:solidFill>
                <a:srgbClr val="4472C4"/>
              </a:solidFill>
              <a:prstDash val="solid"/>
            </a:ln>
          </c:spPr>
          <c:marker>
            <c:symbol val="none"/>
          </c:marker>
          <c:xVal>
            <c:numRef>
              <c:f>'Sheet1 {1 min}'!$D$1:$D$31</c:f>
              <c:numCache>
                <c:formatCode>General</c:formatCode>
                <c:ptCount val="31"/>
                <c:pt idx="0">
                  <c:v>523.7750244140625</c:v>
                </c:pt>
                <c:pt idx="1">
                  <c:v>524.27398681640625</c:v>
                </c:pt>
                <c:pt idx="2">
                  <c:v>524.77398681640625</c:v>
                </c:pt>
                <c:pt idx="3">
                  <c:v>525.28497314453125</c:v>
                </c:pt>
                <c:pt idx="4">
                  <c:v>525.78497314453125</c:v>
                </c:pt>
                <c:pt idx="5">
                  <c:v>526.2860107421875</c:v>
                </c:pt>
                <c:pt idx="6">
                  <c:v>526.7860107421875</c:v>
                </c:pt>
                <c:pt idx="7">
                  <c:v>527.2860107421875</c:v>
                </c:pt>
                <c:pt idx="8">
                  <c:v>527.7860107421875</c:v>
                </c:pt>
                <c:pt idx="9">
                  <c:v>528.2860107421875</c:v>
                </c:pt>
              </c:numCache>
            </c:numRef>
          </c:xVal>
          <c:yVal>
            <c:numRef>
              <c:f>'Sheet1 {1 min}'!$P$1:$P$31</c:f>
              <c:numCache>
                <c:formatCode>General</c:formatCode>
                <c:ptCount val="31"/>
                <c:pt idx="0">
                  <c:v>75890.03766482402</c:v>
                </c:pt>
                <c:pt idx="1">
                  <c:v>246697.68359498194</c:v>
                </c:pt>
                <c:pt idx="2">
                  <c:v>302129.86117559706</c:v>
                </c:pt>
                <c:pt idx="3">
                  <c:v>225996.96399475692</c:v>
                </c:pt>
                <c:pt idx="4">
                  <c:v>119641.97195658632</c:v>
                </c:pt>
                <c:pt idx="5">
                  <c:v>42545.07380324015</c:v>
                </c:pt>
                <c:pt idx="6">
                  <c:v>11257.335513664253</c:v>
                </c:pt>
                <c:pt idx="7">
                  <c:v>2381.7596882958919</c:v>
                </c:pt>
                <c:pt idx="8">
                  <c:v>422.22661366988575</c:v>
                </c:pt>
                <c:pt idx="9">
                  <c:v>64.71586953184628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B06-48BD-BA51-A3B2215A6DA9}"/>
            </c:ext>
          </c:extLst>
        </c:ser>
        <c:ser>
          <c:idx val="5"/>
          <c:order val="5"/>
          <c:tx>
            <c:v>Bimodal(1) 2</c:v>
          </c:tx>
          <c:marker>
            <c:symbol val="none"/>
          </c:marker>
          <c:xVal>
            <c:numRef>
              <c:f>'Sheet1 {1 min}'!$D$1:$D$31</c:f>
              <c:numCache>
                <c:formatCode>General</c:formatCode>
                <c:ptCount val="31"/>
                <c:pt idx="0">
                  <c:v>523.7750244140625</c:v>
                </c:pt>
                <c:pt idx="1">
                  <c:v>524.27398681640625</c:v>
                </c:pt>
                <c:pt idx="2">
                  <c:v>524.77398681640625</c:v>
                </c:pt>
                <c:pt idx="3">
                  <c:v>525.28497314453125</c:v>
                </c:pt>
                <c:pt idx="4">
                  <c:v>525.78497314453125</c:v>
                </c:pt>
                <c:pt idx="5">
                  <c:v>526.2860107421875</c:v>
                </c:pt>
                <c:pt idx="6">
                  <c:v>526.7860107421875</c:v>
                </c:pt>
                <c:pt idx="7">
                  <c:v>527.2860107421875</c:v>
                </c:pt>
                <c:pt idx="8">
                  <c:v>527.7860107421875</c:v>
                </c:pt>
                <c:pt idx="9">
                  <c:v>528.2860107421875</c:v>
                </c:pt>
              </c:numCache>
            </c:numRef>
          </c:xVal>
          <c:yVal>
            <c:numRef>
              <c:f>'Sheet1 {1 min}'!$M$1:$M$31</c:f>
              <c:numCache>
                <c:formatCode>General</c:formatCode>
                <c:ptCount val="31"/>
                <c:pt idx="0">
                  <c:v>74912.94046472777</c:v>
                </c:pt>
                <c:pt idx="1">
                  <c:v>237319.34110295915</c:v>
                </c:pt>
                <c:pt idx="2">
                  <c:v>255038.95379304272</c:v>
                </c:pt>
                <c:pt idx="3">
                  <c:v>118078.07660685477</c:v>
                </c:pt>
                <c:pt idx="4">
                  <c:v>35793.261756516447</c:v>
                </c:pt>
                <c:pt idx="5">
                  <c:v>8232.8579181157293</c:v>
                </c:pt>
                <c:pt idx="6">
                  <c:v>1545.6394856092722</c:v>
                </c:pt>
                <c:pt idx="7">
                  <c:v>247.18152444855667</c:v>
                </c:pt>
                <c:pt idx="8">
                  <c:v>34.615701589039269</c:v>
                </c:pt>
                <c:pt idx="9">
                  <c:v>4.3271223641560157</c:v>
                </c:pt>
                <c:pt idx="10">
                  <c:v>0.48720104413783372</c:v>
                </c:pt>
                <c:pt idx="11">
                  <c:v>4.4270901063608058E-2</c:v>
                </c:pt>
                <c:pt idx="12">
                  <c:v>2.6598021047602812E-4</c:v>
                </c:pt>
                <c:pt idx="13">
                  <c:v>1.3114474158382723E-9</c:v>
                </c:pt>
                <c:pt idx="14">
                  <c:v>1.3114474158382723E-9</c:v>
                </c:pt>
                <c:pt idx="15">
                  <c:v>1.3114474158382723E-9</c:v>
                </c:pt>
                <c:pt idx="16">
                  <c:v>1.3114474158382723E-9</c:v>
                </c:pt>
                <c:pt idx="17">
                  <c:v>1.3114474158382723E-9</c:v>
                </c:pt>
                <c:pt idx="18">
                  <c:v>1.3114474158382723E-9</c:v>
                </c:pt>
                <c:pt idx="19">
                  <c:v>1.3114474158382723E-9</c:v>
                </c:pt>
                <c:pt idx="20">
                  <c:v>1.3114474158382723E-9</c:v>
                </c:pt>
                <c:pt idx="21">
                  <c:v>1.3114474158382723E-9</c:v>
                </c:pt>
                <c:pt idx="22">
                  <c:v>1.3114474158382723E-9</c:v>
                </c:pt>
                <c:pt idx="23">
                  <c:v>1.3114474158382723E-9</c:v>
                </c:pt>
                <c:pt idx="24">
                  <c:v>1.3114474158382723E-9</c:v>
                </c:pt>
                <c:pt idx="25">
                  <c:v>1.3114474158382723E-9</c:v>
                </c:pt>
                <c:pt idx="26">
                  <c:v>1.3114474158382723E-9</c:v>
                </c:pt>
                <c:pt idx="27">
                  <c:v>1.3114474158382723E-9</c:v>
                </c:pt>
                <c:pt idx="28">
                  <c:v>1.3114474158382723E-9</c:v>
                </c:pt>
                <c:pt idx="29">
                  <c:v>1.3114474158382723E-9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B06-48BD-BA51-A3B2215A6DA9}"/>
            </c:ext>
          </c:extLst>
        </c:ser>
        <c:ser>
          <c:idx val="6"/>
          <c:order val="6"/>
          <c:tx>
            <c:v>Bimodal(2) 2</c:v>
          </c:tx>
          <c:marker>
            <c:symbol val="none"/>
          </c:marker>
          <c:xVal>
            <c:numRef>
              <c:f>'Sheet1 {1 min}'!$D$1:$D$31</c:f>
              <c:numCache>
                <c:formatCode>General</c:formatCode>
                <c:ptCount val="31"/>
                <c:pt idx="0">
                  <c:v>523.7750244140625</c:v>
                </c:pt>
                <c:pt idx="1">
                  <c:v>524.27398681640625</c:v>
                </c:pt>
                <c:pt idx="2">
                  <c:v>524.77398681640625</c:v>
                </c:pt>
                <c:pt idx="3">
                  <c:v>525.28497314453125</c:v>
                </c:pt>
                <c:pt idx="4">
                  <c:v>525.78497314453125</c:v>
                </c:pt>
                <c:pt idx="5">
                  <c:v>526.2860107421875</c:v>
                </c:pt>
                <c:pt idx="6">
                  <c:v>526.7860107421875</c:v>
                </c:pt>
                <c:pt idx="7">
                  <c:v>527.2860107421875</c:v>
                </c:pt>
                <c:pt idx="8">
                  <c:v>527.7860107421875</c:v>
                </c:pt>
                <c:pt idx="9">
                  <c:v>528.2860107421875</c:v>
                </c:pt>
              </c:numCache>
            </c:numRef>
          </c:xVal>
          <c:yVal>
            <c:numRef>
              <c:f>'Sheet1 {1 min}'!$O$1:$O$31</c:f>
              <c:numCache>
                <c:formatCode>General</c:formatCode>
                <c:ptCount val="31"/>
                <c:pt idx="0">
                  <c:v>464.69042143599489</c:v>
                </c:pt>
                <c:pt idx="1">
                  <c:v>1290.3110144569603</c:v>
                </c:pt>
                <c:pt idx="2">
                  <c:v>1255.6113829425833</c:v>
                </c:pt>
                <c:pt idx="3">
                  <c:v>563.25838488820079</c:v>
                </c:pt>
                <c:pt idx="4">
                  <c:v>168.01676938994314</c:v>
                </c:pt>
                <c:pt idx="5">
                  <c:v>38.258255388775318</c:v>
                </c:pt>
                <c:pt idx="6">
                  <c:v>7.1318582603122902</c:v>
                </c:pt>
                <c:pt idx="7">
                  <c:v>1.1344211762405327</c:v>
                </c:pt>
                <c:pt idx="8">
                  <c:v>0.15818476186841779</c:v>
                </c:pt>
                <c:pt idx="9">
                  <c:v>1.9703374977756788E-2</c:v>
                </c:pt>
                <c:pt idx="10">
                  <c:v>2.2076781938457266E-3</c:v>
                </c:pt>
                <c:pt idx="11">
                  <c:v>1.95555807253245E-4</c:v>
                </c:pt>
                <c:pt idx="12">
                  <c:v>1.0059669663089944E-6</c:v>
                </c:pt>
                <c:pt idx="13">
                  <c:v>1.3114474158382723E-9</c:v>
                </c:pt>
                <c:pt idx="14">
                  <c:v>1.3114474158382723E-9</c:v>
                </c:pt>
                <c:pt idx="15">
                  <c:v>1.3114474158382723E-9</c:v>
                </c:pt>
                <c:pt idx="16">
                  <c:v>1.3114474158382723E-9</c:v>
                </c:pt>
                <c:pt idx="17">
                  <c:v>1.3114474158382723E-9</c:v>
                </c:pt>
                <c:pt idx="18">
                  <c:v>1.3114474158382723E-9</c:v>
                </c:pt>
                <c:pt idx="19">
                  <c:v>1.3114474158382723E-9</c:v>
                </c:pt>
                <c:pt idx="20">
                  <c:v>1.3114474158382723E-9</c:v>
                </c:pt>
                <c:pt idx="21">
                  <c:v>1.3114474158382723E-9</c:v>
                </c:pt>
                <c:pt idx="22">
                  <c:v>1.3114474158382723E-9</c:v>
                </c:pt>
                <c:pt idx="23">
                  <c:v>1.3114474158382723E-9</c:v>
                </c:pt>
                <c:pt idx="24">
                  <c:v>1.3114474158382723E-9</c:v>
                </c:pt>
                <c:pt idx="25">
                  <c:v>1.3114474158382723E-9</c:v>
                </c:pt>
                <c:pt idx="26">
                  <c:v>1.3114474158382723E-9</c:v>
                </c:pt>
                <c:pt idx="27">
                  <c:v>1.3114474158382723E-9</c:v>
                </c:pt>
                <c:pt idx="28">
                  <c:v>1.3114474158382723E-9</c:v>
                </c:pt>
                <c:pt idx="29">
                  <c:v>1.3114474158382723E-9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B06-48BD-BA51-A3B2215A6DA9}"/>
            </c:ext>
          </c:extLst>
        </c:ser>
        <c:ser>
          <c:idx val="7"/>
          <c:order val="7"/>
          <c:tx>
            <c:v>Bimodal(3) 3.3</c:v>
          </c:tx>
          <c:marker>
            <c:symbol val="none"/>
          </c:marker>
          <c:xVal>
            <c:numRef>
              <c:f>'Sheet1 {1 min}'!$D$1:$D$31</c:f>
              <c:numCache>
                <c:formatCode>General</c:formatCode>
                <c:ptCount val="31"/>
                <c:pt idx="0">
                  <c:v>523.7750244140625</c:v>
                </c:pt>
                <c:pt idx="1">
                  <c:v>524.27398681640625</c:v>
                </c:pt>
                <c:pt idx="2">
                  <c:v>524.77398681640625</c:v>
                </c:pt>
                <c:pt idx="3">
                  <c:v>525.28497314453125</c:v>
                </c:pt>
                <c:pt idx="4">
                  <c:v>525.78497314453125</c:v>
                </c:pt>
                <c:pt idx="5">
                  <c:v>526.2860107421875</c:v>
                </c:pt>
                <c:pt idx="6">
                  <c:v>526.7860107421875</c:v>
                </c:pt>
                <c:pt idx="7">
                  <c:v>527.2860107421875</c:v>
                </c:pt>
                <c:pt idx="8">
                  <c:v>527.7860107421875</c:v>
                </c:pt>
                <c:pt idx="9">
                  <c:v>528.2860107421875</c:v>
                </c:pt>
              </c:numCache>
            </c:numRef>
          </c:xVal>
          <c:yVal>
            <c:numRef>
              <c:f>'Sheet1 {1 min}'!$V$1:$V$31</c:f>
              <c:numCache>
                <c:formatCode>General</c:formatCode>
                <c:ptCount val="31"/>
                <c:pt idx="0">
                  <c:v>512.40677866286569</c:v>
                </c:pt>
                <c:pt idx="1">
                  <c:v>8088.0314775684465</c:v>
                </c:pt>
                <c:pt idx="2">
                  <c:v>45835.295999614362</c:v>
                </c:pt>
                <c:pt idx="3">
                  <c:v>107355.62900301658</c:v>
                </c:pt>
                <c:pt idx="4">
                  <c:v>83680.693430682557</c:v>
                </c:pt>
                <c:pt idx="5">
                  <c:v>34273.957629738266</c:v>
                </c:pt>
                <c:pt idx="6">
                  <c:v>9704.5641697972915</c:v>
                </c:pt>
                <c:pt idx="7">
                  <c:v>2133.4437426737177</c:v>
                </c:pt>
                <c:pt idx="8">
                  <c:v>387.45272732160095</c:v>
                </c:pt>
                <c:pt idx="9">
                  <c:v>60.369043795335408</c:v>
                </c:pt>
                <c:pt idx="10">
                  <c:v>8.2750818793922427</c:v>
                </c:pt>
                <c:pt idx="11">
                  <c:v>1.0154993750473413</c:v>
                </c:pt>
                <c:pt idx="12">
                  <c:v>0.11177251835344498</c:v>
                </c:pt>
                <c:pt idx="13">
                  <c:v>8.8127087465185074E-3</c:v>
                </c:pt>
                <c:pt idx="14">
                  <c:v>1.3114474158382723E-9</c:v>
                </c:pt>
                <c:pt idx="15">
                  <c:v>1.3114474158382723E-9</c:v>
                </c:pt>
                <c:pt idx="16">
                  <c:v>1.3114474158382723E-9</c:v>
                </c:pt>
                <c:pt idx="17">
                  <c:v>1.3114474158382723E-9</c:v>
                </c:pt>
                <c:pt idx="18">
                  <c:v>1.3114474158382723E-9</c:v>
                </c:pt>
                <c:pt idx="19">
                  <c:v>1.3114474158382723E-9</c:v>
                </c:pt>
                <c:pt idx="20">
                  <c:v>1.3114474158382723E-9</c:v>
                </c:pt>
                <c:pt idx="21">
                  <c:v>1.3114474158382723E-9</c:v>
                </c:pt>
                <c:pt idx="22">
                  <c:v>1.3114474158382723E-9</c:v>
                </c:pt>
                <c:pt idx="23">
                  <c:v>1.3114474158382723E-9</c:v>
                </c:pt>
                <c:pt idx="24">
                  <c:v>1.3114474158382723E-9</c:v>
                </c:pt>
                <c:pt idx="25">
                  <c:v>1.3114474158382723E-9</c:v>
                </c:pt>
                <c:pt idx="26">
                  <c:v>1.3114474158382723E-9</c:v>
                </c:pt>
                <c:pt idx="27">
                  <c:v>1.3114474158382723E-9</c:v>
                </c:pt>
                <c:pt idx="28">
                  <c:v>1.3114474158382723E-9</c:v>
                </c:pt>
                <c:pt idx="29">
                  <c:v>1.3114474158382723E-9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B06-48BD-BA51-A3B2215A6D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7463263"/>
        <c:axId val="477458271"/>
      </c:scatterChart>
      <c:valAx>
        <c:axId val="477463263"/>
        <c:scaling>
          <c:orientation val="minMax"/>
          <c:max val="530"/>
          <c:min val="523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m/z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77458271"/>
        <c:crosses val="autoZero"/>
        <c:crossBetween val="midCat"/>
      </c:valAx>
      <c:valAx>
        <c:axId val="477458271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77463263"/>
        <c:crosses val="autoZero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Iterative Fitting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1st</c:v>
          </c:tx>
          <c:spPr>
            <a:ln w="25400">
              <a:noFill/>
            </a:ln>
            <a:effectLst/>
          </c:spPr>
          <c:marker>
            <c:symbol val="circle"/>
            <c:size val="6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xVal>
            <c:numRef>
              <c:f>'Sheet1 {12 min}'!$K$101:$K$120</c:f>
              <c:numCache>
                <c:formatCode>General</c:formatCode>
                <c:ptCount val="20"/>
                <c:pt idx="0">
                  <c:v>2.4442472445081602</c:v>
                </c:pt>
                <c:pt idx="1">
                  <c:v>1.1940295547554232</c:v>
                </c:pt>
                <c:pt idx="2">
                  <c:v>2.8293701128937707</c:v>
                </c:pt>
                <c:pt idx="3">
                  <c:v>2.116477621456303</c:v>
                </c:pt>
                <c:pt idx="4">
                  <c:v>2.4414811405708461</c:v>
                </c:pt>
                <c:pt idx="5">
                  <c:v>2.3340213265317988</c:v>
                </c:pt>
                <c:pt idx="6">
                  <c:v>2.2299133855466495</c:v>
                </c:pt>
                <c:pt idx="7">
                  <c:v>2.5184911505134631</c:v>
                </c:pt>
                <c:pt idx="8">
                  <c:v>1.625821192856062</c:v>
                </c:pt>
                <c:pt idx="9">
                  <c:v>1.4351421311103778</c:v>
                </c:pt>
              </c:numCache>
            </c:numRef>
          </c:xVal>
          <c:yVal>
            <c:numRef>
              <c:f>'Sheet1 {12 min}'!$Q$101:$Q$120</c:f>
              <c:numCache>
                <c:formatCode>General</c:formatCode>
                <c:ptCount val="20"/>
                <c:pt idx="0">
                  <c:v>0.28769100535389258</c:v>
                </c:pt>
                <c:pt idx="1">
                  <c:v>2.5721987976080385E-2</c:v>
                </c:pt>
                <c:pt idx="2">
                  <c:v>0.10589752362305632</c:v>
                </c:pt>
                <c:pt idx="3">
                  <c:v>0.15628503774633906</c:v>
                </c:pt>
                <c:pt idx="4">
                  <c:v>0.14600660387537187</c:v>
                </c:pt>
                <c:pt idx="5">
                  <c:v>0.26962904635901985</c:v>
                </c:pt>
                <c:pt idx="6">
                  <c:v>2.5832497682237214E-2</c:v>
                </c:pt>
                <c:pt idx="7">
                  <c:v>0.31953356177707443</c:v>
                </c:pt>
                <c:pt idx="8">
                  <c:v>9.4915081706790777E-2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8E-4DCD-9139-EE7208659E2E}"/>
            </c:ext>
          </c:extLst>
        </c:ser>
        <c:ser>
          <c:idx val="1"/>
          <c:order val="1"/>
          <c:tx>
            <c:v>2nd</c:v>
          </c:tx>
          <c:spPr>
            <a:ln w="25400">
              <a:noFill/>
            </a:ln>
            <a:effectLst/>
          </c:spPr>
          <c:marker>
            <c:symbol val="circle"/>
            <c:size val="6"/>
            <c:spPr>
              <a:solidFill>
                <a:srgbClr val="99CCFF"/>
              </a:solidFill>
              <a:ln>
                <a:solidFill>
                  <a:srgbClr val="99CCFF"/>
                </a:solidFill>
                <a:prstDash val="solid"/>
              </a:ln>
            </c:spPr>
          </c:marker>
          <c:xVal>
            <c:numRef>
              <c:f>'Sheet1 {12 min}'!$M$101:$M$120</c:f>
              <c:numCache>
                <c:formatCode>General</c:formatCode>
                <c:ptCount val="20"/>
                <c:pt idx="0">
                  <c:v>4.2878535230147898</c:v>
                </c:pt>
                <c:pt idx="1">
                  <c:v>3.985203456196782</c:v>
                </c:pt>
                <c:pt idx="2">
                  <c:v>3.7258992518061693</c:v>
                </c:pt>
                <c:pt idx="3">
                  <c:v>4.3379552168065709</c:v>
                </c:pt>
                <c:pt idx="4">
                  <c:v>2.9426975345554047</c:v>
                </c:pt>
                <c:pt idx="5">
                  <c:v>3.0713401207495417</c:v>
                </c:pt>
                <c:pt idx="6">
                  <c:v>3.5816683252960635</c:v>
                </c:pt>
                <c:pt idx="7">
                  <c:v>3.0029571520604663</c:v>
                </c:pt>
                <c:pt idx="8">
                  <c:v>3.5972551336563932</c:v>
                </c:pt>
                <c:pt idx="9">
                  <c:v>2.4110248834269528</c:v>
                </c:pt>
              </c:numCache>
            </c:numRef>
          </c:xVal>
          <c:yVal>
            <c:numRef>
              <c:f>'Sheet1 {12 min}'!$R$101:$R$120</c:f>
              <c:numCache>
                <c:formatCode>General</c:formatCode>
                <c:ptCount val="20"/>
                <c:pt idx="0">
                  <c:v>6.3357518774886989E-2</c:v>
                </c:pt>
                <c:pt idx="1">
                  <c:v>0.91646337601366012</c:v>
                </c:pt>
                <c:pt idx="2">
                  <c:v>0.81120460306912823</c:v>
                </c:pt>
                <c:pt idx="3">
                  <c:v>0.73336152715641434</c:v>
                </c:pt>
                <c:pt idx="4">
                  <c:v>0.22419934105136177</c:v>
                </c:pt>
                <c:pt idx="5">
                  <c:v>0.21104596119367203</c:v>
                </c:pt>
                <c:pt idx="6">
                  <c:v>0.73196980333796657</c:v>
                </c:pt>
                <c:pt idx="7">
                  <c:v>0.20576594015846214</c:v>
                </c:pt>
                <c:pt idx="8">
                  <c:v>0.55866055199137132</c:v>
                </c:pt>
                <c:pt idx="9">
                  <c:v>9.2725102321740513E-2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8E-4DCD-9139-EE7208659E2E}"/>
            </c:ext>
          </c:extLst>
        </c:ser>
        <c:ser>
          <c:idx val="2"/>
          <c:order val="2"/>
          <c:tx>
            <c:v>3rd</c:v>
          </c:tx>
          <c:spPr>
            <a:ln w="25400">
              <a:noFill/>
            </a:ln>
            <a:effectLst/>
          </c:spPr>
          <c:marker>
            <c:symbol val="circle"/>
            <c:size val="6"/>
            <c:spPr>
              <a:solidFill>
                <a:srgbClr val="FFCC99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xVal>
            <c:numRef>
              <c:f>'Sheet1 {12 min}'!$O$101:$O$120</c:f>
              <c:numCache>
                <c:formatCode>General</c:formatCode>
                <c:ptCount val="20"/>
                <c:pt idx="0">
                  <c:v>4.5883563789835975</c:v>
                </c:pt>
                <c:pt idx="1">
                  <c:v>4.9689297057289119</c:v>
                </c:pt>
                <c:pt idx="2">
                  <c:v>5.1153351777174256</c:v>
                </c:pt>
                <c:pt idx="3">
                  <c:v>4.4701110388252703</c:v>
                </c:pt>
                <c:pt idx="4">
                  <c:v>4.7244806843069016</c:v>
                </c:pt>
                <c:pt idx="5">
                  <c:v>5.1817163851132575</c:v>
                </c:pt>
                <c:pt idx="6">
                  <c:v>4.8983706209259275</c:v>
                </c:pt>
                <c:pt idx="7">
                  <c:v>5.2906206705453167</c:v>
                </c:pt>
                <c:pt idx="8">
                  <c:v>5.2413697113287752</c:v>
                </c:pt>
                <c:pt idx="9">
                  <c:v>4.1601039442020955</c:v>
                </c:pt>
              </c:numCache>
            </c:numRef>
          </c:xVal>
          <c:yVal>
            <c:numRef>
              <c:f>'Sheet1 {12 min}'!$S$101:$S$120</c:f>
              <c:numCache>
                <c:formatCode>General</c:formatCode>
                <c:ptCount val="20"/>
                <c:pt idx="0">
                  <c:v>0.64895147587122048</c:v>
                </c:pt>
                <c:pt idx="1">
                  <c:v>5.7814636010259601E-2</c:v>
                </c:pt>
                <c:pt idx="2">
                  <c:v>8.2897873307815353E-2</c:v>
                </c:pt>
                <c:pt idx="3">
                  <c:v>0.11035343509724668</c:v>
                </c:pt>
                <c:pt idx="4">
                  <c:v>0.62979405507326636</c:v>
                </c:pt>
                <c:pt idx="5">
                  <c:v>0.51932499244730812</c:v>
                </c:pt>
                <c:pt idx="6">
                  <c:v>0.24219769897979615</c:v>
                </c:pt>
                <c:pt idx="7">
                  <c:v>0.47470049806446352</c:v>
                </c:pt>
                <c:pt idx="8">
                  <c:v>0.34642436630183776</c:v>
                </c:pt>
                <c:pt idx="9">
                  <c:v>0.90727489767825953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28E-4DCD-9139-EE7208659E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500191"/>
        <c:axId val="788501439"/>
      </c:scatterChart>
      <c:valAx>
        <c:axId val="7885001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88501439"/>
        <c:crosses val="autoZero"/>
        <c:crossBetween val="midCat"/>
      </c:valAx>
      <c:valAx>
        <c:axId val="788501439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8850019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 i="0">
                <a:solidFill>
                  <a:srgbClr val="000000"/>
                </a:solidFill>
              </a:defRPr>
            </a:pPr>
            <a:r>
              <a:rPr lang="en-US" b="1" i="0">
                <a:solidFill>
                  <a:srgbClr val="000000"/>
                </a:solidFill>
              </a:rPr>
              <a:t>Sheet1 {13 min} spectrum 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spectrum</c:v>
          </c:tx>
          <c:spPr>
            <a:ln w="127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{13 min}'!$A$1:$A$586</c:f>
              <c:numCache>
                <c:formatCode>General</c:formatCode>
                <c:ptCount val="586"/>
                <c:pt idx="0">
                  <c:v>523.43499755859375</c:v>
                </c:pt>
                <c:pt idx="1">
                  <c:v>523.44500732421875</c:v>
                </c:pt>
                <c:pt idx="2">
                  <c:v>523.45501708984375</c:v>
                </c:pt>
                <c:pt idx="3">
                  <c:v>523.46502685546875</c:v>
                </c:pt>
                <c:pt idx="4">
                  <c:v>523.4749755859375</c:v>
                </c:pt>
                <c:pt idx="5">
                  <c:v>523.4849853515625</c:v>
                </c:pt>
                <c:pt idx="6">
                  <c:v>523.4949951171875</c:v>
                </c:pt>
                <c:pt idx="7">
                  <c:v>523.5050048828125</c:v>
                </c:pt>
                <c:pt idx="8">
                  <c:v>523.5150146484375</c:v>
                </c:pt>
                <c:pt idx="9">
                  <c:v>523.5250244140625</c:v>
                </c:pt>
                <c:pt idx="10">
                  <c:v>523.53497314453125</c:v>
                </c:pt>
                <c:pt idx="11">
                  <c:v>523.54498291015625</c:v>
                </c:pt>
                <c:pt idx="12">
                  <c:v>523.55499267578125</c:v>
                </c:pt>
                <c:pt idx="13">
                  <c:v>523.56500244140625</c:v>
                </c:pt>
                <c:pt idx="14">
                  <c:v>523.57501220703125</c:v>
                </c:pt>
                <c:pt idx="15">
                  <c:v>523.58502197265625</c:v>
                </c:pt>
                <c:pt idx="16">
                  <c:v>523.594970703125</c:v>
                </c:pt>
                <c:pt idx="17">
                  <c:v>523.60498046875</c:v>
                </c:pt>
                <c:pt idx="18">
                  <c:v>523.614990234375</c:v>
                </c:pt>
                <c:pt idx="19">
                  <c:v>523.625</c:v>
                </c:pt>
                <c:pt idx="20">
                  <c:v>523.635009765625</c:v>
                </c:pt>
                <c:pt idx="21">
                  <c:v>523.64501953125</c:v>
                </c:pt>
                <c:pt idx="22">
                  <c:v>523.655029296875</c:v>
                </c:pt>
                <c:pt idx="23">
                  <c:v>523.66497802734375</c:v>
                </c:pt>
                <c:pt idx="24">
                  <c:v>523.67498779296875</c:v>
                </c:pt>
                <c:pt idx="25">
                  <c:v>523.68499755859375</c:v>
                </c:pt>
                <c:pt idx="26">
                  <c:v>523.69500732421875</c:v>
                </c:pt>
                <c:pt idx="27">
                  <c:v>523.70501708984375</c:v>
                </c:pt>
                <c:pt idx="28">
                  <c:v>523.71502685546875</c:v>
                </c:pt>
                <c:pt idx="29">
                  <c:v>523.7249755859375</c:v>
                </c:pt>
                <c:pt idx="30">
                  <c:v>523.7349853515625</c:v>
                </c:pt>
                <c:pt idx="31">
                  <c:v>523.7449951171875</c:v>
                </c:pt>
                <c:pt idx="32">
                  <c:v>523.7550048828125</c:v>
                </c:pt>
                <c:pt idx="33">
                  <c:v>523.7650146484375</c:v>
                </c:pt>
                <c:pt idx="34">
                  <c:v>523.7750244140625</c:v>
                </c:pt>
                <c:pt idx="35">
                  <c:v>523.78497314453125</c:v>
                </c:pt>
                <c:pt idx="36">
                  <c:v>523.79498291015625</c:v>
                </c:pt>
                <c:pt idx="37">
                  <c:v>523.80499267578125</c:v>
                </c:pt>
                <c:pt idx="38">
                  <c:v>523.81500244140625</c:v>
                </c:pt>
                <c:pt idx="39">
                  <c:v>523.82501220703125</c:v>
                </c:pt>
                <c:pt idx="40">
                  <c:v>523.83502197265625</c:v>
                </c:pt>
                <c:pt idx="41">
                  <c:v>523.844970703125</c:v>
                </c:pt>
                <c:pt idx="42">
                  <c:v>523.85498046875</c:v>
                </c:pt>
                <c:pt idx="43">
                  <c:v>523.864990234375</c:v>
                </c:pt>
                <c:pt idx="44">
                  <c:v>523.875</c:v>
                </c:pt>
                <c:pt idx="45">
                  <c:v>523.885009765625</c:v>
                </c:pt>
                <c:pt idx="46">
                  <c:v>523.89501953125</c:v>
                </c:pt>
                <c:pt idx="47">
                  <c:v>523.905029296875</c:v>
                </c:pt>
                <c:pt idx="48">
                  <c:v>523.91497802734375</c:v>
                </c:pt>
                <c:pt idx="49">
                  <c:v>523.92498779296875</c:v>
                </c:pt>
                <c:pt idx="50">
                  <c:v>523.93499755859375</c:v>
                </c:pt>
                <c:pt idx="51">
                  <c:v>523.94500732421875</c:v>
                </c:pt>
                <c:pt idx="52">
                  <c:v>523.95501708984375</c:v>
                </c:pt>
                <c:pt idx="53">
                  <c:v>523.96502685546875</c:v>
                </c:pt>
                <c:pt idx="54">
                  <c:v>523.9749755859375</c:v>
                </c:pt>
                <c:pt idx="55">
                  <c:v>523.9849853515625</c:v>
                </c:pt>
                <c:pt idx="56">
                  <c:v>523.9949951171875</c:v>
                </c:pt>
                <c:pt idx="57">
                  <c:v>524.0050048828125</c:v>
                </c:pt>
                <c:pt idx="58">
                  <c:v>524.0150146484375</c:v>
                </c:pt>
                <c:pt idx="59">
                  <c:v>524.0250244140625</c:v>
                </c:pt>
                <c:pt idx="60">
                  <c:v>524.03497314453125</c:v>
                </c:pt>
                <c:pt idx="61">
                  <c:v>524.04498291015625</c:v>
                </c:pt>
                <c:pt idx="62">
                  <c:v>524.05499267578125</c:v>
                </c:pt>
                <c:pt idx="63">
                  <c:v>524.06500244140625</c:v>
                </c:pt>
                <c:pt idx="64">
                  <c:v>524.07501220703125</c:v>
                </c:pt>
                <c:pt idx="65">
                  <c:v>524.08502197265625</c:v>
                </c:pt>
                <c:pt idx="66">
                  <c:v>524.094970703125</c:v>
                </c:pt>
                <c:pt idx="67">
                  <c:v>524.10400390625</c:v>
                </c:pt>
                <c:pt idx="68">
                  <c:v>524.114990234375</c:v>
                </c:pt>
                <c:pt idx="69">
                  <c:v>524.125</c:v>
                </c:pt>
                <c:pt idx="70">
                  <c:v>524.135009765625</c:v>
                </c:pt>
                <c:pt idx="71">
                  <c:v>524.14398193359375</c:v>
                </c:pt>
                <c:pt idx="72">
                  <c:v>524.15399169921875</c:v>
                </c:pt>
                <c:pt idx="73">
                  <c:v>524.16400146484375</c:v>
                </c:pt>
                <c:pt idx="74">
                  <c:v>524.17401123046875</c:v>
                </c:pt>
                <c:pt idx="75">
                  <c:v>524.18402099609375</c:v>
                </c:pt>
                <c:pt idx="76">
                  <c:v>524.1939697265625</c:v>
                </c:pt>
                <c:pt idx="77">
                  <c:v>524.2039794921875</c:v>
                </c:pt>
                <c:pt idx="78">
                  <c:v>524.2139892578125</c:v>
                </c:pt>
                <c:pt idx="79">
                  <c:v>524.2239990234375</c:v>
                </c:pt>
                <c:pt idx="80">
                  <c:v>524.2340087890625</c:v>
                </c:pt>
                <c:pt idx="81">
                  <c:v>524.2440185546875</c:v>
                </c:pt>
                <c:pt idx="82">
                  <c:v>524.2540283203125</c:v>
                </c:pt>
                <c:pt idx="83">
                  <c:v>524.26397705078125</c:v>
                </c:pt>
                <c:pt idx="84">
                  <c:v>524.27398681640625</c:v>
                </c:pt>
                <c:pt idx="85">
                  <c:v>524.28399658203125</c:v>
                </c:pt>
                <c:pt idx="86">
                  <c:v>524.29400634765625</c:v>
                </c:pt>
                <c:pt idx="87">
                  <c:v>524.30401611328125</c:v>
                </c:pt>
                <c:pt idx="88">
                  <c:v>524.31402587890625</c:v>
                </c:pt>
                <c:pt idx="89">
                  <c:v>524.323974609375</c:v>
                </c:pt>
                <c:pt idx="90">
                  <c:v>524.333984375</c:v>
                </c:pt>
                <c:pt idx="91">
                  <c:v>524.343994140625</c:v>
                </c:pt>
                <c:pt idx="92">
                  <c:v>524.35400390625</c:v>
                </c:pt>
                <c:pt idx="93">
                  <c:v>524.364013671875</c:v>
                </c:pt>
                <c:pt idx="94">
                  <c:v>524.3740234375</c:v>
                </c:pt>
                <c:pt idx="95">
                  <c:v>524.38397216796875</c:v>
                </c:pt>
                <c:pt idx="96">
                  <c:v>524.39398193359375</c:v>
                </c:pt>
                <c:pt idx="97">
                  <c:v>524.40399169921875</c:v>
                </c:pt>
                <c:pt idx="98">
                  <c:v>524.41400146484375</c:v>
                </c:pt>
                <c:pt idx="99">
                  <c:v>524.42401123046875</c:v>
                </c:pt>
                <c:pt idx="100">
                  <c:v>524.43402099609375</c:v>
                </c:pt>
                <c:pt idx="101">
                  <c:v>524.4439697265625</c:v>
                </c:pt>
                <c:pt idx="102">
                  <c:v>524.4539794921875</c:v>
                </c:pt>
                <c:pt idx="103">
                  <c:v>524.4639892578125</c:v>
                </c:pt>
                <c:pt idx="104">
                  <c:v>524.4739990234375</c:v>
                </c:pt>
                <c:pt idx="105">
                  <c:v>524.4840087890625</c:v>
                </c:pt>
                <c:pt idx="106">
                  <c:v>524.4940185546875</c:v>
                </c:pt>
                <c:pt idx="107">
                  <c:v>524.5040283203125</c:v>
                </c:pt>
                <c:pt idx="108">
                  <c:v>524.51397705078125</c:v>
                </c:pt>
                <c:pt idx="109">
                  <c:v>524.52398681640625</c:v>
                </c:pt>
                <c:pt idx="110">
                  <c:v>524.53399658203125</c:v>
                </c:pt>
                <c:pt idx="111">
                  <c:v>524.54400634765625</c:v>
                </c:pt>
                <c:pt idx="112">
                  <c:v>524.55401611328125</c:v>
                </c:pt>
                <c:pt idx="113">
                  <c:v>524.56402587890625</c:v>
                </c:pt>
                <c:pt idx="114">
                  <c:v>524.573974609375</c:v>
                </c:pt>
                <c:pt idx="115">
                  <c:v>524.583984375</c:v>
                </c:pt>
                <c:pt idx="116">
                  <c:v>524.593994140625</c:v>
                </c:pt>
                <c:pt idx="117">
                  <c:v>524.60400390625</c:v>
                </c:pt>
                <c:pt idx="118">
                  <c:v>524.614013671875</c:v>
                </c:pt>
                <c:pt idx="119">
                  <c:v>524.6240234375</c:v>
                </c:pt>
                <c:pt idx="120">
                  <c:v>524.63397216796875</c:v>
                </c:pt>
                <c:pt idx="121">
                  <c:v>524.64398193359375</c:v>
                </c:pt>
                <c:pt idx="122">
                  <c:v>524.65399169921875</c:v>
                </c:pt>
                <c:pt idx="123">
                  <c:v>524.66400146484375</c:v>
                </c:pt>
                <c:pt idx="124">
                  <c:v>524.67401123046875</c:v>
                </c:pt>
                <c:pt idx="125">
                  <c:v>524.68402099609375</c:v>
                </c:pt>
                <c:pt idx="126">
                  <c:v>524.6939697265625</c:v>
                </c:pt>
                <c:pt idx="127">
                  <c:v>524.7039794921875</c:v>
                </c:pt>
                <c:pt idx="128">
                  <c:v>524.7139892578125</c:v>
                </c:pt>
                <c:pt idx="129">
                  <c:v>524.7239990234375</c:v>
                </c:pt>
                <c:pt idx="130">
                  <c:v>524.7340087890625</c:v>
                </c:pt>
                <c:pt idx="131">
                  <c:v>524.7440185546875</c:v>
                </c:pt>
                <c:pt idx="132">
                  <c:v>524.7540283203125</c:v>
                </c:pt>
                <c:pt idx="133">
                  <c:v>524.76397705078125</c:v>
                </c:pt>
                <c:pt idx="134">
                  <c:v>524.77398681640625</c:v>
                </c:pt>
                <c:pt idx="135">
                  <c:v>524.78399658203125</c:v>
                </c:pt>
                <c:pt idx="136">
                  <c:v>524.79400634765625</c:v>
                </c:pt>
                <c:pt idx="137">
                  <c:v>524.80401611328125</c:v>
                </c:pt>
                <c:pt idx="138">
                  <c:v>524.81402587890625</c:v>
                </c:pt>
                <c:pt idx="139">
                  <c:v>524.823974609375</c:v>
                </c:pt>
                <c:pt idx="140">
                  <c:v>524.833984375</c:v>
                </c:pt>
                <c:pt idx="141">
                  <c:v>524.843994140625</c:v>
                </c:pt>
                <c:pt idx="142">
                  <c:v>524.85400390625</c:v>
                </c:pt>
                <c:pt idx="143">
                  <c:v>524.864013671875</c:v>
                </c:pt>
                <c:pt idx="144">
                  <c:v>524.8740234375</c:v>
                </c:pt>
                <c:pt idx="145">
                  <c:v>524.88397216796875</c:v>
                </c:pt>
                <c:pt idx="146">
                  <c:v>524.89398193359375</c:v>
                </c:pt>
                <c:pt idx="147">
                  <c:v>524.90399169921875</c:v>
                </c:pt>
                <c:pt idx="148">
                  <c:v>524.91400146484375</c:v>
                </c:pt>
                <c:pt idx="149">
                  <c:v>524.92401123046875</c:v>
                </c:pt>
                <c:pt idx="150">
                  <c:v>524.93402099609375</c:v>
                </c:pt>
                <c:pt idx="151">
                  <c:v>524.9439697265625</c:v>
                </c:pt>
                <c:pt idx="152">
                  <c:v>524.9539794921875</c:v>
                </c:pt>
                <c:pt idx="153">
                  <c:v>524.9639892578125</c:v>
                </c:pt>
                <c:pt idx="154">
                  <c:v>524.9739990234375</c:v>
                </c:pt>
                <c:pt idx="155">
                  <c:v>524.9840087890625</c:v>
                </c:pt>
                <c:pt idx="156">
                  <c:v>524.9940185546875</c:v>
                </c:pt>
                <c:pt idx="157">
                  <c:v>525.0040283203125</c:v>
                </c:pt>
                <c:pt idx="158">
                  <c:v>525.01397705078125</c:v>
                </c:pt>
                <c:pt idx="159">
                  <c:v>525.02398681640625</c:v>
                </c:pt>
                <c:pt idx="160">
                  <c:v>525.03399658203125</c:v>
                </c:pt>
                <c:pt idx="161">
                  <c:v>525.04400634765625</c:v>
                </c:pt>
                <c:pt idx="162">
                  <c:v>525.05401611328125</c:v>
                </c:pt>
                <c:pt idx="163">
                  <c:v>525.06402587890625</c:v>
                </c:pt>
                <c:pt idx="164">
                  <c:v>525.073974609375</c:v>
                </c:pt>
                <c:pt idx="165">
                  <c:v>525.083984375</c:v>
                </c:pt>
                <c:pt idx="166">
                  <c:v>525.093994140625</c:v>
                </c:pt>
                <c:pt idx="167">
                  <c:v>525.10400390625</c:v>
                </c:pt>
                <c:pt idx="168">
                  <c:v>525.114013671875</c:v>
                </c:pt>
                <c:pt idx="169">
                  <c:v>525.1240234375</c:v>
                </c:pt>
                <c:pt idx="170">
                  <c:v>525.13397216796875</c:v>
                </c:pt>
                <c:pt idx="171">
                  <c:v>525.14398193359375</c:v>
                </c:pt>
                <c:pt idx="172">
                  <c:v>525.15399169921875</c:v>
                </c:pt>
                <c:pt idx="173">
                  <c:v>525.16400146484375</c:v>
                </c:pt>
                <c:pt idx="174">
                  <c:v>525.17401123046875</c:v>
                </c:pt>
                <c:pt idx="175">
                  <c:v>525.18499755859375</c:v>
                </c:pt>
                <c:pt idx="176">
                  <c:v>525.19500732421875</c:v>
                </c:pt>
                <c:pt idx="177">
                  <c:v>525.2039794921875</c:v>
                </c:pt>
                <c:pt idx="178">
                  <c:v>525.2139892578125</c:v>
                </c:pt>
                <c:pt idx="179">
                  <c:v>525.2239990234375</c:v>
                </c:pt>
                <c:pt idx="180">
                  <c:v>525.2340087890625</c:v>
                </c:pt>
                <c:pt idx="181">
                  <c:v>525.2449951171875</c:v>
                </c:pt>
                <c:pt idx="182">
                  <c:v>525.2550048828125</c:v>
                </c:pt>
                <c:pt idx="183">
                  <c:v>525.2650146484375</c:v>
                </c:pt>
                <c:pt idx="184">
                  <c:v>525.2750244140625</c:v>
                </c:pt>
                <c:pt idx="185">
                  <c:v>525.28497314453125</c:v>
                </c:pt>
                <c:pt idx="186">
                  <c:v>525.29400634765625</c:v>
                </c:pt>
                <c:pt idx="187">
                  <c:v>525.30499267578125</c:v>
                </c:pt>
                <c:pt idx="188">
                  <c:v>525.31500244140625</c:v>
                </c:pt>
                <c:pt idx="189">
                  <c:v>525.32501220703125</c:v>
                </c:pt>
                <c:pt idx="190">
                  <c:v>525.33502197265625</c:v>
                </c:pt>
                <c:pt idx="191">
                  <c:v>525.344970703125</c:v>
                </c:pt>
                <c:pt idx="192">
                  <c:v>525.35498046875</c:v>
                </c:pt>
                <c:pt idx="193">
                  <c:v>525.364990234375</c:v>
                </c:pt>
                <c:pt idx="194">
                  <c:v>525.375</c:v>
                </c:pt>
                <c:pt idx="195">
                  <c:v>525.385009765625</c:v>
                </c:pt>
                <c:pt idx="196">
                  <c:v>525.39501953125</c:v>
                </c:pt>
                <c:pt idx="197">
                  <c:v>525.405029296875</c:v>
                </c:pt>
                <c:pt idx="198">
                  <c:v>525.41497802734375</c:v>
                </c:pt>
                <c:pt idx="199">
                  <c:v>525.42498779296875</c:v>
                </c:pt>
                <c:pt idx="200">
                  <c:v>525.43499755859375</c:v>
                </c:pt>
                <c:pt idx="201">
                  <c:v>525.44500732421875</c:v>
                </c:pt>
                <c:pt idx="202">
                  <c:v>525.45501708984375</c:v>
                </c:pt>
                <c:pt idx="203">
                  <c:v>525.46502685546875</c:v>
                </c:pt>
                <c:pt idx="204">
                  <c:v>525.4749755859375</c:v>
                </c:pt>
                <c:pt idx="205">
                  <c:v>525.4849853515625</c:v>
                </c:pt>
                <c:pt idx="206">
                  <c:v>525.4949951171875</c:v>
                </c:pt>
                <c:pt idx="207">
                  <c:v>525.5050048828125</c:v>
                </c:pt>
                <c:pt idx="208">
                  <c:v>525.5150146484375</c:v>
                </c:pt>
                <c:pt idx="209">
                  <c:v>525.5250244140625</c:v>
                </c:pt>
                <c:pt idx="210">
                  <c:v>525.53497314453125</c:v>
                </c:pt>
                <c:pt idx="211">
                  <c:v>525.54498291015625</c:v>
                </c:pt>
                <c:pt idx="212">
                  <c:v>525.55499267578125</c:v>
                </c:pt>
                <c:pt idx="213">
                  <c:v>525.56500244140625</c:v>
                </c:pt>
                <c:pt idx="214">
                  <c:v>525.57501220703125</c:v>
                </c:pt>
                <c:pt idx="215">
                  <c:v>525.58502197265625</c:v>
                </c:pt>
                <c:pt idx="216">
                  <c:v>525.594970703125</c:v>
                </c:pt>
                <c:pt idx="217">
                  <c:v>525.60498046875</c:v>
                </c:pt>
                <c:pt idx="218">
                  <c:v>525.614990234375</c:v>
                </c:pt>
                <c:pt idx="219">
                  <c:v>525.625</c:v>
                </c:pt>
                <c:pt idx="220">
                  <c:v>525.635009765625</c:v>
                </c:pt>
                <c:pt idx="221">
                  <c:v>525.64501953125</c:v>
                </c:pt>
                <c:pt idx="222">
                  <c:v>525.655029296875</c:v>
                </c:pt>
                <c:pt idx="223">
                  <c:v>525.66497802734375</c:v>
                </c:pt>
                <c:pt idx="224">
                  <c:v>525.67498779296875</c:v>
                </c:pt>
                <c:pt idx="225">
                  <c:v>525.68499755859375</c:v>
                </c:pt>
                <c:pt idx="226">
                  <c:v>525.69500732421875</c:v>
                </c:pt>
                <c:pt idx="227">
                  <c:v>525.70501708984375</c:v>
                </c:pt>
                <c:pt idx="228">
                  <c:v>525.71502685546875</c:v>
                </c:pt>
                <c:pt idx="229">
                  <c:v>525.7249755859375</c:v>
                </c:pt>
                <c:pt idx="230">
                  <c:v>525.7349853515625</c:v>
                </c:pt>
                <c:pt idx="231">
                  <c:v>525.7449951171875</c:v>
                </c:pt>
                <c:pt idx="232">
                  <c:v>525.7550048828125</c:v>
                </c:pt>
                <c:pt idx="233">
                  <c:v>525.7650146484375</c:v>
                </c:pt>
                <c:pt idx="234">
                  <c:v>525.7750244140625</c:v>
                </c:pt>
                <c:pt idx="235">
                  <c:v>525.78497314453125</c:v>
                </c:pt>
                <c:pt idx="236">
                  <c:v>525.79498291015625</c:v>
                </c:pt>
                <c:pt idx="237">
                  <c:v>525.80499267578125</c:v>
                </c:pt>
                <c:pt idx="238">
                  <c:v>525.81500244140625</c:v>
                </c:pt>
                <c:pt idx="239">
                  <c:v>525.82501220703125</c:v>
                </c:pt>
                <c:pt idx="240">
                  <c:v>525.83502197265625</c:v>
                </c:pt>
                <c:pt idx="241">
                  <c:v>525.844970703125</c:v>
                </c:pt>
                <c:pt idx="242">
                  <c:v>525.85498046875</c:v>
                </c:pt>
                <c:pt idx="243">
                  <c:v>525.864990234375</c:v>
                </c:pt>
                <c:pt idx="244">
                  <c:v>525.875</c:v>
                </c:pt>
                <c:pt idx="245">
                  <c:v>525.885009765625</c:v>
                </c:pt>
                <c:pt idx="246">
                  <c:v>525.89501953125</c:v>
                </c:pt>
                <c:pt idx="247">
                  <c:v>525.905029296875</c:v>
                </c:pt>
                <c:pt idx="248">
                  <c:v>525.91497802734375</c:v>
                </c:pt>
                <c:pt idx="249">
                  <c:v>525.92498779296875</c:v>
                </c:pt>
                <c:pt idx="250">
                  <c:v>525.93499755859375</c:v>
                </c:pt>
                <c:pt idx="251">
                  <c:v>525.94500732421875</c:v>
                </c:pt>
                <c:pt idx="252">
                  <c:v>525.95501708984375</c:v>
                </c:pt>
                <c:pt idx="253">
                  <c:v>525.96502685546875</c:v>
                </c:pt>
                <c:pt idx="254">
                  <c:v>525.9749755859375</c:v>
                </c:pt>
                <c:pt idx="255">
                  <c:v>525.9849853515625</c:v>
                </c:pt>
                <c:pt idx="256">
                  <c:v>525.9949951171875</c:v>
                </c:pt>
                <c:pt idx="257">
                  <c:v>526.0050048828125</c:v>
                </c:pt>
                <c:pt idx="258">
                  <c:v>526.0150146484375</c:v>
                </c:pt>
                <c:pt idx="259">
                  <c:v>526.0250244140625</c:v>
                </c:pt>
                <c:pt idx="260">
                  <c:v>526.03497314453125</c:v>
                </c:pt>
                <c:pt idx="261">
                  <c:v>526.04498291015625</c:v>
                </c:pt>
                <c:pt idx="262">
                  <c:v>526.05499267578125</c:v>
                </c:pt>
                <c:pt idx="263">
                  <c:v>526.06500244140625</c:v>
                </c:pt>
                <c:pt idx="264">
                  <c:v>526.07501220703125</c:v>
                </c:pt>
                <c:pt idx="265">
                  <c:v>526.08502197265625</c:v>
                </c:pt>
                <c:pt idx="266">
                  <c:v>526.094970703125</c:v>
                </c:pt>
                <c:pt idx="267">
                  <c:v>526.10498046875</c:v>
                </c:pt>
                <c:pt idx="268">
                  <c:v>526.114990234375</c:v>
                </c:pt>
                <c:pt idx="269">
                  <c:v>526.125</c:v>
                </c:pt>
                <c:pt idx="270">
                  <c:v>526.135009765625</c:v>
                </c:pt>
                <c:pt idx="271">
                  <c:v>526.14501953125</c:v>
                </c:pt>
                <c:pt idx="272">
                  <c:v>526.155029296875</c:v>
                </c:pt>
                <c:pt idx="273">
                  <c:v>526.16497802734375</c:v>
                </c:pt>
                <c:pt idx="274">
                  <c:v>526.17498779296875</c:v>
                </c:pt>
                <c:pt idx="275">
                  <c:v>526.18499755859375</c:v>
                </c:pt>
                <c:pt idx="276">
                  <c:v>526.19500732421875</c:v>
                </c:pt>
                <c:pt idx="277">
                  <c:v>526.20501708984375</c:v>
                </c:pt>
                <c:pt idx="278">
                  <c:v>526.21502685546875</c:v>
                </c:pt>
                <c:pt idx="279">
                  <c:v>526.2249755859375</c:v>
                </c:pt>
                <c:pt idx="280">
                  <c:v>526.2349853515625</c:v>
                </c:pt>
                <c:pt idx="281">
                  <c:v>526.2449951171875</c:v>
                </c:pt>
                <c:pt idx="282">
                  <c:v>526.2550048828125</c:v>
                </c:pt>
                <c:pt idx="283">
                  <c:v>526.2659912109375</c:v>
                </c:pt>
                <c:pt idx="284">
                  <c:v>526.2760009765625</c:v>
                </c:pt>
                <c:pt idx="285">
                  <c:v>526.2860107421875</c:v>
                </c:pt>
                <c:pt idx="286">
                  <c:v>526.2960205078125</c:v>
                </c:pt>
                <c:pt idx="287">
                  <c:v>526.3060302734375</c:v>
                </c:pt>
                <c:pt idx="288">
                  <c:v>526.31597900390625</c:v>
                </c:pt>
                <c:pt idx="289">
                  <c:v>526.32598876953125</c:v>
                </c:pt>
                <c:pt idx="290">
                  <c:v>526.33599853515625</c:v>
                </c:pt>
                <c:pt idx="291">
                  <c:v>526.34600830078125</c:v>
                </c:pt>
                <c:pt idx="292">
                  <c:v>526.35601806640625</c:v>
                </c:pt>
                <c:pt idx="293">
                  <c:v>526.36602783203125</c:v>
                </c:pt>
                <c:pt idx="294">
                  <c:v>526.3759765625</c:v>
                </c:pt>
                <c:pt idx="295">
                  <c:v>526.385986328125</c:v>
                </c:pt>
                <c:pt idx="296">
                  <c:v>526.39599609375</c:v>
                </c:pt>
                <c:pt idx="297">
                  <c:v>526.406005859375</c:v>
                </c:pt>
                <c:pt idx="298">
                  <c:v>526.416015625</c:v>
                </c:pt>
                <c:pt idx="299">
                  <c:v>526.426025390625</c:v>
                </c:pt>
                <c:pt idx="300">
                  <c:v>526.43597412109375</c:v>
                </c:pt>
                <c:pt idx="301">
                  <c:v>526.44598388671875</c:v>
                </c:pt>
                <c:pt idx="302">
                  <c:v>526.45599365234375</c:v>
                </c:pt>
                <c:pt idx="303">
                  <c:v>526.46600341796875</c:v>
                </c:pt>
                <c:pt idx="304">
                  <c:v>526.47601318359375</c:v>
                </c:pt>
                <c:pt idx="305">
                  <c:v>526.48602294921875</c:v>
                </c:pt>
                <c:pt idx="306">
                  <c:v>526.4959716796875</c:v>
                </c:pt>
                <c:pt idx="307">
                  <c:v>526.5059814453125</c:v>
                </c:pt>
                <c:pt idx="308">
                  <c:v>526.5159912109375</c:v>
                </c:pt>
                <c:pt idx="309">
                  <c:v>526.5260009765625</c:v>
                </c:pt>
                <c:pt idx="310">
                  <c:v>526.5360107421875</c:v>
                </c:pt>
                <c:pt idx="311">
                  <c:v>526.5460205078125</c:v>
                </c:pt>
                <c:pt idx="312">
                  <c:v>526.5560302734375</c:v>
                </c:pt>
                <c:pt idx="313">
                  <c:v>526.56597900390625</c:v>
                </c:pt>
                <c:pt idx="314">
                  <c:v>526.57598876953125</c:v>
                </c:pt>
                <c:pt idx="315">
                  <c:v>526.58599853515625</c:v>
                </c:pt>
                <c:pt idx="316">
                  <c:v>526.59600830078125</c:v>
                </c:pt>
                <c:pt idx="317">
                  <c:v>526.60601806640625</c:v>
                </c:pt>
                <c:pt idx="318">
                  <c:v>526.61602783203125</c:v>
                </c:pt>
                <c:pt idx="319">
                  <c:v>526.6259765625</c:v>
                </c:pt>
                <c:pt idx="320">
                  <c:v>526.635986328125</c:v>
                </c:pt>
                <c:pt idx="321">
                  <c:v>526.64599609375</c:v>
                </c:pt>
                <c:pt idx="322">
                  <c:v>526.656005859375</c:v>
                </c:pt>
                <c:pt idx="323">
                  <c:v>526.666015625</c:v>
                </c:pt>
                <c:pt idx="324">
                  <c:v>526.676025390625</c:v>
                </c:pt>
                <c:pt idx="325">
                  <c:v>526.68597412109375</c:v>
                </c:pt>
                <c:pt idx="326">
                  <c:v>526.69598388671875</c:v>
                </c:pt>
                <c:pt idx="327">
                  <c:v>526.70599365234375</c:v>
                </c:pt>
                <c:pt idx="328">
                  <c:v>526.71600341796875</c:v>
                </c:pt>
                <c:pt idx="329">
                  <c:v>526.72601318359375</c:v>
                </c:pt>
                <c:pt idx="330">
                  <c:v>526.73602294921875</c:v>
                </c:pt>
                <c:pt idx="331">
                  <c:v>526.7459716796875</c:v>
                </c:pt>
                <c:pt idx="332">
                  <c:v>526.7559814453125</c:v>
                </c:pt>
                <c:pt idx="333">
                  <c:v>526.7659912109375</c:v>
                </c:pt>
                <c:pt idx="334">
                  <c:v>526.7760009765625</c:v>
                </c:pt>
                <c:pt idx="335">
                  <c:v>526.7860107421875</c:v>
                </c:pt>
                <c:pt idx="336">
                  <c:v>526.7960205078125</c:v>
                </c:pt>
                <c:pt idx="337">
                  <c:v>526.8060302734375</c:v>
                </c:pt>
                <c:pt idx="338">
                  <c:v>526.81597900390625</c:v>
                </c:pt>
                <c:pt idx="339">
                  <c:v>526.8270263671875</c:v>
                </c:pt>
                <c:pt idx="340">
                  <c:v>526.83697509765625</c:v>
                </c:pt>
                <c:pt idx="341">
                  <c:v>526.84698486328125</c:v>
                </c:pt>
                <c:pt idx="342">
                  <c:v>526.85699462890625</c:v>
                </c:pt>
                <c:pt idx="343">
                  <c:v>526.86700439453125</c:v>
                </c:pt>
                <c:pt idx="344">
                  <c:v>526.87701416015625</c:v>
                </c:pt>
                <c:pt idx="345">
                  <c:v>526.88702392578125</c:v>
                </c:pt>
                <c:pt idx="346">
                  <c:v>526.89697265625</c:v>
                </c:pt>
                <c:pt idx="347">
                  <c:v>526.906982421875</c:v>
                </c:pt>
                <c:pt idx="348">
                  <c:v>526.9169921875</c:v>
                </c:pt>
                <c:pt idx="349">
                  <c:v>526.927001953125</c:v>
                </c:pt>
                <c:pt idx="350">
                  <c:v>526.93701171875</c:v>
                </c:pt>
                <c:pt idx="351">
                  <c:v>526.947021484375</c:v>
                </c:pt>
                <c:pt idx="352">
                  <c:v>526.95697021484375</c:v>
                </c:pt>
                <c:pt idx="353">
                  <c:v>526.96697998046875</c:v>
                </c:pt>
                <c:pt idx="354">
                  <c:v>526.97698974609375</c:v>
                </c:pt>
                <c:pt idx="355">
                  <c:v>526.98699951171875</c:v>
                </c:pt>
                <c:pt idx="356">
                  <c:v>526.99700927734375</c:v>
                </c:pt>
                <c:pt idx="357">
                  <c:v>527.00701904296875</c:v>
                </c:pt>
                <c:pt idx="358">
                  <c:v>527.01702880859375</c:v>
                </c:pt>
                <c:pt idx="359">
                  <c:v>527.0269775390625</c:v>
                </c:pt>
                <c:pt idx="360">
                  <c:v>527.0369873046875</c:v>
                </c:pt>
                <c:pt idx="361">
                  <c:v>527.0469970703125</c:v>
                </c:pt>
                <c:pt idx="362">
                  <c:v>527.0570068359375</c:v>
                </c:pt>
                <c:pt idx="363">
                  <c:v>527.0670166015625</c:v>
                </c:pt>
                <c:pt idx="364">
                  <c:v>527.0770263671875</c:v>
                </c:pt>
                <c:pt idx="365">
                  <c:v>527.08697509765625</c:v>
                </c:pt>
                <c:pt idx="366">
                  <c:v>527.09698486328125</c:v>
                </c:pt>
                <c:pt idx="367">
                  <c:v>527.10699462890625</c:v>
                </c:pt>
                <c:pt idx="368">
                  <c:v>527.11700439453125</c:v>
                </c:pt>
                <c:pt idx="369">
                  <c:v>527.12701416015625</c:v>
                </c:pt>
                <c:pt idx="370">
                  <c:v>527.13702392578125</c:v>
                </c:pt>
                <c:pt idx="371">
                  <c:v>527.14697265625</c:v>
                </c:pt>
                <c:pt idx="372">
                  <c:v>527.156982421875</c:v>
                </c:pt>
                <c:pt idx="373">
                  <c:v>527.1669921875</c:v>
                </c:pt>
                <c:pt idx="374">
                  <c:v>527.177001953125</c:v>
                </c:pt>
                <c:pt idx="375">
                  <c:v>527.18701171875</c:v>
                </c:pt>
                <c:pt idx="376">
                  <c:v>527.197021484375</c:v>
                </c:pt>
                <c:pt idx="377">
                  <c:v>527.20697021484375</c:v>
                </c:pt>
                <c:pt idx="378">
                  <c:v>527.21697998046875</c:v>
                </c:pt>
                <c:pt idx="379">
                  <c:v>527.22698974609375</c:v>
                </c:pt>
                <c:pt idx="380">
                  <c:v>527.23699951171875</c:v>
                </c:pt>
                <c:pt idx="381">
                  <c:v>527.24700927734375</c:v>
                </c:pt>
                <c:pt idx="382">
                  <c:v>527.25799560546875</c:v>
                </c:pt>
                <c:pt idx="383">
                  <c:v>527.26800537109375</c:v>
                </c:pt>
                <c:pt idx="384">
                  <c:v>527.27801513671875</c:v>
                </c:pt>
                <c:pt idx="385">
                  <c:v>527.28802490234375</c:v>
                </c:pt>
                <c:pt idx="386">
                  <c:v>527.2979736328125</c:v>
                </c:pt>
                <c:pt idx="387">
                  <c:v>527.3079833984375</c:v>
                </c:pt>
                <c:pt idx="388">
                  <c:v>527.3179931640625</c:v>
                </c:pt>
                <c:pt idx="389">
                  <c:v>527.3280029296875</c:v>
                </c:pt>
                <c:pt idx="390">
                  <c:v>527.3380126953125</c:v>
                </c:pt>
                <c:pt idx="391">
                  <c:v>527.3480224609375</c:v>
                </c:pt>
                <c:pt idx="392">
                  <c:v>527.35797119140625</c:v>
                </c:pt>
                <c:pt idx="393">
                  <c:v>527.36798095703125</c:v>
                </c:pt>
                <c:pt idx="394">
                  <c:v>527.37799072265625</c:v>
                </c:pt>
                <c:pt idx="395">
                  <c:v>527.38800048828125</c:v>
                </c:pt>
                <c:pt idx="396">
                  <c:v>527.39801025390625</c:v>
                </c:pt>
                <c:pt idx="397">
                  <c:v>527.40802001953125</c:v>
                </c:pt>
                <c:pt idx="398">
                  <c:v>527.41802978515625</c:v>
                </c:pt>
                <c:pt idx="399">
                  <c:v>527.427978515625</c:v>
                </c:pt>
                <c:pt idx="400">
                  <c:v>527.43798828125</c:v>
                </c:pt>
                <c:pt idx="401">
                  <c:v>527.447998046875</c:v>
                </c:pt>
                <c:pt idx="402">
                  <c:v>527.4580078125</c:v>
                </c:pt>
                <c:pt idx="403">
                  <c:v>527.468017578125</c:v>
                </c:pt>
                <c:pt idx="404">
                  <c:v>527.47802734375</c:v>
                </c:pt>
                <c:pt idx="405">
                  <c:v>527.48797607421875</c:v>
                </c:pt>
                <c:pt idx="406">
                  <c:v>527.49798583984375</c:v>
                </c:pt>
                <c:pt idx="407">
                  <c:v>527.50799560546875</c:v>
                </c:pt>
                <c:pt idx="408">
                  <c:v>527.51800537109375</c:v>
                </c:pt>
                <c:pt idx="409">
                  <c:v>527.52801513671875</c:v>
                </c:pt>
                <c:pt idx="410">
                  <c:v>527.53802490234375</c:v>
                </c:pt>
                <c:pt idx="411">
                  <c:v>527.5479736328125</c:v>
                </c:pt>
                <c:pt idx="412">
                  <c:v>527.5579833984375</c:v>
                </c:pt>
                <c:pt idx="413">
                  <c:v>527.5679931640625</c:v>
                </c:pt>
                <c:pt idx="414">
                  <c:v>527.5780029296875</c:v>
                </c:pt>
                <c:pt idx="415">
                  <c:v>527.5880126953125</c:v>
                </c:pt>
                <c:pt idx="416">
                  <c:v>527.5980224609375</c:v>
                </c:pt>
                <c:pt idx="417">
                  <c:v>527.60797119140625</c:v>
                </c:pt>
                <c:pt idx="418">
                  <c:v>527.61798095703125</c:v>
                </c:pt>
                <c:pt idx="419">
                  <c:v>527.62799072265625</c:v>
                </c:pt>
                <c:pt idx="420">
                  <c:v>527.63800048828125</c:v>
                </c:pt>
                <c:pt idx="421">
                  <c:v>527.64801025390625</c:v>
                </c:pt>
                <c:pt idx="422">
                  <c:v>527.65899658203125</c:v>
                </c:pt>
                <c:pt idx="423">
                  <c:v>527.66900634765625</c:v>
                </c:pt>
                <c:pt idx="424">
                  <c:v>527.67901611328125</c:v>
                </c:pt>
                <c:pt idx="425">
                  <c:v>527.68902587890625</c:v>
                </c:pt>
                <c:pt idx="426">
                  <c:v>527.698974609375</c:v>
                </c:pt>
                <c:pt idx="427">
                  <c:v>527.708984375</c:v>
                </c:pt>
                <c:pt idx="428">
                  <c:v>527.718994140625</c:v>
                </c:pt>
                <c:pt idx="429">
                  <c:v>527.72900390625</c:v>
                </c:pt>
                <c:pt idx="430">
                  <c:v>527.739013671875</c:v>
                </c:pt>
                <c:pt idx="431">
                  <c:v>527.7490234375</c:v>
                </c:pt>
                <c:pt idx="432">
                  <c:v>527.75897216796875</c:v>
                </c:pt>
                <c:pt idx="433">
                  <c:v>527.76898193359375</c:v>
                </c:pt>
                <c:pt idx="434">
                  <c:v>527.77899169921875</c:v>
                </c:pt>
                <c:pt idx="435">
                  <c:v>527.78900146484375</c:v>
                </c:pt>
                <c:pt idx="436">
                  <c:v>527.79901123046875</c:v>
                </c:pt>
                <c:pt idx="437">
                  <c:v>527.80902099609375</c:v>
                </c:pt>
                <c:pt idx="438">
                  <c:v>527.8189697265625</c:v>
                </c:pt>
                <c:pt idx="439">
                  <c:v>527.8289794921875</c:v>
                </c:pt>
                <c:pt idx="440">
                  <c:v>527.8389892578125</c:v>
                </c:pt>
                <c:pt idx="441">
                  <c:v>527.8489990234375</c:v>
                </c:pt>
                <c:pt idx="442">
                  <c:v>527.8590087890625</c:v>
                </c:pt>
                <c:pt idx="443">
                  <c:v>527.8690185546875</c:v>
                </c:pt>
                <c:pt idx="444">
                  <c:v>527.8790283203125</c:v>
                </c:pt>
                <c:pt idx="445">
                  <c:v>527.88897705078125</c:v>
                </c:pt>
                <c:pt idx="446">
                  <c:v>527.89898681640625</c:v>
                </c:pt>
                <c:pt idx="447">
                  <c:v>527.90899658203125</c:v>
                </c:pt>
                <c:pt idx="448">
                  <c:v>527.91900634765625</c:v>
                </c:pt>
                <c:pt idx="449">
                  <c:v>527.92901611328125</c:v>
                </c:pt>
                <c:pt idx="450">
                  <c:v>527.93902587890625</c:v>
                </c:pt>
                <c:pt idx="451">
                  <c:v>527.948974609375</c:v>
                </c:pt>
                <c:pt idx="452">
                  <c:v>527.958984375</c:v>
                </c:pt>
                <c:pt idx="453">
                  <c:v>527.969970703125</c:v>
                </c:pt>
                <c:pt idx="454">
                  <c:v>527.97998046875</c:v>
                </c:pt>
                <c:pt idx="455">
                  <c:v>527.989990234375</c:v>
                </c:pt>
                <c:pt idx="456">
                  <c:v>528</c:v>
                </c:pt>
                <c:pt idx="457">
                  <c:v>528.010009765625</c:v>
                </c:pt>
                <c:pt idx="458">
                  <c:v>528.02001953125</c:v>
                </c:pt>
                <c:pt idx="459">
                  <c:v>528.030029296875</c:v>
                </c:pt>
                <c:pt idx="460">
                  <c:v>528.03997802734375</c:v>
                </c:pt>
                <c:pt idx="461">
                  <c:v>528.04998779296875</c:v>
                </c:pt>
                <c:pt idx="462">
                  <c:v>528.05999755859375</c:v>
                </c:pt>
                <c:pt idx="463">
                  <c:v>528.07000732421875</c:v>
                </c:pt>
                <c:pt idx="464">
                  <c:v>528.08001708984375</c:v>
                </c:pt>
                <c:pt idx="465">
                  <c:v>528.09002685546875</c:v>
                </c:pt>
                <c:pt idx="466">
                  <c:v>528.0999755859375</c:v>
                </c:pt>
                <c:pt idx="467">
                  <c:v>528.1099853515625</c:v>
                </c:pt>
                <c:pt idx="468">
                  <c:v>528.1199951171875</c:v>
                </c:pt>
                <c:pt idx="469">
                  <c:v>528.1300048828125</c:v>
                </c:pt>
                <c:pt idx="470">
                  <c:v>528.1400146484375</c:v>
                </c:pt>
                <c:pt idx="471">
                  <c:v>528.1500244140625</c:v>
                </c:pt>
                <c:pt idx="472">
                  <c:v>528.15997314453125</c:v>
                </c:pt>
                <c:pt idx="473">
                  <c:v>528.16998291015625</c:v>
                </c:pt>
                <c:pt idx="474">
                  <c:v>528.17999267578125</c:v>
                </c:pt>
                <c:pt idx="475">
                  <c:v>528.19000244140625</c:v>
                </c:pt>
                <c:pt idx="476">
                  <c:v>528.20001220703125</c:v>
                </c:pt>
                <c:pt idx="477">
                  <c:v>528.21002197265625</c:v>
                </c:pt>
                <c:pt idx="478">
                  <c:v>528.219970703125</c:v>
                </c:pt>
                <c:pt idx="479">
                  <c:v>528.22998046875</c:v>
                </c:pt>
                <c:pt idx="480">
                  <c:v>528.239990234375</c:v>
                </c:pt>
                <c:pt idx="481">
                  <c:v>528.25</c:v>
                </c:pt>
                <c:pt idx="482">
                  <c:v>528.260009765625</c:v>
                </c:pt>
                <c:pt idx="483">
                  <c:v>528.27099609375</c:v>
                </c:pt>
                <c:pt idx="484">
                  <c:v>528.281005859375</c:v>
                </c:pt>
                <c:pt idx="485">
                  <c:v>528.291015625</c:v>
                </c:pt>
                <c:pt idx="486">
                  <c:v>528.301025390625</c:v>
                </c:pt>
                <c:pt idx="487">
                  <c:v>528.31097412109375</c:v>
                </c:pt>
                <c:pt idx="488">
                  <c:v>528.32098388671875</c:v>
                </c:pt>
                <c:pt idx="489">
                  <c:v>528.33099365234375</c:v>
                </c:pt>
                <c:pt idx="490">
                  <c:v>528.34100341796875</c:v>
                </c:pt>
                <c:pt idx="491">
                  <c:v>528.35101318359375</c:v>
                </c:pt>
                <c:pt idx="492">
                  <c:v>528.36102294921875</c:v>
                </c:pt>
                <c:pt idx="493">
                  <c:v>528.3709716796875</c:v>
                </c:pt>
                <c:pt idx="494">
                  <c:v>528.3809814453125</c:v>
                </c:pt>
                <c:pt idx="495">
                  <c:v>528.3909912109375</c:v>
                </c:pt>
                <c:pt idx="496">
                  <c:v>528.4010009765625</c:v>
                </c:pt>
                <c:pt idx="497">
                  <c:v>528.4110107421875</c:v>
                </c:pt>
                <c:pt idx="498">
                  <c:v>528.4210205078125</c:v>
                </c:pt>
                <c:pt idx="499">
                  <c:v>528.4310302734375</c:v>
                </c:pt>
                <c:pt idx="500">
                  <c:v>528.44097900390625</c:v>
                </c:pt>
                <c:pt idx="501">
                  <c:v>528.45098876953125</c:v>
                </c:pt>
                <c:pt idx="502">
                  <c:v>528.46099853515625</c:v>
                </c:pt>
                <c:pt idx="503">
                  <c:v>528.47100830078125</c:v>
                </c:pt>
                <c:pt idx="504">
                  <c:v>528.48101806640625</c:v>
                </c:pt>
                <c:pt idx="505">
                  <c:v>528.49102783203125</c:v>
                </c:pt>
                <c:pt idx="506">
                  <c:v>528.5009765625</c:v>
                </c:pt>
                <c:pt idx="507">
                  <c:v>528.510986328125</c:v>
                </c:pt>
                <c:pt idx="508">
                  <c:v>528.52099609375</c:v>
                </c:pt>
                <c:pt idx="509">
                  <c:v>528.531005859375</c:v>
                </c:pt>
                <c:pt idx="510">
                  <c:v>528.541015625</c:v>
                </c:pt>
                <c:pt idx="511">
                  <c:v>528.552001953125</c:v>
                </c:pt>
                <c:pt idx="512">
                  <c:v>528.56201171875</c:v>
                </c:pt>
                <c:pt idx="513">
                  <c:v>528.572021484375</c:v>
                </c:pt>
                <c:pt idx="514">
                  <c:v>528.58197021484375</c:v>
                </c:pt>
                <c:pt idx="515">
                  <c:v>528.59197998046875</c:v>
                </c:pt>
                <c:pt idx="516">
                  <c:v>528.60198974609375</c:v>
                </c:pt>
                <c:pt idx="517">
                  <c:v>528.61199951171875</c:v>
                </c:pt>
                <c:pt idx="518">
                  <c:v>528.62200927734375</c:v>
                </c:pt>
                <c:pt idx="519">
                  <c:v>528.63201904296875</c:v>
                </c:pt>
                <c:pt idx="520">
                  <c:v>528.64202880859375</c:v>
                </c:pt>
                <c:pt idx="521">
                  <c:v>528.6519775390625</c:v>
                </c:pt>
                <c:pt idx="522">
                  <c:v>528.6619873046875</c:v>
                </c:pt>
                <c:pt idx="523">
                  <c:v>528.6719970703125</c:v>
                </c:pt>
                <c:pt idx="524">
                  <c:v>528.6820068359375</c:v>
                </c:pt>
                <c:pt idx="525">
                  <c:v>528.6920166015625</c:v>
                </c:pt>
                <c:pt idx="526">
                  <c:v>528.7020263671875</c:v>
                </c:pt>
                <c:pt idx="527">
                  <c:v>528.71197509765625</c:v>
                </c:pt>
                <c:pt idx="528">
                  <c:v>528.72198486328125</c:v>
                </c:pt>
                <c:pt idx="529">
                  <c:v>528.73199462890625</c:v>
                </c:pt>
                <c:pt idx="530">
                  <c:v>528.74200439453125</c:v>
                </c:pt>
                <c:pt idx="531">
                  <c:v>528.75201416015625</c:v>
                </c:pt>
                <c:pt idx="532">
                  <c:v>528.76202392578125</c:v>
                </c:pt>
                <c:pt idx="533">
                  <c:v>528.77197265625</c:v>
                </c:pt>
                <c:pt idx="534">
                  <c:v>528.781982421875</c:v>
                </c:pt>
                <c:pt idx="535">
                  <c:v>528.7919921875</c:v>
                </c:pt>
                <c:pt idx="536">
                  <c:v>528.802001953125</c:v>
                </c:pt>
                <c:pt idx="537">
                  <c:v>528.81201171875</c:v>
                </c:pt>
                <c:pt idx="538">
                  <c:v>528.822998046875</c:v>
                </c:pt>
                <c:pt idx="539">
                  <c:v>528.8330078125</c:v>
                </c:pt>
                <c:pt idx="540">
                  <c:v>528.843017578125</c:v>
                </c:pt>
                <c:pt idx="541">
                  <c:v>528.85302734375</c:v>
                </c:pt>
                <c:pt idx="542">
                  <c:v>528.86297607421875</c:v>
                </c:pt>
                <c:pt idx="543">
                  <c:v>528.87298583984375</c:v>
                </c:pt>
                <c:pt idx="544">
                  <c:v>528.88299560546875</c:v>
                </c:pt>
                <c:pt idx="545">
                  <c:v>528.89300537109375</c:v>
                </c:pt>
                <c:pt idx="546">
                  <c:v>528.90301513671875</c:v>
                </c:pt>
                <c:pt idx="547">
                  <c:v>528.91302490234375</c:v>
                </c:pt>
                <c:pt idx="548">
                  <c:v>528.9229736328125</c:v>
                </c:pt>
                <c:pt idx="549">
                  <c:v>528.9329833984375</c:v>
                </c:pt>
                <c:pt idx="550">
                  <c:v>528.9429931640625</c:v>
                </c:pt>
                <c:pt idx="551">
                  <c:v>528.9530029296875</c:v>
                </c:pt>
                <c:pt idx="552">
                  <c:v>528.9630126953125</c:v>
                </c:pt>
                <c:pt idx="553">
                  <c:v>528.9730224609375</c:v>
                </c:pt>
                <c:pt idx="554">
                  <c:v>528.98297119140625</c:v>
                </c:pt>
                <c:pt idx="555">
                  <c:v>528.99298095703125</c:v>
                </c:pt>
                <c:pt idx="556">
                  <c:v>529.00299072265625</c:v>
                </c:pt>
                <c:pt idx="557">
                  <c:v>529.01300048828125</c:v>
                </c:pt>
                <c:pt idx="558">
                  <c:v>529.02301025390625</c:v>
                </c:pt>
                <c:pt idx="559">
                  <c:v>529.03302001953125</c:v>
                </c:pt>
                <c:pt idx="560">
                  <c:v>529.04302978515625</c:v>
                </c:pt>
                <c:pt idx="561">
                  <c:v>529.052978515625</c:v>
                </c:pt>
                <c:pt idx="562">
                  <c:v>529.06298828125</c:v>
                </c:pt>
                <c:pt idx="563">
                  <c:v>529.072998046875</c:v>
                </c:pt>
                <c:pt idx="564">
                  <c:v>529.0830078125</c:v>
                </c:pt>
                <c:pt idx="565">
                  <c:v>529.093994140625</c:v>
                </c:pt>
                <c:pt idx="566">
                  <c:v>529.10400390625</c:v>
                </c:pt>
                <c:pt idx="567">
                  <c:v>529.114013671875</c:v>
                </c:pt>
                <c:pt idx="568">
                  <c:v>529.1240234375</c:v>
                </c:pt>
                <c:pt idx="569">
                  <c:v>529.13397216796875</c:v>
                </c:pt>
                <c:pt idx="570">
                  <c:v>529.14398193359375</c:v>
                </c:pt>
                <c:pt idx="571">
                  <c:v>529.15399169921875</c:v>
                </c:pt>
                <c:pt idx="572">
                  <c:v>529.16400146484375</c:v>
                </c:pt>
                <c:pt idx="573">
                  <c:v>529.17401123046875</c:v>
                </c:pt>
                <c:pt idx="574">
                  <c:v>529.18402099609375</c:v>
                </c:pt>
                <c:pt idx="575">
                  <c:v>529.1939697265625</c:v>
                </c:pt>
                <c:pt idx="576">
                  <c:v>529.2039794921875</c:v>
                </c:pt>
                <c:pt idx="577">
                  <c:v>529.2139892578125</c:v>
                </c:pt>
                <c:pt idx="578">
                  <c:v>529.2239990234375</c:v>
                </c:pt>
                <c:pt idx="579">
                  <c:v>529.2340087890625</c:v>
                </c:pt>
                <c:pt idx="580">
                  <c:v>529.2440185546875</c:v>
                </c:pt>
                <c:pt idx="581">
                  <c:v>529.2540283203125</c:v>
                </c:pt>
                <c:pt idx="582">
                  <c:v>529.26397705078125</c:v>
                </c:pt>
                <c:pt idx="583">
                  <c:v>529.27398681640625</c:v>
                </c:pt>
                <c:pt idx="584">
                  <c:v>529.28399658203125</c:v>
                </c:pt>
                <c:pt idx="585">
                  <c:v>529.29400634765625</c:v>
                </c:pt>
              </c:numCache>
            </c:numRef>
          </c:xVal>
          <c:yVal>
            <c:numRef>
              <c:f>'Sheet1 {13 min}'!$B$1:$B$586</c:f>
              <c:numCache>
                <c:formatCode>General</c:formatCode>
                <c:ptCount val="586"/>
                <c:pt idx="0">
                  <c:v>0.75</c:v>
                </c:pt>
                <c:pt idx="1">
                  <c:v>4</c:v>
                </c:pt>
                <c:pt idx="2">
                  <c:v>5.75</c:v>
                </c:pt>
                <c:pt idx="3">
                  <c:v>11</c:v>
                </c:pt>
                <c:pt idx="4">
                  <c:v>27.25</c:v>
                </c:pt>
                <c:pt idx="5">
                  <c:v>30.75</c:v>
                </c:pt>
                <c:pt idx="6">
                  <c:v>13.75</c:v>
                </c:pt>
                <c:pt idx="7">
                  <c:v>5.25</c:v>
                </c:pt>
                <c:pt idx="8">
                  <c:v>13</c:v>
                </c:pt>
                <c:pt idx="9">
                  <c:v>15.75</c:v>
                </c:pt>
                <c:pt idx="10">
                  <c:v>6.5</c:v>
                </c:pt>
                <c:pt idx="11">
                  <c:v>0.25</c:v>
                </c:pt>
                <c:pt idx="12">
                  <c:v>6</c:v>
                </c:pt>
                <c:pt idx="13">
                  <c:v>12.25</c:v>
                </c:pt>
                <c:pt idx="14">
                  <c:v>6.5</c:v>
                </c:pt>
                <c:pt idx="15">
                  <c:v>3.75</c:v>
                </c:pt>
                <c:pt idx="16">
                  <c:v>13.25</c:v>
                </c:pt>
                <c:pt idx="17">
                  <c:v>39.5</c:v>
                </c:pt>
                <c:pt idx="18">
                  <c:v>78.25</c:v>
                </c:pt>
                <c:pt idx="19">
                  <c:v>74.25</c:v>
                </c:pt>
                <c:pt idx="20">
                  <c:v>35.5</c:v>
                </c:pt>
                <c:pt idx="21">
                  <c:v>30.5</c:v>
                </c:pt>
                <c:pt idx="22">
                  <c:v>44.5</c:v>
                </c:pt>
                <c:pt idx="23">
                  <c:v>46.25</c:v>
                </c:pt>
                <c:pt idx="24">
                  <c:v>38.25</c:v>
                </c:pt>
                <c:pt idx="25">
                  <c:v>24</c:v>
                </c:pt>
                <c:pt idx="26">
                  <c:v>11.25</c:v>
                </c:pt>
                <c:pt idx="27">
                  <c:v>3</c:v>
                </c:pt>
                <c:pt idx="28">
                  <c:v>13.5</c:v>
                </c:pt>
                <c:pt idx="29">
                  <c:v>57.5</c:v>
                </c:pt>
                <c:pt idx="30">
                  <c:v>105.5</c:v>
                </c:pt>
                <c:pt idx="31">
                  <c:v>136.30000305175781</c:v>
                </c:pt>
                <c:pt idx="32">
                  <c:v>300.20001220703125</c:v>
                </c:pt>
                <c:pt idx="33">
                  <c:v>622.29998779296875</c:v>
                </c:pt>
                <c:pt idx="34">
                  <c:v>717</c:v>
                </c:pt>
                <c:pt idx="35">
                  <c:v>525.5</c:v>
                </c:pt>
                <c:pt idx="36">
                  <c:v>381</c:v>
                </c:pt>
                <c:pt idx="37">
                  <c:v>325.20001220703125</c:v>
                </c:pt>
                <c:pt idx="38">
                  <c:v>356.29998779296875</c:v>
                </c:pt>
                <c:pt idx="39">
                  <c:v>515.70001220703125</c:v>
                </c:pt>
                <c:pt idx="40">
                  <c:v>684.29998779296875</c:v>
                </c:pt>
                <c:pt idx="41">
                  <c:v>818.5</c:v>
                </c:pt>
                <c:pt idx="42">
                  <c:v>829.70001220703125</c:v>
                </c:pt>
                <c:pt idx="43">
                  <c:v>572.29998779296875</c:v>
                </c:pt>
                <c:pt idx="44">
                  <c:v>245.30000305175781</c:v>
                </c:pt>
                <c:pt idx="45">
                  <c:v>89.75</c:v>
                </c:pt>
                <c:pt idx="46">
                  <c:v>59</c:v>
                </c:pt>
                <c:pt idx="47">
                  <c:v>89.25</c:v>
                </c:pt>
                <c:pt idx="48">
                  <c:v>129.80000305175781</c:v>
                </c:pt>
                <c:pt idx="49">
                  <c:v>101.80000305175781</c:v>
                </c:pt>
                <c:pt idx="50">
                  <c:v>56.75</c:v>
                </c:pt>
                <c:pt idx="51">
                  <c:v>48.25</c:v>
                </c:pt>
                <c:pt idx="52">
                  <c:v>39.75</c:v>
                </c:pt>
                <c:pt idx="53">
                  <c:v>22.75</c:v>
                </c:pt>
                <c:pt idx="54">
                  <c:v>15.75</c:v>
                </c:pt>
                <c:pt idx="55">
                  <c:v>32.25</c:v>
                </c:pt>
                <c:pt idx="56">
                  <c:v>68</c:v>
                </c:pt>
                <c:pt idx="57">
                  <c:v>82.75</c:v>
                </c:pt>
                <c:pt idx="58">
                  <c:v>49</c:v>
                </c:pt>
                <c:pt idx="59">
                  <c:v>21.5</c:v>
                </c:pt>
                <c:pt idx="60">
                  <c:v>21</c:v>
                </c:pt>
                <c:pt idx="61">
                  <c:v>18</c:v>
                </c:pt>
                <c:pt idx="62">
                  <c:v>19.5</c:v>
                </c:pt>
                <c:pt idx="63">
                  <c:v>17.5</c:v>
                </c:pt>
                <c:pt idx="64">
                  <c:v>16</c:v>
                </c:pt>
                <c:pt idx="65">
                  <c:v>35.75</c:v>
                </c:pt>
                <c:pt idx="66">
                  <c:v>41.5</c:v>
                </c:pt>
                <c:pt idx="67">
                  <c:v>19.5</c:v>
                </c:pt>
                <c:pt idx="68">
                  <c:v>16.75</c:v>
                </c:pt>
                <c:pt idx="69">
                  <c:v>35</c:v>
                </c:pt>
                <c:pt idx="70">
                  <c:v>52.5</c:v>
                </c:pt>
                <c:pt idx="71">
                  <c:v>55.75</c:v>
                </c:pt>
                <c:pt idx="72">
                  <c:v>36</c:v>
                </c:pt>
                <c:pt idx="73">
                  <c:v>29.75</c:v>
                </c:pt>
                <c:pt idx="74">
                  <c:v>47.5</c:v>
                </c:pt>
                <c:pt idx="75">
                  <c:v>49.25</c:v>
                </c:pt>
                <c:pt idx="76">
                  <c:v>34.25</c:v>
                </c:pt>
                <c:pt idx="77">
                  <c:v>27.25</c:v>
                </c:pt>
                <c:pt idx="78">
                  <c:v>23</c:v>
                </c:pt>
                <c:pt idx="79">
                  <c:v>41.75</c:v>
                </c:pt>
                <c:pt idx="80">
                  <c:v>70.5</c:v>
                </c:pt>
                <c:pt idx="81">
                  <c:v>125</c:v>
                </c:pt>
                <c:pt idx="82">
                  <c:v>522.79998779296875</c:v>
                </c:pt>
                <c:pt idx="83">
                  <c:v>1247</c:v>
                </c:pt>
                <c:pt idx="84">
                  <c:v>1648</c:v>
                </c:pt>
                <c:pt idx="85">
                  <c:v>1345</c:v>
                </c:pt>
                <c:pt idx="86">
                  <c:v>695.70001220703125</c:v>
                </c:pt>
                <c:pt idx="87">
                  <c:v>285.70001220703125</c:v>
                </c:pt>
                <c:pt idx="88">
                  <c:v>177.80000305175781</c:v>
                </c:pt>
                <c:pt idx="89">
                  <c:v>252.5</c:v>
                </c:pt>
                <c:pt idx="90">
                  <c:v>594.5</c:v>
                </c:pt>
                <c:pt idx="91">
                  <c:v>990</c:v>
                </c:pt>
                <c:pt idx="92">
                  <c:v>964.79998779296875</c:v>
                </c:pt>
                <c:pt idx="93">
                  <c:v>545.70001220703125</c:v>
                </c:pt>
                <c:pt idx="94">
                  <c:v>209.80000305175781</c:v>
                </c:pt>
                <c:pt idx="95">
                  <c:v>109.5</c:v>
                </c:pt>
                <c:pt idx="96">
                  <c:v>84.75</c:v>
                </c:pt>
                <c:pt idx="97">
                  <c:v>54</c:v>
                </c:pt>
                <c:pt idx="98">
                  <c:v>21.5</c:v>
                </c:pt>
                <c:pt idx="99">
                  <c:v>5.75</c:v>
                </c:pt>
                <c:pt idx="100">
                  <c:v>9</c:v>
                </c:pt>
                <c:pt idx="101">
                  <c:v>9</c:v>
                </c:pt>
                <c:pt idx="102">
                  <c:v>3.25</c:v>
                </c:pt>
                <c:pt idx="103">
                  <c:v>8</c:v>
                </c:pt>
                <c:pt idx="104">
                  <c:v>30.5</c:v>
                </c:pt>
                <c:pt idx="105">
                  <c:v>45</c:v>
                </c:pt>
                <c:pt idx="106">
                  <c:v>34</c:v>
                </c:pt>
                <c:pt idx="107">
                  <c:v>25</c:v>
                </c:pt>
                <c:pt idx="108">
                  <c:v>34.25</c:v>
                </c:pt>
                <c:pt idx="109">
                  <c:v>37.25</c:v>
                </c:pt>
                <c:pt idx="110">
                  <c:v>20</c:v>
                </c:pt>
                <c:pt idx="111">
                  <c:v>3.75</c:v>
                </c:pt>
                <c:pt idx="112">
                  <c:v>18.5</c:v>
                </c:pt>
                <c:pt idx="113">
                  <c:v>54</c:v>
                </c:pt>
                <c:pt idx="114">
                  <c:v>64.25</c:v>
                </c:pt>
                <c:pt idx="115">
                  <c:v>47.25</c:v>
                </c:pt>
                <c:pt idx="116">
                  <c:v>32</c:v>
                </c:pt>
                <c:pt idx="117">
                  <c:v>25.25</c:v>
                </c:pt>
                <c:pt idx="118">
                  <c:v>22.25</c:v>
                </c:pt>
                <c:pt idx="119">
                  <c:v>33.75</c:v>
                </c:pt>
                <c:pt idx="120">
                  <c:v>44.5</c:v>
                </c:pt>
                <c:pt idx="121">
                  <c:v>24.75</c:v>
                </c:pt>
                <c:pt idx="122">
                  <c:v>3.5</c:v>
                </c:pt>
                <c:pt idx="123">
                  <c:v>31</c:v>
                </c:pt>
                <c:pt idx="124">
                  <c:v>74.75</c:v>
                </c:pt>
                <c:pt idx="125">
                  <c:v>67.75</c:v>
                </c:pt>
                <c:pt idx="126">
                  <c:v>61</c:v>
                </c:pt>
                <c:pt idx="127">
                  <c:v>82.75</c:v>
                </c:pt>
                <c:pt idx="128">
                  <c:v>108.5</c:v>
                </c:pt>
                <c:pt idx="129">
                  <c:v>126.30000305175781</c:v>
                </c:pt>
                <c:pt idx="130">
                  <c:v>165.30000305175781</c:v>
                </c:pt>
                <c:pt idx="131">
                  <c:v>444</c:v>
                </c:pt>
                <c:pt idx="132">
                  <c:v>1558</c:v>
                </c:pt>
                <c:pt idx="133">
                  <c:v>4544</c:v>
                </c:pt>
                <c:pt idx="134">
                  <c:v>7651</c:v>
                </c:pt>
                <c:pt idx="135">
                  <c:v>7301</c:v>
                </c:pt>
                <c:pt idx="136">
                  <c:v>4297</c:v>
                </c:pt>
                <c:pt idx="137">
                  <c:v>1804</c:v>
                </c:pt>
                <c:pt idx="138">
                  <c:v>864</c:v>
                </c:pt>
                <c:pt idx="139">
                  <c:v>717</c:v>
                </c:pt>
                <c:pt idx="140">
                  <c:v>777</c:v>
                </c:pt>
                <c:pt idx="141">
                  <c:v>1008</c:v>
                </c:pt>
                <c:pt idx="142">
                  <c:v>1041</c:v>
                </c:pt>
                <c:pt idx="143">
                  <c:v>778.5</c:v>
                </c:pt>
                <c:pt idx="144">
                  <c:v>474.5</c:v>
                </c:pt>
                <c:pt idx="145">
                  <c:v>237.5</c:v>
                </c:pt>
                <c:pt idx="146">
                  <c:v>107.69999694824219</c:v>
                </c:pt>
                <c:pt idx="147">
                  <c:v>76.5</c:v>
                </c:pt>
                <c:pt idx="148">
                  <c:v>100.80000305175781</c:v>
                </c:pt>
                <c:pt idx="149">
                  <c:v>108.69999694824219</c:v>
                </c:pt>
                <c:pt idx="150">
                  <c:v>76.5</c:v>
                </c:pt>
                <c:pt idx="151">
                  <c:v>59</c:v>
                </c:pt>
                <c:pt idx="152">
                  <c:v>47.5</c:v>
                </c:pt>
                <c:pt idx="153">
                  <c:v>45.5</c:v>
                </c:pt>
                <c:pt idx="154">
                  <c:v>63.75</c:v>
                </c:pt>
                <c:pt idx="155">
                  <c:v>94</c:v>
                </c:pt>
                <c:pt idx="156">
                  <c:v>114</c:v>
                </c:pt>
                <c:pt idx="157">
                  <c:v>95</c:v>
                </c:pt>
                <c:pt idx="158">
                  <c:v>103.30000305175781</c:v>
                </c:pt>
                <c:pt idx="159">
                  <c:v>126.5</c:v>
                </c:pt>
                <c:pt idx="160">
                  <c:v>108</c:v>
                </c:pt>
                <c:pt idx="161">
                  <c:v>100.80000305175781</c:v>
                </c:pt>
                <c:pt idx="162">
                  <c:v>93</c:v>
                </c:pt>
                <c:pt idx="163">
                  <c:v>62.25</c:v>
                </c:pt>
                <c:pt idx="164">
                  <c:v>57.5</c:v>
                </c:pt>
                <c:pt idx="165">
                  <c:v>87.75</c:v>
                </c:pt>
                <c:pt idx="166">
                  <c:v>112.69999694824219</c:v>
                </c:pt>
                <c:pt idx="167">
                  <c:v>113.30000305175781</c:v>
                </c:pt>
                <c:pt idx="168">
                  <c:v>98.5</c:v>
                </c:pt>
                <c:pt idx="169">
                  <c:v>102.30000305175781</c:v>
                </c:pt>
                <c:pt idx="170">
                  <c:v>123.80000305175781</c:v>
                </c:pt>
                <c:pt idx="171">
                  <c:v>106.69999694824219</c:v>
                </c:pt>
                <c:pt idx="172">
                  <c:v>79.5</c:v>
                </c:pt>
                <c:pt idx="173">
                  <c:v>62.75</c:v>
                </c:pt>
                <c:pt idx="174">
                  <c:v>34.5</c:v>
                </c:pt>
                <c:pt idx="175">
                  <c:v>32.25</c:v>
                </c:pt>
                <c:pt idx="176">
                  <c:v>53</c:v>
                </c:pt>
                <c:pt idx="177">
                  <c:v>89</c:v>
                </c:pt>
                <c:pt idx="178">
                  <c:v>144</c:v>
                </c:pt>
                <c:pt idx="179">
                  <c:v>211.5</c:v>
                </c:pt>
                <c:pt idx="180">
                  <c:v>323.5</c:v>
                </c:pt>
                <c:pt idx="181">
                  <c:v>704.29998779296875</c:v>
                </c:pt>
                <c:pt idx="182">
                  <c:v>3140</c:v>
                </c:pt>
                <c:pt idx="183">
                  <c:v>13830</c:v>
                </c:pt>
                <c:pt idx="184">
                  <c:v>30630</c:v>
                </c:pt>
                <c:pt idx="185">
                  <c:v>34670</c:v>
                </c:pt>
                <c:pt idx="186">
                  <c:v>20990</c:v>
                </c:pt>
                <c:pt idx="187">
                  <c:v>6872</c:v>
                </c:pt>
                <c:pt idx="188">
                  <c:v>1351</c:v>
                </c:pt>
                <c:pt idx="189">
                  <c:v>444</c:v>
                </c:pt>
                <c:pt idx="190">
                  <c:v>558.20001220703125</c:v>
                </c:pt>
                <c:pt idx="191">
                  <c:v>710</c:v>
                </c:pt>
                <c:pt idx="192">
                  <c:v>612.5</c:v>
                </c:pt>
                <c:pt idx="193">
                  <c:v>385</c:v>
                </c:pt>
                <c:pt idx="194">
                  <c:v>232</c:v>
                </c:pt>
                <c:pt idx="195">
                  <c:v>166</c:v>
                </c:pt>
                <c:pt idx="196">
                  <c:v>138.30000305175781</c:v>
                </c:pt>
                <c:pt idx="197">
                  <c:v>101.30000305175781</c:v>
                </c:pt>
                <c:pt idx="198">
                  <c:v>131.30000305175781</c:v>
                </c:pt>
                <c:pt idx="199">
                  <c:v>233</c:v>
                </c:pt>
                <c:pt idx="200">
                  <c:v>217.80000305175781</c:v>
                </c:pt>
                <c:pt idx="201">
                  <c:v>126.5</c:v>
                </c:pt>
                <c:pt idx="202">
                  <c:v>127</c:v>
                </c:pt>
                <c:pt idx="203">
                  <c:v>165.80000305175781</c:v>
                </c:pt>
                <c:pt idx="204">
                  <c:v>162</c:v>
                </c:pt>
                <c:pt idx="205">
                  <c:v>152.80000305175781</c:v>
                </c:pt>
                <c:pt idx="206">
                  <c:v>133.30000305175781</c:v>
                </c:pt>
                <c:pt idx="207">
                  <c:v>80.25</c:v>
                </c:pt>
                <c:pt idx="208">
                  <c:v>53.25</c:v>
                </c:pt>
                <c:pt idx="209">
                  <c:v>65.75</c:v>
                </c:pt>
                <c:pt idx="210">
                  <c:v>88.5</c:v>
                </c:pt>
                <c:pt idx="211">
                  <c:v>96.5</c:v>
                </c:pt>
                <c:pt idx="212">
                  <c:v>83.25</c:v>
                </c:pt>
                <c:pt idx="213">
                  <c:v>79.5</c:v>
                </c:pt>
                <c:pt idx="214">
                  <c:v>104</c:v>
                </c:pt>
                <c:pt idx="215">
                  <c:v>161.30000305175781</c:v>
                </c:pt>
                <c:pt idx="216">
                  <c:v>188</c:v>
                </c:pt>
                <c:pt idx="217">
                  <c:v>143.80000305175781</c:v>
                </c:pt>
                <c:pt idx="218">
                  <c:v>116.5</c:v>
                </c:pt>
                <c:pt idx="219">
                  <c:v>127</c:v>
                </c:pt>
                <c:pt idx="220">
                  <c:v>102</c:v>
                </c:pt>
                <c:pt idx="221">
                  <c:v>92.5</c:v>
                </c:pt>
                <c:pt idx="222">
                  <c:v>170</c:v>
                </c:pt>
                <c:pt idx="223">
                  <c:v>271.5</c:v>
                </c:pt>
                <c:pt idx="224">
                  <c:v>307</c:v>
                </c:pt>
                <c:pt idx="225">
                  <c:v>272.5</c:v>
                </c:pt>
                <c:pt idx="226">
                  <c:v>229</c:v>
                </c:pt>
                <c:pt idx="227">
                  <c:v>213</c:v>
                </c:pt>
                <c:pt idx="228">
                  <c:v>208.30000305175781</c:v>
                </c:pt>
                <c:pt idx="229">
                  <c:v>195.80000305175781</c:v>
                </c:pt>
                <c:pt idx="230">
                  <c:v>264</c:v>
                </c:pt>
                <c:pt idx="231">
                  <c:v>661.5</c:v>
                </c:pt>
                <c:pt idx="232">
                  <c:v>2886</c:v>
                </c:pt>
                <c:pt idx="233">
                  <c:v>21750</c:v>
                </c:pt>
                <c:pt idx="234">
                  <c:v>72570</c:v>
                </c:pt>
                <c:pt idx="235">
                  <c:v>105400</c:v>
                </c:pt>
                <c:pt idx="236">
                  <c:v>71390</c:v>
                </c:pt>
                <c:pt idx="237">
                  <c:v>22490</c:v>
                </c:pt>
                <c:pt idx="238">
                  <c:v>3845</c:v>
                </c:pt>
                <c:pt idx="239">
                  <c:v>943.20001220703125</c:v>
                </c:pt>
                <c:pt idx="240">
                  <c:v>846.5</c:v>
                </c:pt>
                <c:pt idx="241">
                  <c:v>927</c:v>
                </c:pt>
                <c:pt idx="242">
                  <c:v>813.29998779296875</c:v>
                </c:pt>
                <c:pt idx="243">
                  <c:v>563.79998779296875</c:v>
                </c:pt>
                <c:pt idx="244">
                  <c:v>407.20001220703125</c:v>
                </c:pt>
                <c:pt idx="245">
                  <c:v>356.70001220703125</c:v>
                </c:pt>
                <c:pt idx="246">
                  <c:v>327.70001220703125</c:v>
                </c:pt>
                <c:pt idx="247">
                  <c:v>299.5</c:v>
                </c:pt>
                <c:pt idx="248">
                  <c:v>246</c:v>
                </c:pt>
                <c:pt idx="249">
                  <c:v>225</c:v>
                </c:pt>
                <c:pt idx="250">
                  <c:v>191.80000305175781</c:v>
                </c:pt>
                <c:pt idx="251">
                  <c:v>149.5</c:v>
                </c:pt>
                <c:pt idx="252">
                  <c:v>200.5</c:v>
                </c:pt>
                <c:pt idx="253">
                  <c:v>265.5</c:v>
                </c:pt>
                <c:pt idx="254">
                  <c:v>252.30000305175781</c:v>
                </c:pt>
                <c:pt idx="255">
                  <c:v>251.80000305175781</c:v>
                </c:pt>
                <c:pt idx="256">
                  <c:v>277.70001220703125</c:v>
                </c:pt>
                <c:pt idx="257">
                  <c:v>243.30000305175781</c:v>
                </c:pt>
                <c:pt idx="258">
                  <c:v>220</c:v>
                </c:pt>
                <c:pt idx="259">
                  <c:v>234.19999694824219</c:v>
                </c:pt>
                <c:pt idx="260">
                  <c:v>198.19999694824219</c:v>
                </c:pt>
                <c:pt idx="261">
                  <c:v>145.80000305175781</c:v>
                </c:pt>
                <c:pt idx="262">
                  <c:v>146</c:v>
                </c:pt>
                <c:pt idx="263">
                  <c:v>151.80000305175781</c:v>
                </c:pt>
                <c:pt idx="264">
                  <c:v>132</c:v>
                </c:pt>
                <c:pt idx="265">
                  <c:v>106.5</c:v>
                </c:pt>
                <c:pt idx="266">
                  <c:v>149.80000305175781</c:v>
                </c:pt>
                <c:pt idx="267">
                  <c:v>240.80000305175781</c:v>
                </c:pt>
                <c:pt idx="268">
                  <c:v>262.29998779296875</c:v>
                </c:pt>
                <c:pt idx="269">
                  <c:v>284</c:v>
                </c:pt>
                <c:pt idx="270">
                  <c:v>301</c:v>
                </c:pt>
                <c:pt idx="271">
                  <c:v>269.70001220703125</c:v>
                </c:pt>
                <c:pt idx="272">
                  <c:v>242</c:v>
                </c:pt>
                <c:pt idx="273">
                  <c:v>210.5</c:v>
                </c:pt>
                <c:pt idx="274">
                  <c:v>240</c:v>
                </c:pt>
                <c:pt idx="275">
                  <c:v>345</c:v>
                </c:pt>
                <c:pt idx="276">
                  <c:v>370.5</c:v>
                </c:pt>
                <c:pt idx="277">
                  <c:v>307</c:v>
                </c:pt>
                <c:pt idx="278">
                  <c:v>331.29998779296875</c:v>
                </c:pt>
                <c:pt idx="279">
                  <c:v>403.70001220703125</c:v>
                </c:pt>
                <c:pt idx="280">
                  <c:v>455.5</c:v>
                </c:pt>
                <c:pt idx="281">
                  <c:v>726.29998779296875</c:v>
                </c:pt>
                <c:pt idx="282">
                  <c:v>2470</c:v>
                </c:pt>
                <c:pt idx="283">
                  <c:v>21690</c:v>
                </c:pt>
                <c:pt idx="284">
                  <c:v>107400</c:v>
                </c:pt>
                <c:pt idx="285">
                  <c:v>203700</c:v>
                </c:pt>
                <c:pt idx="286">
                  <c:v>167800</c:v>
                </c:pt>
                <c:pt idx="287">
                  <c:v>58000</c:v>
                </c:pt>
                <c:pt idx="288">
                  <c:v>6953</c:v>
                </c:pt>
                <c:pt idx="289">
                  <c:v>1051</c:v>
                </c:pt>
                <c:pt idx="290">
                  <c:v>657.20001220703125</c:v>
                </c:pt>
                <c:pt idx="291">
                  <c:v>1225</c:v>
                </c:pt>
                <c:pt idx="292">
                  <c:v>1576</c:v>
                </c:pt>
                <c:pt idx="293">
                  <c:v>1038</c:v>
                </c:pt>
                <c:pt idx="294">
                  <c:v>398.5</c:v>
                </c:pt>
                <c:pt idx="295">
                  <c:v>220</c:v>
                </c:pt>
                <c:pt idx="296">
                  <c:v>335</c:v>
                </c:pt>
                <c:pt idx="297">
                  <c:v>647.29998779296875</c:v>
                </c:pt>
                <c:pt idx="298">
                  <c:v>779.5</c:v>
                </c:pt>
                <c:pt idx="299">
                  <c:v>493.5</c:v>
                </c:pt>
                <c:pt idx="300">
                  <c:v>196.19999694824219</c:v>
                </c:pt>
                <c:pt idx="301">
                  <c:v>130.80000305175781</c:v>
                </c:pt>
                <c:pt idx="302">
                  <c:v>208.30000305175781</c:v>
                </c:pt>
                <c:pt idx="303">
                  <c:v>527.5</c:v>
                </c:pt>
                <c:pt idx="304">
                  <c:v>1060</c:v>
                </c:pt>
                <c:pt idx="305">
                  <c:v>1222</c:v>
                </c:pt>
                <c:pt idx="306">
                  <c:v>801.79998779296875</c:v>
                </c:pt>
                <c:pt idx="307">
                  <c:v>378.79998779296875</c:v>
                </c:pt>
                <c:pt idx="308">
                  <c:v>236.5</c:v>
                </c:pt>
                <c:pt idx="309">
                  <c:v>227.30000305175781</c:v>
                </c:pt>
                <c:pt idx="310">
                  <c:v>218.5</c:v>
                </c:pt>
                <c:pt idx="311">
                  <c:v>196.19999694824219</c:v>
                </c:pt>
                <c:pt idx="312">
                  <c:v>193.30000305175781</c:v>
                </c:pt>
                <c:pt idx="313">
                  <c:v>214.80000305175781</c:v>
                </c:pt>
                <c:pt idx="314">
                  <c:v>288.5</c:v>
                </c:pt>
                <c:pt idx="315">
                  <c:v>356.29998779296875</c:v>
                </c:pt>
                <c:pt idx="316">
                  <c:v>408.79998779296875</c:v>
                </c:pt>
                <c:pt idx="317">
                  <c:v>438.79998779296875</c:v>
                </c:pt>
                <c:pt idx="318">
                  <c:v>337</c:v>
                </c:pt>
                <c:pt idx="319">
                  <c:v>188.5</c:v>
                </c:pt>
                <c:pt idx="320">
                  <c:v>130.80000305175781</c:v>
                </c:pt>
                <c:pt idx="321">
                  <c:v>142.5</c:v>
                </c:pt>
                <c:pt idx="322">
                  <c:v>182.69999694824219</c:v>
                </c:pt>
                <c:pt idx="323">
                  <c:v>226.80000305175781</c:v>
                </c:pt>
                <c:pt idx="324">
                  <c:v>218.80000305175781</c:v>
                </c:pt>
                <c:pt idx="325">
                  <c:v>186.5</c:v>
                </c:pt>
                <c:pt idx="326">
                  <c:v>245.80000305175781</c:v>
                </c:pt>
                <c:pt idx="327">
                  <c:v>335.70001220703125</c:v>
                </c:pt>
                <c:pt idx="328">
                  <c:v>384.20001220703125</c:v>
                </c:pt>
                <c:pt idx="329">
                  <c:v>425.5</c:v>
                </c:pt>
                <c:pt idx="330">
                  <c:v>380.5</c:v>
                </c:pt>
                <c:pt idx="331">
                  <c:v>372.79998779296875</c:v>
                </c:pt>
                <c:pt idx="332">
                  <c:v>1564</c:v>
                </c:pt>
                <c:pt idx="333">
                  <c:v>15690</c:v>
                </c:pt>
                <c:pt idx="334">
                  <c:v>106900</c:v>
                </c:pt>
                <c:pt idx="335">
                  <c:v>245200</c:v>
                </c:pt>
                <c:pt idx="336">
                  <c:v>236100</c:v>
                </c:pt>
                <c:pt idx="337">
                  <c:v>94360</c:v>
                </c:pt>
                <c:pt idx="338">
                  <c:v>12020</c:v>
                </c:pt>
                <c:pt idx="339">
                  <c:v>1348</c:v>
                </c:pt>
                <c:pt idx="340">
                  <c:v>791.79998779296875</c:v>
                </c:pt>
                <c:pt idx="341">
                  <c:v>1672</c:v>
                </c:pt>
                <c:pt idx="342">
                  <c:v>2473</c:v>
                </c:pt>
                <c:pt idx="343">
                  <c:v>1905</c:v>
                </c:pt>
                <c:pt idx="344">
                  <c:v>821.29998779296875</c:v>
                </c:pt>
                <c:pt idx="345">
                  <c:v>406.5</c:v>
                </c:pt>
                <c:pt idx="346">
                  <c:v>674.20001220703125</c:v>
                </c:pt>
                <c:pt idx="347">
                  <c:v>1534</c:v>
                </c:pt>
                <c:pt idx="348">
                  <c:v>2059</c:v>
                </c:pt>
                <c:pt idx="349">
                  <c:v>1344</c:v>
                </c:pt>
                <c:pt idx="350">
                  <c:v>407.5</c:v>
                </c:pt>
                <c:pt idx="351">
                  <c:v>149.80000305175781</c:v>
                </c:pt>
                <c:pt idx="352">
                  <c:v>243.5</c:v>
                </c:pt>
                <c:pt idx="353">
                  <c:v>601.79998779296875</c:v>
                </c:pt>
                <c:pt idx="354">
                  <c:v>1386</c:v>
                </c:pt>
                <c:pt idx="355">
                  <c:v>1728</c:v>
                </c:pt>
                <c:pt idx="356">
                  <c:v>1079</c:v>
                </c:pt>
                <c:pt idx="357">
                  <c:v>450.29998779296875</c:v>
                </c:pt>
                <c:pt idx="358">
                  <c:v>296.20001220703125</c:v>
                </c:pt>
                <c:pt idx="359">
                  <c:v>337.29998779296875</c:v>
                </c:pt>
                <c:pt idx="360">
                  <c:v>413.5</c:v>
                </c:pt>
                <c:pt idx="361">
                  <c:v>402.29998779296875</c:v>
                </c:pt>
                <c:pt idx="362">
                  <c:v>362.29998779296875</c:v>
                </c:pt>
                <c:pt idx="363">
                  <c:v>302.5</c:v>
                </c:pt>
                <c:pt idx="364">
                  <c:v>249.80000305175781</c:v>
                </c:pt>
                <c:pt idx="365">
                  <c:v>376.5</c:v>
                </c:pt>
                <c:pt idx="366">
                  <c:v>528.70001220703125</c:v>
                </c:pt>
                <c:pt idx="367">
                  <c:v>409</c:v>
                </c:pt>
                <c:pt idx="368">
                  <c:v>191.5</c:v>
                </c:pt>
                <c:pt idx="369">
                  <c:v>123.5</c:v>
                </c:pt>
                <c:pt idx="370">
                  <c:v>149.19999694824219</c:v>
                </c:pt>
                <c:pt idx="371">
                  <c:v>165.80000305175781</c:v>
                </c:pt>
                <c:pt idx="372">
                  <c:v>151.30000305175781</c:v>
                </c:pt>
                <c:pt idx="373">
                  <c:v>140.30000305175781</c:v>
                </c:pt>
                <c:pt idx="374">
                  <c:v>179</c:v>
                </c:pt>
                <c:pt idx="375">
                  <c:v>253.30000305175781</c:v>
                </c:pt>
                <c:pt idx="376">
                  <c:v>343.29998779296875</c:v>
                </c:pt>
                <c:pt idx="377">
                  <c:v>368.79998779296875</c:v>
                </c:pt>
                <c:pt idx="378">
                  <c:v>309.79998779296875</c:v>
                </c:pt>
                <c:pt idx="379">
                  <c:v>349.5</c:v>
                </c:pt>
                <c:pt idx="380">
                  <c:v>471</c:v>
                </c:pt>
                <c:pt idx="381">
                  <c:v>644.5</c:v>
                </c:pt>
                <c:pt idx="382">
                  <c:v>1486</c:v>
                </c:pt>
                <c:pt idx="383">
                  <c:v>9599</c:v>
                </c:pt>
                <c:pt idx="384">
                  <c:v>71540</c:v>
                </c:pt>
                <c:pt idx="385">
                  <c:v>182900</c:v>
                </c:pt>
                <c:pt idx="386">
                  <c:v>197300</c:v>
                </c:pt>
                <c:pt idx="387">
                  <c:v>91410</c:v>
                </c:pt>
                <c:pt idx="388">
                  <c:v>15260</c:v>
                </c:pt>
                <c:pt idx="389">
                  <c:v>1513</c:v>
                </c:pt>
                <c:pt idx="390">
                  <c:v>577</c:v>
                </c:pt>
                <c:pt idx="391">
                  <c:v>1006</c:v>
                </c:pt>
                <c:pt idx="392">
                  <c:v>1545</c:v>
                </c:pt>
                <c:pt idx="393">
                  <c:v>1287</c:v>
                </c:pt>
                <c:pt idx="394">
                  <c:v>507</c:v>
                </c:pt>
                <c:pt idx="395">
                  <c:v>167.5</c:v>
                </c:pt>
                <c:pt idx="396">
                  <c:v>346.5</c:v>
                </c:pt>
                <c:pt idx="397">
                  <c:v>1256</c:v>
                </c:pt>
                <c:pt idx="398">
                  <c:v>2165</c:v>
                </c:pt>
                <c:pt idx="399">
                  <c:v>1636</c:v>
                </c:pt>
                <c:pt idx="400">
                  <c:v>602.5</c:v>
                </c:pt>
                <c:pt idx="401">
                  <c:v>214.30000305175781</c:v>
                </c:pt>
                <c:pt idx="402">
                  <c:v>166</c:v>
                </c:pt>
                <c:pt idx="403">
                  <c:v>288</c:v>
                </c:pt>
                <c:pt idx="404">
                  <c:v>617.5</c:v>
                </c:pt>
                <c:pt idx="405">
                  <c:v>797.29998779296875</c:v>
                </c:pt>
                <c:pt idx="406">
                  <c:v>562</c:v>
                </c:pt>
                <c:pt idx="407">
                  <c:v>251</c:v>
                </c:pt>
                <c:pt idx="408">
                  <c:v>161.69999694824219</c:v>
                </c:pt>
                <c:pt idx="409">
                  <c:v>213.5</c:v>
                </c:pt>
                <c:pt idx="410">
                  <c:v>217.19999694824219</c:v>
                </c:pt>
                <c:pt idx="411">
                  <c:v>181.5</c:v>
                </c:pt>
                <c:pt idx="412">
                  <c:v>159</c:v>
                </c:pt>
                <c:pt idx="413">
                  <c:v>170</c:v>
                </c:pt>
                <c:pt idx="414">
                  <c:v>213.19999694824219</c:v>
                </c:pt>
                <c:pt idx="415">
                  <c:v>255.80000305175781</c:v>
                </c:pt>
                <c:pt idx="416">
                  <c:v>306</c:v>
                </c:pt>
                <c:pt idx="417">
                  <c:v>288.20001220703125</c:v>
                </c:pt>
                <c:pt idx="418">
                  <c:v>204.5</c:v>
                </c:pt>
                <c:pt idx="419">
                  <c:v>174</c:v>
                </c:pt>
                <c:pt idx="420">
                  <c:v>210.5</c:v>
                </c:pt>
                <c:pt idx="421">
                  <c:v>216</c:v>
                </c:pt>
                <c:pt idx="422">
                  <c:v>150.80000305175781</c:v>
                </c:pt>
                <c:pt idx="423">
                  <c:v>72.75</c:v>
                </c:pt>
                <c:pt idx="424">
                  <c:v>69.5</c:v>
                </c:pt>
                <c:pt idx="425">
                  <c:v>160.5</c:v>
                </c:pt>
                <c:pt idx="426">
                  <c:v>259</c:v>
                </c:pt>
                <c:pt idx="427">
                  <c:v>333.29998779296875</c:v>
                </c:pt>
                <c:pt idx="428">
                  <c:v>401</c:v>
                </c:pt>
                <c:pt idx="429">
                  <c:v>376</c:v>
                </c:pt>
                <c:pt idx="430">
                  <c:v>248.19999694824219</c:v>
                </c:pt>
                <c:pt idx="431">
                  <c:v>237.30000305175781</c:v>
                </c:pt>
                <c:pt idx="432">
                  <c:v>915.5</c:v>
                </c:pt>
                <c:pt idx="433">
                  <c:v>6140</c:v>
                </c:pt>
                <c:pt idx="434">
                  <c:v>33830</c:v>
                </c:pt>
                <c:pt idx="435">
                  <c:v>83200</c:v>
                </c:pt>
                <c:pt idx="436">
                  <c:v>95580</c:v>
                </c:pt>
                <c:pt idx="437">
                  <c:v>51820</c:v>
                </c:pt>
                <c:pt idx="438">
                  <c:v>12410</c:v>
                </c:pt>
                <c:pt idx="439">
                  <c:v>1807</c:v>
                </c:pt>
                <c:pt idx="440">
                  <c:v>638</c:v>
                </c:pt>
                <c:pt idx="441">
                  <c:v>568</c:v>
                </c:pt>
                <c:pt idx="442">
                  <c:v>657.5</c:v>
                </c:pt>
                <c:pt idx="443">
                  <c:v>560.5</c:v>
                </c:pt>
                <c:pt idx="444">
                  <c:v>326.79998779296875</c:v>
                </c:pt>
                <c:pt idx="445">
                  <c:v>170.80000305175781</c:v>
                </c:pt>
                <c:pt idx="446">
                  <c:v>224.30000305175781</c:v>
                </c:pt>
                <c:pt idx="447">
                  <c:v>681.29998779296875</c:v>
                </c:pt>
                <c:pt idx="448">
                  <c:v>1071</c:v>
                </c:pt>
                <c:pt idx="449">
                  <c:v>738.79998779296875</c:v>
                </c:pt>
                <c:pt idx="450">
                  <c:v>226.80000305175781</c:v>
                </c:pt>
                <c:pt idx="451">
                  <c:v>72.5</c:v>
                </c:pt>
                <c:pt idx="452">
                  <c:v>67.75</c:v>
                </c:pt>
                <c:pt idx="453">
                  <c:v>89.25</c:v>
                </c:pt>
                <c:pt idx="454">
                  <c:v>164.5</c:v>
                </c:pt>
                <c:pt idx="455">
                  <c:v>221.5</c:v>
                </c:pt>
                <c:pt idx="456">
                  <c:v>197.5</c:v>
                </c:pt>
                <c:pt idx="457">
                  <c:v>164</c:v>
                </c:pt>
                <c:pt idx="458">
                  <c:v>144</c:v>
                </c:pt>
                <c:pt idx="459">
                  <c:v>106</c:v>
                </c:pt>
                <c:pt idx="460">
                  <c:v>84.25</c:v>
                </c:pt>
                <c:pt idx="461">
                  <c:v>107.30000305175781</c:v>
                </c:pt>
                <c:pt idx="462">
                  <c:v>113.80000305175781</c:v>
                </c:pt>
                <c:pt idx="463">
                  <c:v>106</c:v>
                </c:pt>
                <c:pt idx="464">
                  <c:v>146.5</c:v>
                </c:pt>
                <c:pt idx="465">
                  <c:v>175.80000305175781</c:v>
                </c:pt>
                <c:pt idx="466">
                  <c:v>147.5</c:v>
                </c:pt>
                <c:pt idx="467">
                  <c:v>119.80000305175781</c:v>
                </c:pt>
                <c:pt idx="468">
                  <c:v>93.25</c:v>
                </c:pt>
                <c:pt idx="469">
                  <c:v>65.75</c:v>
                </c:pt>
                <c:pt idx="470">
                  <c:v>66</c:v>
                </c:pt>
                <c:pt idx="471">
                  <c:v>77.5</c:v>
                </c:pt>
                <c:pt idx="472">
                  <c:v>102.30000305175781</c:v>
                </c:pt>
                <c:pt idx="473">
                  <c:v>123.80000305175781</c:v>
                </c:pt>
                <c:pt idx="474">
                  <c:v>114.30000305175781</c:v>
                </c:pt>
                <c:pt idx="475">
                  <c:v>102.5</c:v>
                </c:pt>
                <c:pt idx="476">
                  <c:v>98.25</c:v>
                </c:pt>
                <c:pt idx="477">
                  <c:v>82.5</c:v>
                </c:pt>
                <c:pt idx="478">
                  <c:v>70</c:v>
                </c:pt>
                <c:pt idx="479">
                  <c:v>85</c:v>
                </c:pt>
                <c:pt idx="480">
                  <c:v>136.5</c:v>
                </c:pt>
                <c:pt idx="481">
                  <c:v>219.69999694824219</c:v>
                </c:pt>
                <c:pt idx="482">
                  <c:v>602.70001220703125</c:v>
                </c:pt>
                <c:pt idx="483">
                  <c:v>3124</c:v>
                </c:pt>
                <c:pt idx="484">
                  <c:v>12280</c:v>
                </c:pt>
                <c:pt idx="485">
                  <c:v>26100</c:v>
                </c:pt>
                <c:pt idx="486">
                  <c:v>29440</c:v>
                </c:pt>
                <c:pt idx="487">
                  <c:v>17790</c:v>
                </c:pt>
                <c:pt idx="488">
                  <c:v>6063</c:v>
                </c:pt>
                <c:pt idx="489">
                  <c:v>1537</c:v>
                </c:pt>
                <c:pt idx="490">
                  <c:v>399.29998779296875</c:v>
                </c:pt>
                <c:pt idx="491">
                  <c:v>212</c:v>
                </c:pt>
                <c:pt idx="492">
                  <c:v>260</c:v>
                </c:pt>
                <c:pt idx="493">
                  <c:v>212.30000305175781</c:v>
                </c:pt>
                <c:pt idx="494">
                  <c:v>97.5</c:v>
                </c:pt>
                <c:pt idx="495">
                  <c:v>60</c:v>
                </c:pt>
                <c:pt idx="496">
                  <c:v>71</c:v>
                </c:pt>
                <c:pt idx="497">
                  <c:v>109.69999694824219</c:v>
                </c:pt>
                <c:pt idx="498">
                  <c:v>183</c:v>
                </c:pt>
                <c:pt idx="499">
                  <c:v>199.19999694824219</c:v>
                </c:pt>
                <c:pt idx="500">
                  <c:v>144.5</c:v>
                </c:pt>
                <c:pt idx="501">
                  <c:v>111</c:v>
                </c:pt>
                <c:pt idx="502">
                  <c:v>100.80000305175781</c:v>
                </c:pt>
                <c:pt idx="503">
                  <c:v>68.75</c:v>
                </c:pt>
                <c:pt idx="504">
                  <c:v>49</c:v>
                </c:pt>
                <c:pt idx="505">
                  <c:v>73.5</c:v>
                </c:pt>
                <c:pt idx="506">
                  <c:v>82.25</c:v>
                </c:pt>
                <c:pt idx="507">
                  <c:v>55.5</c:v>
                </c:pt>
                <c:pt idx="508">
                  <c:v>49.5</c:v>
                </c:pt>
                <c:pt idx="509">
                  <c:v>45.75</c:v>
                </c:pt>
                <c:pt idx="510">
                  <c:v>26.5</c:v>
                </c:pt>
                <c:pt idx="511">
                  <c:v>27</c:v>
                </c:pt>
                <c:pt idx="512">
                  <c:v>32.5</c:v>
                </c:pt>
                <c:pt idx="513">
                  <c:v>32.5</c:v>
                </c:pt>
                <c:pt idx="514">
                  <c:v>36.75</c:v>
                </c:pt>
                <c:pt idx="515">
                  <c:v>57.75</c:v>
                </c:pt>
                <c:pt idx="516">
                  <c:v>102.80000305175781</c:v>
                </c:pt>
                <c:pt idx="517">
                  <c:v>122.5</c:v>
                </c:pt>
                <c:pt idx="518">
                  <c:v>86.25</c:v>
                </c:pt>
                <c:pt idx="519">
                  <c:v>45.25</c:v>
                </c:pt>
                <c:pt idx="520">
                  <c:v>38.75</c:v>
                </c:pt>
                <c:pt idx="521">
                  <c:v>38.75</c:v>
                </c:pt>
                <c:pt idx="522">
                  <c:v>27.75</c:v>
                </c:pt>
                <c:pt idx="523">
                  <c:v>33.75</c:v>
                </c:pt>
                <c:pt idx="524">
                  <c:v>54</c:v>
                </c:pt>
                <c:pt idx="525">
                  <c:v>59.25</c:v>
                </c:pt>
                <c:pt idx="526">
                  <c:v>58.75</c:v>
                </c:pt>
                <c:pt idx="527">
                  <c:v>53.75</c:v>
                </c:pt>
                <c:pt idx="528">
                  <c:v>73.75</c:v>
                </c:pt>
                <c:pt idx="529">
                  <c:v>149</c:v>
                </c:pt>
                <c:pt idx="530">
                  <c:v>200.69999694824219</c:v>
                </c:pt>
                <c:pt idx="531">
                  <c:v>231.5</c:v>
                </c:pt>
                <c:pt idx="532">
                  <c:v>414.5</c:v>
                </c:pt>
                <c:pt idx="533">
                  <c:v>1309</c:v>
                </c:pt>
                <c:pt idx="534">
                  <c:v>4002</c:v>
                </c:pt>
                <c:pt idx="535">
                  <c:v>7685</c:v>
                </c:pt>
                <c:pt idx="536">
                  <c:v>8544</c:v>
                </c:pt>
                <c:pt idx="537">
                  <c:v>5524</c:v>
                </c:pt>
                <c:pt idx="538">
                  <c:v>2223</c:v>
                </c:pt>
                <c:pt idx="539">
                  <c:v>782.70001220703125</c:v>
                </c:pt>
                <c:pt idx="540">
                  <c:v>443</c:v>
                </c:pt>
                <c:pt idx="541">
                  <c:v>363.79998779296875</c:v>
                </c:pt>
                <c:pt idx="542">
                  <c:v>284.20001220703125</c:v>
                </c:pt>
                <c:pt idx="543">
                  <c:v>192.30000305175781</c:v>
                </c:pt>
                <c:pt idx="544">
                  <c:v>128</c:v>
                </c:pt>
                <c:pt idx="545">
                  <c:v>94.5</c:v>
                </c:pt>
                <c:pt idx="546">
                  <c:v>73.5</c:v>
                </c:pt>
                <c:pt idx="547">
                  <c:v>67.5</c:v>
                </c:pt>
                <c:pt idx="548">
                  <c:v>75.25</c:v>
                </c:pt>
                <c:pt idx="549">
                  <c:v>80.25</c:v>
                </c:pt>
                <c:pt idx="550">
                  <c:v>64</c:v>
                </c:pt>
                <c:pt idx="551">
                  <c:v>49.5</c:v>
                </c:pt>
                <c:pt idx="552">
                  <c:v>64.5</c:v>
                </c:pt>
                <c:pt idx="553">
                  <c:v>68.5</c:v>
                </c:pt>
                <c:pt idx="554">
                  <c:v>62.75</c:v>
                </c:pt>
                <c:pt idx="555">
                  <c:v>75.5</c:v>
                </c:pt>
                <c:pt idx="556">
                  <c:v>73.5</c:v>
                </c:pt>
                <c:pt idx="557">
                  <c:v>70.75</c:v>
                </c:pt>
                <c:pt idx="558">
                  <c:v>79</c:v>
                </c:pt>
                <c:pt idx="559">
                  <c:v>65.75</c:v>
                </c:pt>
                <c:pt idx="560">
                  <c:v>54.25</c:v>
                </c:pt>
                <c:pt idx="561">
                  <c:v>61</c:v>
                </c:pt>
                <c:pt idx="562">
                  <c:v>60.75</c:v>
                </c:pt>
                <c:pt idx="563">
                  <c:v>60</c:v>
                </c:pt>
                <c:pt idx="564">
                  <c:v>72.75</c:v>
                </c:pt>
                <c:pt idx="565">
                  <c:v>71.75</c:v>
                </c:pt>
                <c:pt idx="566">
                  <c:v>47.5</c:v>
                </c:pt>
                <c:pt idx="567">
                  <c:v>29.25</c:v>
                </c:pt>
                <c:pt idx="568">
                  <c:v>27</c:v>
                </c:pt>
                <c:pt idx="569">
                  <c:v>24.25</c:v>
                </c:pt>
                <c:pt idx="570">
                  <c:v>14.25</c:v>
                </c:pt>
                <c:pt idx="571">
                  <c:v>27.25</c:v>
                </c:pt>
                <c:pt idx="572">
                  <c:v>55.25</c:v>
                </c:pt>
                <c:pt idx="573">
                  <c:v>68</c:v>
                </c:pt>
                <c:pt idx="574">
                  <c:v>87.5</c:v>
                </c:pt>
                <c:pt idx="575">
                  <c:v>83.5</c:v>
                </c:pt>
                <c:pt idx="576">
                  <c:v>48.75</c:v>
                </c:pt>
                <c:pt idx="577">
                  <c:v>53</c:v>
                </c:pt>
                <c:pt idx="578">
                  <c:v>71</c:v>
                </c:pt>
                <c:pt idx="579">
                  <c:v>68.75</c:v>
                </c:pt>
                <c:pt idx="580">
                  <c:v>69</c:v>
                </c:pt>
                <c:pt idx="581">
                  <c:v>91.5</c:v>
                </c:pt>
                <c:pt idx="582">
                  <c:v>186.5</c:v>
                </c:pt>
                <c:pt idx="583">
                  <c:v>438.79998779296875</c:v>
                </c:pt>
                <c:pt idx="584">
                  <c:v>885.70001220703125</c:v>
                </c:pt>
                <c:pt idx="585">
                  <c:v>1405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8BB-4261-9617-7BB659C0DA80}"/>
            </c:ext>
          </c:extLst>
        </c:ser>
        <c:ser>
          <c:idx val="1"/>
          <c:order val="1"/>
          <c:tx>
            <c:v>distriubtion width</c:v>
          </c:tx>
          <c:spPr>
            <a:ln w="38100">
              <a:solidFill>
                <a:srgbClr val="FF66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{13 min}'!$G$10:$G$11</c:f>
              <c:numCache>
                <c:formatCode>General</c:formatCode>
                <c:ptCount val="2"/>
                <c:pt idx="0">
                  <c:v>525.093017578125</c:v>
                </c:pt>
                <c:pt idx="1">
                  <c:v>528.41900634765625</c:v>
                </c:pt>
              </c:numCache>
            </c:numRef>
          </c:xVal>
          <c:yVal>
            <c:numRef>
              <c:f>'Sheet1 {13 min}'!$F$13:$F$14</c:f>
              <c:numCache>
                <c:formatCode>General</c:formatCode>
                <c:ptCount val="2"/>
                <c:pt idx="0">
                  <c:v>24520</c:v>
                </c:pt>
                <c:pt idx="1">
                  <c:v>24520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8BB-4261-9617-7BB659C0DA80}"/>
            </c:ext>
          </c:extLst>
        </c:ser>
        <c:ser>
          <c:idx val="2"/>
          <c:order val="2"/>
          <c:tx>
            <c:v>centroid</c:v>
          </c:tx>
          <c:spPr>
            <a:ln w="38100">
              <a:solidFill>
                <a:srgbClr val="00FF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('Sheet1 {13 min}'!$G$4,'Sheet1 {13 min}'!$G$4)</c:f>
              <c:numCache>
                <c:formatCode>General</c:formatCode>
                <c:ptCount val="2"/>
                <c:pt idx="0">
                  <c:v>526.7777099609375</c:v>
                </c:pt>
                <c:pt idx="1">
                  <c:v>526.7777099609375</c:v>
                </c:pt>
              </c:numCache>
            </c:numRef>
          </c:xVal>
          <c:yVal>
            <c:numRef>
              <c:f>'Sheet1 {13 min}'!$F$12:$F$13</c:f>
              <c:numCache>
                <c:formatCode>General</c:formatCode>
                <c:ptCount val="2"/>
                <c:pt idx="0">
                  <c:v>0</c:v>
                </c:pt>
                <c:pt idx="1">
                  <c:v>24520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8BB-4261-9617-7BB659C0DA80}"/>
            </c:ext>
          </c:extLst>
        </c:ser>
        <c:ser>
          <c:idx val="3"/>
          <c:order val="3"/>
          <c:tx>
            <c:v>peak envelope</c:v>
          </c:tx>
          <c:spPr>
            <a:ln w="12700">
              <a:solidFill>
                <a:srgbClr val="FF0000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'Sheet1 {13 min}'!$D$1:$D$14</c:f>
              <c:numCache>
                <c:formatCode>General</c:formatCode>
                <c:ptCount val="14"/>
                <c:pt idx="0">
                  <c:v>523.77398681640625</c:v>
                </c:pt>
                <c:pt idx="1">
                  <c:v>524.27398681640625</c:v>
                </c:pt>
                <c:pt idx="2">
                  <c:v>524.77398681640625</c:v>
                </c:pt>
                <c:pt idx="3">
                  <c:v>525.28497314453125</c:v>
                </c:pt>
                <c:pt idx="4">
                  <c:v>525.78497314453125</c:v>
                </c:pt>
                <c:pt idx="5">
                  <c:v>526.2860107421875</c:v>
                </c:pt>
                <c:pt idx="6">
                  <c:v>526.7860107421875</c:v>
                </c:pt>
                <c:pt idx="7">
                  <c:v>527.2979736328125</c:v>
                </c:pt>
                <c:pt idx="8">
                  <c:v>527.79901123046875</c:v>
                </c:pt>
                <c:pt idx="9">
                  <c:v>528.301025390625</c:v>
                </c:pt>
                <c:pt idx="10">
                  <c:v>528.802001953125</c:v>
                </c:pt>
                <c:pt idx="11">
                  <c:v>529.302001953125</c:v>
                </c:pt>
                <c:pt idx="12">
                  <c:v>529.802001953125</c:v>
                </c:pt>
                <c:pt idx="13">
                  <c:v>530.302001953125</c:v>
                </c:pt>
              </c:numCache>
            </c:numRef>
          </c:xVal>
          <c:yVal>
            <c:numRef>
              <c:f>'Sheet1 {13 min}'!$E$1:$E$28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7651</c:v>
                </c:pt>
                <c:pt idx="3">
                  <c:v>34670</c:v>
                </c:pt>
                <c:pt idx="4">
                  <c:v>105400</c:v>
                </c:pt>
                <c:pt idx="5">
                  <c:v>203700</c:v>
                </c:pt>
                <c:pt idx="6">
                  <c:v>245200</c:v>
                </c:pt>
                <c:pt idx="7">
                  <c:v>197300</c:v>
                </c:pt>
                <c:pt idx="8">
                  <c:v>95580</c:v>
                </c:pt>
                <c:pt idx="9">
                  <c:v>29440</c:v>
                </c:pt>
                <c:pt idx="10">
                  <c:v>8544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8BB-4261-9617-7BB659C0DA80}"/>
            </c:ext>
          </c:extLst>
        </c:ser>
        <c:ser>
          <c:idx val="4"/>
          <c:order val="4"/>
          <c:tx>
            <c:v>Binomial p = 1</c:v>
          </c:tx>
          <c:spPr>
            <a:ln w="25400">
              <a:solidFill>
                <a:srgbClr val="4472C4"/>
              </a:solidFill>
              <a:prstDash val="solid"/>
            </a:ln>
          </c:spPr>
          <c:marker>
            <c:symbol val="none"/>
          </c:marker>
          <c:xVal>
            <c:numRef>
              <c:f>'Sheet1 {13 min}'!$D$1:$D$31</c:f>
              <c:numCache>
                <c:formatCode>General</c:formatCode>
                <c:ptCount val="31"/>
                <c:pt idx="0">
                  <c:v>523.77398681640625</c:v>
                </c:pt>
                <c:pt idx="1">
                  <c:v>524.27398681640625</c:v>
                </c:pt>
                <c:pt idx="2">
                  <c:v>524.77398681640625</c:v>
                </c:pt>
                <c:pt idx="3">
                  <c:v>525.28497314453125</c:v>
                </c:pt>
                <c:pt idx="4">
                  <c:v>525.78497314453125</c:v>
                </c:pt>
                <c:pt idx="5">
                  <c:v>526.2860107421875</c:v>
                </c:pt>
                <c:pt idx="6">
                  <c:v>526.7860107421875</c:v>
                </c:pt>
                <c:pt idx="7">
                  <c:v>527.2979736328125</c:v>
                </c:pt>
                <c:pt idx="8">
                  <c:v>527.79901123046875</c:v>
                </c:pt>
                <c:pt idx="9">
                  <c:v>528.301025390625</c:v>
                </c:pt>
                <c:pt idx="10">
                  <c:v>528.802001953125</c:v>
                </c:pt>
                <c:pt idx="11">
                  <c:v>529.302001953125</c:v>
                </c:pt>
                <c:pt idx="12">
                  <c:v>529.802001953125</c:v>
                </c:pt>
                <c:pt idx="13">
                  <c:v>530.302001953125</c:v>
                </c:pt>
              </c:numCache>
            </c:numRef>
          </c:xVal>
          <c:yVal>
            <c:numRef>
              <c:f>'Sheet1 {13 min}'!$P$1:$P$31</c:f>
              <c:numCache>
                <c:formatCode>General</c:formatCode>
                <c:ptCount val="31"/>
                <c:pt idx="0">
                  <c:v>208.83351606662572</c:v>
                </c:pt>
                <c:pt idx="1">
                  <c:v>1270.7422666690052</c:v>
                </c:pt>
                <c:pt idx="2">
                  <c:v>8588.1429920174378</c:v>
                </c:pt>
                <c:pt idx="3">
                  <c:v>37665.293306243162</c:v>
                </c:pt>
                <c:pt idx="4">
                  <c:v>106228.50982577066</c:v>
                </c:pt>
                <c:pt idx="5">
                  <c:v>199164.40371650111</c:v>
                </c:pt>
                <c:pt idx="6">
                  <c:v>248843.45834567392</c:v>
                </c:pt>
                <c:pt idx="7">
                  <c:v>198260.60010613894</c:v>
                </c:pt>
                <c:pt idx="8">
                  <c:v>91444.68335296135</c:v>
                </c:pt>
                <c:pt idx="9">
                  <c:v>28859.055447920076</c:v>
                </c:pt>
                <c:pt idx="10">
                  <c:v>6965.7053741422387</c:v>
                </c:pt>
                <c:pt idx="11">
                  <c:v>1371.9530830965314</c:v>
                </c:pt>
                <c:pt idx="12">
                  <c:v>229.65099352796162</c:v>
                </c:pt>
                <c:pt idx="13">
                  <c:v>33.5732461674977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8BB-4261-9617-7BB659C0DA80}"/>
            </c:ext>
          </c:extLst>
        </c:ser>
        <c:ser>
          <c:idx val="5"/>
          <c:order val="5"/>
          <c:tx>
            <c:v>Bimodal(1) 7.2</c:v>
          </c:tx>
          <c:marker>
            <c:symbol val="none"/>
          </c:marker>
          <c:xVal>
            <c:numRef>
              <c:f>'Sheet1 {13 min}'!$D$1:$D$31</c:f>
              <c:numCache>
                <c:formatCode>General</c:formatCode>
                <c:ptCount val="31"/>
                <c:pt idx="0">
                  <c:v>523.77398681640625</c:v>
                </c:pt>
                <c:pt idx="1">
                  <c:v>524.27398681640625</c:v>
                </c:pt>
                <c:pt idx="2">
                  <c:v>524.77398681640625</c:v>
                </c:pt>
                <c:pt idx="3">
                  <c:v>525.28497314453125</c:v>
                </c:pt>
                <c:pt idx="4">
                  <c:v>525.78497314453125</c:v>
                </c:pt>
                <c:pt idx="5">
                  <c:v>526.2860107421875</c:v>
                </c:pt>
                <c:pt idx="6">
                  <c:v>526.7860107421875</c:v>
                </c:pt>
                <c:pt idx="7">
                  <c:v>527.2979736328125</c:v>
                </c:pt>
                <c:pt idx="8">
                  <c:v>527.79901123046875</c:v>
                </c:pt>
                <c:pt idx="9">
                  <c:v>528.301025390625</c:v>
                </c:pt>
                <c:pt idx="10">
                  <c:v>528.802001953125</c:v>
                </c:pt>
                <c:pt idx="11">
                  <c:v>529.302001953125</c:v>
                </c:pt>
                <c:pt idx="12">
                  <c:v>529.802001953125</c:v>
                </c:pt>
                <c:pt idx="13">
                  <c:v>530.302001953125</c:v>
                </c:pt>
              </c:numCache>
            </c:numRef>
          </c:xVal>
          <c:yVal>
            <c:numRef>
              <c:f>'Sheet1 {13 min}'!$M$1:$M$31</c:f>
              <c:numCache>
                <c:formatCode>General</c:formatCode>
                <c:ptCount val="31"/>
                <c:pt idx="0">
                  <c:v>145.84870465048303</c:v>
                </c:pt>
                <c:pt idx="1">
                  <c:v>166.21014654817193</c:v>
                </c:pt>
                <c:pt idx="2">
                  <c:v>94.932131055322088</c:v>
                </c:pt>
                <c:pt idx="3">
                  <c:v>36.381596764835109</c:v>
                </c:pt>
                <c:pt idx="4">
                  <c:v>10.553777032014015</c:v>
                </c:pt>
                <c:pt idx="5">
                  <c:v>2.475684110577125</c:v>
                </c:pt>
                <c:pt idx="6">
                  <c:v>0.48949767038467878</c:v>
                </c:pt>
                <c:pt idx="7">
                  <c:v>8.3909967429808593E-2</c:v>
                </c:pt>
                <c:pt idx="8">
                  <c:v>1.2725327173428473E-2</c:v>
                </c:pt>
                <c:pt idx="9">
                  <c:v>1.7333553715488872E-3</c:v>
                </c:pt>
                <c:pt idx="10">
                  <c:v>2.098986298803741E-4</c:v>
                </c:pt>
                <c:pt idx="11">
                  <c:v>2.1473407742051615E-5</c:v>
                </c:pt>
                <c:pt idx="12">
                  <c:v>1.7795648655009408E-6</c:v>
                </c:pt>
                <c:pt idx="13">
                  <c:v>1.7237191914685368E-7</c:v>
                </c:pt>
                <c:pt idx="14">
                  <c:v>7.7261758598116384E-8</c:v>
                </c:pt>
                <c:pt idx="15">
                  <c:v>7.3465120029912904E-8</c:v>
                </c:pt>
                <c:pt idx="16">
                  <c:v>7.3372805570050115E-8</c:v>
                </c:pt>
                <c:pt idx="17">
                  <c:v>7.3371708813441993E-8</c:v>
                </c:pt>
                <c:pt idx="18">
                  <c:v>7.337170660210659E-8</c:v>
                </c:pt>
                <c:pt idx="19">
                  <c:v>7.337170660210659E-8</c:v>
                </c:pt>
                <c:pt idx="20">
                  <c:v>7.337170660210659E-8</c:v>
                </c:pt>
                <c:pt idx="21">
                  <c:v>7.337170660210659E-8</c:v>
                </c:pt>
                <c:pt idx="22">
                  <c:v>7.337170660210659E-8</c:v>
                </c:pt>
                <c:pt idx="23">
                  <c:v>7.337170660210659E-8</c:v>
                </c:pt>
                <c:pt idx="24">
                  <c:v>7.337170660210659E-8</c:v>
                </c:pt>
                <c:pt idx="25">
                  <c:v>7.337170660210659E-8</c:v>
                </c:pt>
                <c:pt idx="26">
                  <c:v>7.337170660210659E-8</c:v>
                </c:pt>
                <c:pt idx="27">
                  <c:v>7.337170660210659E-8</c:v>
                </c:pt>
                <c:pt idx="28">
                  <c:v>7.337170660210659E-8</c:v>
                </c:pt>
                <c:pt idx="29">
                  <c:v>7.337170660210659E-8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8BB-4261-9617-7BB659C0DA80}"/>
            </c:ext>
          </c:extLst>
        </c:ser>
        <c:ser>
          <c:idx val="6"/>
          <c:order val="6"/>
          <c:tx>
            <c:v>Bimodal(2) 7.2</c:v>
          </c:tx>
          <c:marker>
            <c:symbol val="none"/>
          </c:marker>
          <c:xVal>
            <c:numRef>
              <c:f>'Sheet1 {13 min}'!$D$1:$D$31</c:f>
              <c:numCache>
                <c:formatCode>General</c:formatCode>
                <c:ptCount val="31"/>
                <c:pt idx="0">
                  <c:v>523.77398681640625</c:v>
                </c:pt>
                <c:pt idx="1">
                  <c:v>524.27398681640625</c:v>
                </c:pt>
                <c:pt idx="2">
                  <c:v>524.77398681640625</c:v>
                </c:pt>
                <c:pt idx="3">
                  <c:v>525.28497314453125</c:v>
                </c:pt>
                <c:pt idx="4">
                  <c:v>525.78497314453125</c:v>
                </c:pt>
                <c:pt idx="5">
                  <c:v>526.2860107421875</c:v>
                </c:pt>
                <c:pt idx="6">
                  <c:v>526.7860107421875</c:v>
                </c:pt>
                <c:pt idx="7">
                  <c:v>527.2979736328125</c:v>
                </c:pt>
                <c:pt idx="8">
                  <c:v>527.79901123046875</c:v>
                </c:pt>
                <c:pt idx="9">
                  <c:v>528.301025390625</c:v>
                </c:pt>
                <c:pt idx="10">
                  <c:v>528.802001953125</c:v>
                </c:pt>
                <c:pt idx="11">
                  <c:v>529.302001953125</c:v>
                </c:pt>
                <c:pt idx="12">
                  <c:v>529.802001953125</c:v>
                </c:pt>
                <c:pt idx="13">
                  <c:v>530.302001953125</c:v>
                </c:pt>
              </c:numCache>
            </c:numRef>
          </c:xVal>
          <c:yVal>
            <c:numRef>
              <c:f>'Sheet1 {13 min}'!$O$1:$O$31</c:f>
              <c:numCache>
                <c:formatCode>General</c:formatCode>
                <c:ptCount val="31"/>
                <c:pt idx="0">
                  <c:v>0.49198902554197704</c:v>
                </c:pt>
                <c:pt idx="1">
                  <c:v>16.739658592521124</c:v>
                </c:pt>
                <c:pt idx="2">
                  <c:v>246.72761606181373</c:v>
                </c:pt>
                <c:pt idx="3">
                  <c:v>2052.607574706743</c:v>
                </c:pt>
                <c:pt idx="4">
                  <c:v>10508.246927815622</c:v>
                </c:pt>
                <c:pt idx="5">
                  <c:v>33760.689852132549</c:v>
                </c:pt>
                <c:pt idx="6">
                  <c:v>66225.048390570257</c:v>
                </c:pt>
                <c:pt idx="7">
                  <c:v>73044.79382692973</c:v>
                </c:pt>
                <c:pt idx="8">
                  <c:v>39020.519402002719</c:v>
                </c:pt>
                <c:pt idx="9">
                  <c:v>13315.429575870368</c:v>
                </c:pt>
                <c:pt idx="10">
                  <c:v>3376.0329354660112</c:v>
                </c:pt>
                <c:pt idx="11">
                  <c:v>688.19652532458736</c:v>
                </c:pt>
                <c:pt idx="12">
                  <c:v>118.20189504204686</c:v>
                </c:pt>
                <c:pt idx="13">
                  <c:v>17.634209009050718</c:v>
                </c:pt>
                <c:pt idx="14">
                  <c:v>2.3334656668963305</c:v>
                </c:pt>
                <c:pt idx="15">
                  <c:v>0.27728608591382825</c:v>
                </c:pt>
                <c:pt idx="16">
                  <c:v>2.8606587654299024E-2</c:v>
                </c:pt>
                <c:pt idx="17">
                  <c:v>1.6393954068413036E-3</c:v>
                </c:pt>
                <c:pt idx="18">
                  <c:v>7.337170660210659E-8</c:v>
                </c:pt>
                <c:pt idx="19">
                  <c:v>7.337170660210659E-8</c:v>
                </c:pt>
                <c:pt idx="20">
                  <c:v>7.337170660210659E-8</c:v>
                </c:pt>
                <c:pt idx="21">
                  <c:v>7.337170660210659E-8</c:v>
                </c:pt>
                <c:pt idx="22">
                  <c:v>7.337170660210659E-8</c:v>
                </c:pt>
                <c:pt idx="23">
                  <c:v>7.337170660210659E-8</c:v>
                </c:pt>
                <c:pt idx="24">
                  <c:v>7.337170660210659E-8</c:v>
                </c:pt>
                <c:pt idx="25">
                  <c:v>7.337170660210659E-8</c:v>
                </c:pt>
                <c:pt idx="26">
                  <c:v>7.337170660210659E-8</c:v>
                </c:pt>
                <c:pt idx="27">
                  <c:v>7.337170660210659E-8</c:v>
                </c:pt>
                <c:pt idx="28">
                  <c:v>7.337170660210659E-8</c:v>
                </c:pt>
                <c:pt idx="29">
                  <c:v>7.337170660210659E-8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8BB-4261-9617-7BB659C0DA80}"/>
            </c:ext>
          </c:extLst>
        </c:ser>
        <c:ser>
          <c:idx val="7"/>
          <c:order val="7"/>
          <c:tx>
            <c:v>Bimodal(3) 7.2</c:v>
          </c:tx>
          <c:marker>
            <c:symbol val="none"/>
          </c:marker>
          <c:xVal>
            <c:numRef>
              <c:f>'Sheet1 {13 min}'!$D$1:$D$31</c:f>
              <c:numCache>
                <c:formatCode>General</c:formatCode>
                <c:ptCount val="31"/>
                <c:pt idx="0">
                  <c:v>523.77398681640625</c:v>
                </c:pt>
                <c:pt idx="1">
                  <c:v>524.27398681640625</c:v>
                </c:pt>
                <c:pt idx="2">
                  <c:v>524.77398681640625</c:v>
                </c:pt>
                <c:pt idx="3">
                  <c:v>525.28497314453125</c:v>
                </c:pt>
                <c:pt idx="4">
                  <c:v>525.78497314453125</c:v>
                </c:pt>
                <c:pt idx="5">
                  <c:v>526.2860107421875</c:v>
                </c:pt>
                <c:pt idx="6">
                  <c:v>526.7860107421875</c:v>
                </c:pt>
                <c:pt idx="7">
                  <c:v>527.2979736328125</c:v>
                </c:pt>
                <c:pt idx="8">
                  <c:v>527.79901123046875</c:v>
                </c:pt>
                <c:pt idx="9">
                  <c:v>528.301025390625</c:v>
                </c:pt>
                <c:pt idx="10">
                  <c:v>528.802001953125</c:v>
                </c:pt>
                <c:pt idx="11">
                  <c:v>529.302001953125</c:v>
                </c:pt>
                <c:pt idx="12">
                  <c:v>529.802001953125</c:v>
                </c:pt>
                <c:pt idx="13">
                  <c:v>530.302001953125</c:v>
                </c:pt>
              </c:numCache>
            </c:numRef>
          </c:xVal>
          <c:yVal>
            <c:numRef>
              <c:f>'Sheet1 {13 min}'!$V$1:$V$31</c:f>
              <c:numCache>
                <c:formatCode>General</c:formatCode>
                <c:ptCount val="31"/>
                <c:pt idx="0">
                  <c:v>62.492822537344111</c:v>
                </c:pt>
                <c:pt idx="1">
                  <c:v>1087.7924616750554</c:v>
                </c:pt>
                <c:pt idx="2">
                  <c:v>8246.4832450470458</c:v>
                </c:pt>
                <c:pt idx="3">
                  <c:v>35576.304134918326</c:v>
                </c:pt>
                <c:pt idx="4">
                  <c:v>95709.709121069769</c:v>
                </c:pt>
                <c:pt idx="5">
                  <c:v>165401.23818040473</c:v>
                </c:pt>
                <c:pt idx="6">
                  <c:v>182617.92045758001</c:v>
                </c:pt>
                <c:pt idx="7">
                  <c:v>125215.72236938852</c:v>
                </c:pt>
                <c:pt idx="8">
                  <c:v>52424.151225778201</c:v>
                </c:pt>
                <c:pt idx="9">
                  <c:v>15543.624138841084</c:v>
                </c:pt>
                <c:pt idx="10">
                  <c:v>3589.6722289243417</c:v>
                </c:pt>
                <c:pt idx="11">
                  <c:v>683.75653644527961</c:v>
                </c:pt>
                <c:pt idx="12">
                  <c:v>111.44909685309329</c:v>
                </c:pt>
                <c:pt idx="13">
                  <c:v>15.939037132818473</c:v>
                </c:pt>
                <c:pt idx="14">
                  <c:v>2.0342676488813267</c:v>
                </c:pt>
                <c:pt idx="15">
                  <c:v>0.23177061902716831</c:v>
                </c:pt>
                <c:pt idx="16">
                  <c:v>2.1452274595897314E-2</c:v>
                </c:pt>
                <c:pt idx="17">
                  <c:v>8.5078180807082358E-4</c:v>
                </c:pt>
                <c:pt idx="18">
                  <c:v>7.337170660210659E-8</c:v>
                </c:pt>
                <c:pt idx="19">
                  <c:v>7.337170660210659E-8</c:v>
                </c:pt>
                <c:pt idx="20">
                  <c:v>7.337170660210659E-8</c:v>
                </c:pt>
                <c:pt idx="21">
                  <c:v>7.337170660210659E-8</c:v>
                </c:pt>
                <c:pt idx="22">
                  <c:v>7.337170660210659E-8</c:v>
                </c:pt>
                <c:pt idx="23">
                  <c:v>7.337170660210659E-8</c:v>
                </c:pt>
                <c:pt idx="24">
                  <c:v>7.337170660210659E-8</c:v>
                </c:pt>
                <c:pt idx="25">
                  <c:v>7.337170660210659E-8</c:v>
                </c:pt>
                <c:pt idx="26">
                  <c:v>7.337170660210659E-8</c:v>
                </c:pt>
                <c:pt idx="27">
                  <c:v>7.337170660210659E-8</c:v>
                </c:pt>
                <c:pt idx="28">
                  <c:v>7.337170660210659E-8</c:v>
                </c:pt>
                <c:pt idx="29">
                  <c:v>7.337170660210659E-8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8BB-4261-9617-7BB659C0DA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508927"/>
        <c:axId val="788511839"/>
      </c:scatterChart>
      <c:valAx>
        <c:axId val="788508927"/>
        <c:scaling>
          <c:orientation val="minMax"/>
          <c:max val="530"/>
          <c:min val="523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m/z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88511839"/>
        <c:crosses val="autoZero"/>
        <c:crossBetween val="midCat"/>
      </c:valAx>
      <c:valAx>
        <c:axId val="788511839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88508927"/>
        <c:crosses val="autoZero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Regression Metric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Lit>
              <c:ptCount val="1"/>
              <c:pt idx="0">
                <c:v>Error</c:v>
              </c:pt>
            </c:strLit>
          </c:cat>
          <c:val>
            <c:numRef>
              <c:f>'Sheet1 {13 min}'!$I$78</c:f>
              <c:numCache>
                <c:formatCode>General</c:formatCode>
                <c:ptCount val="1"/>
                <c:pt idx="0">
                  <c:v>8.3479177466915585E-5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686F-437D-B9AF-97FCE5FE28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axId val="788529727"/>
        <c:axId val="788516831"/>
      </c:barChart>
      <c:scatterChart>
        <c:scatterStyle val="lineMarker"/>
        <c:varyColors val="0"/>
        <c:ser>
          <c:idx val="1"/>
          <c:order val="1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008000"/>
                </a:solidFill>
                <a:prstDash val="solid"/>
              </a:ln>
            </c:spPr>
          </c:errBars>
          <c:yVal>
            <c:numRef>
              <c:f>'Sheet1 {13 min}'!$I$79</c:f>
              <c:numCache>
                <c:formatCode>General</c:formatCode>
                <c:ptCount val="1"/>
                <c:pt idx="0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686F-437D-B9AF-97FCE5FE2875}"/>
            </c:ext>
          </c:extLst>
        </c:ser>
        <c:ser>
          <c:idx val="2"/>
          <c:order val="2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6600"/>
                </a:solidFill>
                <a:prstDash val="solid"/>
              </a:ln>
            </c:spPr>
          </c:errBars>
          <c:yVal>
            <c:numRef>
              <c:f>'Sheet1 {13 min}'!$I$80</c:f>
              <c:numCache>
                <c:formatCode>General</c:formatCode>
                <c:ptCount val="1"/>
                <c:pt idx="0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686F-437D-B9AF-97FCE5FE2875}"/>
            </c:ext>
          </c:extLst>
        </c:ser>
        <c:ser>
          <c:idx val="3"/>
          <c:order val="3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'Sheet1 {13 min}'!$I$81</c:f>
              <c:numCache>
                <c:formatCode>General</c:formatCode>
                <c:ptCount val="1"/>
                <c:pt idx="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686F-437D-B9AF-97FCE5FE28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529727"/>
        <c:axId val="788516831"/>
      </c:scatterChart>
      <c:catAx>
        <c:axId val="78852972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88516831"/>
        <c:crosses val="autoZero"/>
        <c:auto val="1"/>
        <c:lblAlgn val="ctr"/>
        <c:lblOffset val="100"/>
        <c:noMultiLvlLbl val="0"/>
      </c:catAx>
      <c:valAx>
        <c:axId val="788516831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788529727"/>
        <c:crosses val="autoZero"/>
        <c:crossBetween val="between"/>
      </c:valAx>
      <c:spPr>
        <a:noFill/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Delta Chi Metric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Lit>
              <c:ptCount val="1"/>
              <c:pt idx="0">
                <c:v>DeltaChi</c:v>
              </c:pt>
            </c:strLit>
          </c:cat>
          <c:val>
            <c:numRef>
              <c:f>'Sheet1 {13 min}'!$J$78</c:f>
              <c:numCache>
                <c:formatCode>General</c:formatCode>
                <c:ptCount val="1"/>
                <c:pt idx="0">
                  <c:v>-0.87469173067228068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3C-44F5-A2DB-EBDCEE1ADE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axId val="788518495"/>
        <c:axId val="788515583"/>
      </c:barChart>
      <c:scatterChart>
        <c:scatterStyle val="lineMarker"/>
        <c:varyColors val="0"/>
        <c:ser>
          <c:idx val="1"/>
          <c:order val="1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008000"/>
                </a:solidFill>
                <a:prstDash val="solid"/>
              </a:ln>
            </c:spPr>
          </c:errBars>
          <c:yVal>
            <c:numRef>
              <c:f>'Sheet1 {13 min}'!$J$79</c:f>
              <c:numCache>
                <c:formatCode>General</c:formatCode>
                <c:ptCount val="1"/>
                <c:pt idx="0">
                  <c:v>0.53527025958483954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3C-44F5-A2DB-EBDCEE1ADE15}"/>
            </c:ext>
          </c:extLst>
        </c:ser>
        <c:ser>
          <c:idx val="2"/>
          <c:order val="2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6600"/>
                </a:solidFill>
                <a:prstDash val="solid"/>
              </a:ln>
            </c:spPr>
          </c:errBars>
          <c:yVal>
            <c:numRef>
              <c:f>'Sheet1 {13 min}'!$J$80</c:f>
              <c:numCache>
                <c:formatCode>General</c:formatCode>
                <c:ptCount val="1"/>
                <c:pt idx="0">
                  <c:v>0.26763512979241977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D3C-44F5-A2DB-EBDCEE1ADE15}"/>
            </c:ext>
          </c:extLst>
        </c:ser>
        <c:ser>
          <c:idx val="3"/>
          <c:order val="3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'Sheet1 {13 min}'!$J$81</c:f>
              <c:numCache>
                <c:formatCode>General</c:formatCode>
                <c:ptCount val="1"/>
                <c:pt idx="0">
                  <c:v>0.13381756489620988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D3C-44F5-A2DB-EBDCEE1ADE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518495"/>
        <c:axId val="788515583"/>
      </c:scatterChart>
      <c:catAx>
        <c:axId val="78851849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88515583"/>
        <c:crosses val="autoZero"/>
        <c:auto val="1"/>
        <c:lblAlgn val="ctr"/>
        <c:lblOffset val="100"/>
        <c:noMultiLvlLbl val="0"/>
      </c:catAx>
      <c:valAx>
        <c:axId val="788515583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788518495"/>
        <c:crosses val="autoZero"/>
        <c:crossBetween val="between"/>
      </c:valAx>
      <c:spPr>
        <a:noFill/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Separation Metric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Lit>
              <c:ptCount val="1"/>
              <c:pt idx="0">
                <c:v>SepRatio</c:v>
              </c:pt>
            </c:strLit>
          </c:cat>
          <c:val>
            <c:numRef>
              <c:f>'Sheet1 {13 min}'!$K$78</c:f>
              <c:numCache>
                <c:formatCode>General</c:formatCode>
                <c:ptCount val="1"/>
                <c:pt idx="0">
                  <c:v>0.68971463002532762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C5-4E03-8D40-CAFF92C3FF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axId val="788513503"/>
        <c:axId val="788523903"/>
      </c:barChart>
      <c:scatterChart>
        <c:scatterStyle val="lineMarker"/>
        <c:varyColors val="0"/>
        <c:ser>
          <c:idx val="1"/>
          <c:order val="1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008000"/>
                </a:solidFill>
                <a:prstDash val="solid"/>
              </a:ln>
            </c:spPr>
          </c:errBars>
          <c:yVal>
            <c:numRef>
              <c:f>'Sheet1 {13 min}'!$K$79</c:f>
              <c:numCache>
                <c:formatCode>General</c:formatCode>
                <c:ptCount val="1"/>
                <c:pt idx="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C5-4E03-8D40-CAFF92C3FFB4}"/>
            </c:ext>
          </c:extLst>
        </c:ser>
        <c:ser>
          <c:idx val="2"/>
          <c:order val="2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6600"/>
                </a:solidFill>
                <a:prstDash val="solid"/>
              </a:ln>
            </c:spPr>
          </c:errBars>
          <c:yVal>
            <c:numRef>
              <c:f>'Sheet1 {13 min}'!$K$80</c:f>
              <c:numCache>
                <c:formatCode>General</c:formatCode>
                <c:ptCount val="1"/>
                <c:pt idx="0">
                  <c:v>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CC5-4E03-8D40-CAFF92C3FFB4}"/>
            </c:ext>
          </c:extLst>
        </c:ser>
        <c:ser>
          <c:idx val="3"/>
          <c:order val="3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'Sheet1 {13 min}'!$K$81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CC5-4E03-8D40-CAFF92C3FF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513503"/>
        <c:axId val="788523903"/>
      </c:scatterChart>
      <c:catAx>
        <c:axId val="78851350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88523903"/>
        <c:crosses val="autoZero"/>
        <c:auto val="1"/>
        <c:lblAlgn val="ctr"/>
        <c:lblOffset val="100"/>
        <c:noMultiLvlLbl val="0"/>
      </c:catAx>
      <c:valAx>
        <c:axId val="788523903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788513503"/>
        <c:crosses val="autoZero"/>
        <c:crossBetween val="between"/>
      </c:valAx>
      <c:spPr>
        <a:noFill/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Iterative Fitting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1st</c:v>
          </c:tx>
          <c:spPr>
            <a:ln w="25400">
              <a:noFill/>
            </a:ln>
            <a:effectLst/>
          </c:spPr>
          <c:marker>
            <c:symbol val="circle"/>
            <c:size val="6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xVal>
            <c:numRef>
              <c:f>'Sheet1 {13 min}'!$K$101:$K$120</c:f>
              <c:numCache>
                <c:formatCode>General</c:formatCode>
                <c:ptCount val="20"/>
                <c:pt idx="0">
                  <c:v>1.1149167375792683</c:v>
                </c:pt>
                <c:pt idx="1">
                  <c:v>4.0880898139780681</c:v>
                </c:pt>
                <c:pt idx="2">
                  <c:v>4.1297147376797083</c:v>
                </c:pt>
                <c:pt idx="3">
                  <c:v>4.3934424794995968</c:v>
                </c:pt>
                <c:pt idx="4">
                  <c:v>3.0206034212850223</c:v>
                </c:pt>
                <c:pt idx="5">
                  <c:v>2.7374010743972064</c:v>
                </c:pt>
                <c:pt idx="6">
                  <c:v>4.038776239592254</c:v>
                </c:pt>
                <c:pt idx="7">
                  <c:v>3.8753688807533337</c:v>
                </c:pt>
                <c:pt idx="8">
                  <c:v>3.8862414619614611</c:v>
                </c:pt>
                <c:pt idx="9">
                  <c:v>0.50552718846687439</c:v>
                </c:pt>
              </c:numCache>
            </c:numRef>
          </c:xVal>
          <c:yVal>
            <c:numRef>
              <c:f>'Sheet1 {13 min}'!$Q$101:$Q$120</c:f>
              <c:numCache>
                <c:formatCode>General</c:formatCode>
                <c:ptCount val="20"/>
                <c:pt idx="0">
                  <c:v>5.960989140490023E-5</c:v>
                </c:pt>
                <c:pt idx="1">
                  <c:v>0.16312271414023044</c:v>
                </c:pt>
                <c:pt idx="2">
                  <c:v>0.11740163704710595</c:v>
                </c:pt>
                <c:pt idx="3">
                  <c:v>0.27654079799830555</c:v>
                </c:pt>
                <c:pt idx="4">
                  <c:v>2.508471920876278E-2</c:v>
                </c:pt>
                <c:pt idx="5">
                  <c:v>1.7998283303223901E-2</c:v>
                </c:pt>
                <c:pt idx="6">
                  <c:v>6.0266178532912842E-2</c:v>
                </c:pt>
                <c:pt idx="7">
                  <c:v>0.1415556766419627</c:v>
                </c:pt>
                <c:pt idx="8">
                  <c:v>0.10086732186318512</c:v>
                </c:pt>
                <c:pt idx="9">
                  <c:v>3.7041629628278892E-4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07-437F-80AD-1A4EB9683C45}"/>
            </c:ext>
          </c:extLst>
        </c:ser>
        <c:ser>
          <c:idx val="1"/>
          <c:order val="1"/>
          <c:tx>
            <c:v>2nd</c:v>
          </c:tx>
          <c:spPr>
            <a:ln w="25400">
              <a:noFill/>
            </a:ln>
            <a:effectLst/>
          </c:spPr>
          <c:marker>
            <c:symbol val="circle"/>
            <c:size val="6"/>
            <c:spPr>
              <a:solidFill>
                <a:srgbClr val="99CCFF"/>
              </a:solidFill>
              <a:ln>
                <a:solidFill>
                  <a:srgbClr val="99CCFF"/>
                </a:solidFill>
                <a:prstDash val="solid"/>
              </a:ln>
            </c:spPr>
          </c:marker>
          <c:xVal>
            <c:numRef>
              <c:f>'Sheet1 {13 min}'!$M$101:$M$120</c:f>
              <c:numCache>
                <c:formatCode>General</c:formatCode>
                <c:ptCount val="20"/>
                <c:pt idx="0">
                  <c:v>4.1677794991147472</c:v>
                </c:pt>
                <c:pt idx="1">
                  <c:v>4.5247971755237755</c:v>
                </c:pt>
                <c:pt idx="2">
                  <c:v>4.479073636444511</c:v>
                </c:pt>
                <c:pt idx="3">
                  <c:v>4.769579444725828</c:v>
                </c:pt>
                <c:pt idx="4">
                  <c:v>4.9575516704021823</c:v>
                </c:pt>
                <c:pt idx="5">
                  <c:v>4.9126768730668546</c:v>
                </c:pt>
                <c:pt idx="6">
                  <c:v>4.9248633409243361</c:v>
                </c:pt>
                <c:pt idx="7">
                  <c:v>4.6962860798767325</c:v>
                </c:pt>
                <c:pt idx="8">
                  <c:v>4.6608413496783925</c:v>
                </c:pt>
                <c:pt idx="9">
                  <c:v>4.1024851983896635</c:v>
                </c:pt>
              </c:numCache>
            </c:numRef>
          </c:xVal>
          <c:yVal>
            <c:numRef>
              <c:f>'Sheet1 {13 min}'!$R$101:$R$120</c:f>
              <c:numCache>
                <c:formatCode>General</c:formatCode>
                <c:ptCount val="20"/>
                <c:pt idx="0">
                  <c:v>0.30601354626874527</c:v>
                </c:pt>
                <c:pt idx="1">
                  <c:v>0.27983875766844757</c:v>
                </c:pt>
                <c:pt idx="2">
                  <c:v>0.38702325795909581</c:v>
                </c:pt>
                <c:pt idx="3">
                  <c:v>0.43677885675282124</c:v>
                </c:pt>
                <c:pt idx="4">
                  <c:v>0.80710547644582897</c:v>
                </c:pt>
                <c:pt idx="5">
                  <c:v>0.78696314458906225</c:v>
                </c:pt>
                <c:pt idx="6">
                  <c:v>0.70114727690376855</c:v>
                </c:pt>
                <c:pt idx="7">
                  <c:v>0.4390754177210664</c:v>
                </c:pt>
                <c:pt idx="8">
                  <c:v>0.55711113184654792</c:v>
                </c:pt>
                <c:pt idx="9">
                  <c:v>0.17651419871180293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07-437F-80AD-1A4EB9683C45}"/>
            </c:ext>
          </c:extLst>
        </c:ser>
        <c:ser>
          <c:idx val="2"/>
          <c:order val="2"/>
          <c:tx>
            <c:v>3rd</c:v>
          </c:tx>
          <c:spPr>
            <a:ln w="25400">
              <a:noFill/>
            </a:ln>
            <a:effectLst/>
          </c:spPr>
          <c:marker>
            <c:symbol val="circle"/>
            <c:size val="6"/>
            <c:spPr>
              <a:solidFill>
                <a:srgbClr val="FFCC99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xVal>
            <c:numRef>
              <c:f>'Sheet1 {13 min}'!$O$101:$O$120</c:f>
              <c:numCache>
                <c:formatCode>General</c:formatCode>
                <c:ptCount val="20"/>
                <c:pt idx="0">
                  <c:v>5.8765367307277865</c:v>
                </c:pt>
                <c:pt idx="1">
                  <c:v>6.0892756489469191</c:v>
                </c:pt>
                <c:pt idx="2">
                  <c:v>6.1531337125343413</c:v>
                </c:pt>
                <c:pt idx="3">
                  <c:v>6.6321375312310806</c:v>
                </c:pt>
                <c:pt idx="4">
                  <c:v>6.994349750595946</c:v>
                </c:pt>
                <c:pt idx="5">
                  <c:v>6.9127616562163299</c:v>
                </c:pt>
                <c:pt idx="6">
                  <c:v>6.7847891303285834</c:v>
                </c:pt>
                <c:pt idx="7">
                  <c:v>6.209774736392343</c:v>
                </c:pt>
                <c:pt idx="8">
                  <c:v>6.6124622088140477</c:v>
                </c:pt>
                <c:pt idx="9">
                  <c:v>5.5667416057860581</c:v>
                </c:pt>
              </c:numCache>
            </c:numRef>
          </c:xVal>
          <c:yVal>
            <c:numRef>
              <c:f>'Sheet1 {13 min}'!$S$101:$S$120</c:f>
              <c:numCache>
                <c:formatCode>General</c:formatCode>
                <c:ptCount val="20"/>
                <c:pt idx="0">
                  <c:v>0.69392684383984982</c:v>
                </c:pt>
                <c:pt idx="1">
                  <c:v>0.55703852819132194</c:v>
                </c:pt>
                <c:pt idx="2">
                  <c:v>0.49557510499379831</c:v>
                </c:pt>
                <c:pt idx="3">
                  <c:v>0.28668034524887326</c:v>
                </c:pt>
                <c:pt idx="4">
                  <c:v>0.16780980434540821</c:v>
                </c:pt>
                <c:pt idx="5">
                  <c:v>0.19503857210771383</c:v>
                </c:pt>
                <c:pt idx="6">
                  <c:v>0.23858654456331868</c:v>
                </c:pt>
                <c:pt idx="7">
                  <c:v>0.41936890563697088</c:v>
                </c:pt>
                <c:pt idx="8">
                  <c:v>0.34202154629026699</c:v>
                </c:pt>
                <c:pt idx="9">
                  <c:v>0.82311538499191428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E07-437F-80AD-1A4EB9683C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525567"/>
        <c:axId val="788510591"/>
      </c:scatterChart>
      <c:valAx>
        <c:axId val="7885255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88510591"/>
        <c:crosses val="autoZero"/>
        <c:crossBetween val="midCat"/>
      </c:valAx>
      <c:valAx>
        <c:axId val="788510591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88525567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 i="0">
                <a:solidFill>
                  <a:srgbClr val="000000"/>
                </a:solidFill>
              </a:defRPr>
            </a:pPr>
            <a:r>
              <a:rPr lang="en-US" b="1" i="0">
                <a:solidFill>
                  <a:srgbClr val="000000"/>
                </a:solidFill>
              </a:rPr>
              <a:t>Sheet1 {14 min} spectrum 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spectrum</c:v>
          </c:tx>
          <c:spPr>
            <a:ln w="127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{14 min}'!$A$1:$A$585</c:f>
              <c:numCache>
                <c:formatCode>General</c:formatCode>
                <c:ptCount val="585"/>
                <c:pt idx="0">
                  <c:v>523.43499755859375</c:v>
                </c:pt>
                <c:pt idx="1">
                  <c:v>523.44500732421875</c:v>
                </c:pt>
                <c:pt idx="2">
                  <c:v>523.46502685546875</c:v>
                </c:pt>
                <c:pt idx="3">
                  <c:v>523.4749755859375</c:v>
                </c:pt>
                <c:pt idx="4">
                  <c:v>523.4849853515625</c:v>
                </c:pt>
                <c:pt idx="5">
                  <c:v>523.4949951171875</c:v>
                </c:pt>
                <c:pt idx="6">
                  <c:v>523.5050048828125</c:v>
                </c:pt>
                <c:pt idx="7">
                  <c:v>523.5150146484375</c:v>
                </c:pt>
                <c:pt idx="8">
                  <c:v>523.5250244140625</c:v>
                </c:pt>
                <c:pt idx="9">
                  <c:v>523.53497314453125</c:v>
                </c:pt>
                <c:pt idx="10">
                  <c:v>523.54498291015625</c:v>
                </c:pt>
                <c:pt idx="11">
                  <c:v>523.55499267578125</c:v>
                </c:pt>
                <c:pt idx="12">
                  <c:v>523.56500244140625</c:v>
                </c:pt>
                <c:pt idx="13">
                  <c:v>523.57501220703125</c:v>
                </c:pt>
                <c:pt idx="14">
                  <c:v>523.58502197265625</c:v>
                </c:pt>
                <c:pt idx="15">
                  <c:v>523.594970703125</c:v>
                </c:pt>
                <c:pt idx="16">
                  <c:v>523.60498046875</c:v>
                </c:pt>
                <c:pt idx="17">
                  <c:v>523.614990234375</c:v>
                </c:pt>
                <c:pt idx="18">
                  <c:v>523.625</c:v>
                </c:pt>
                <c:pt idx="19">
                  <c:v>523.635009765625</c:v>
                </c:pt>
                <c:pt idx="20">
                  <c:v>523.64501953125</c:v>
                </c:pt>
                <c:pt idx="21">
                  <c:v>523.655029296875</c:v>
                </c:pt>
                <c:pt idx="22">
                  <c:v>523.66497802734375</c:v>
                </c:pt>
                <c:pt idx="23">
                  <c:v>523.67498779296875</c:v>
                </c:pt>
                <c:pt idx="24">
                  <c:v>523.68499755859375</c:v>
                </c:pt>
                <c:pt idx="25">
                  <c:v>523.69500732421875</c:v>
                </c:pt>
                <c:pt idx="26">
                  <c:v>523.70501708984375</c:v>
                </c:pt>
                <c:pt idx="27">
                  <c:v>523.71502685546875</c:v>
                </c:pt>
                <c:pt idx="28">
                  <c:v>523.7249755859375</c:v>
                </c:pt>
                <c:pt idx="29">
                  <c:v>523.7349853515625</c:v>
                </c:pt>
                <c:pt idx="30">
                  <c:v>523.7449951171875</c:v>
                </c:pt>
                <c:pt idx="31">
                  <c:v>523.7550048828125</c:v>
                </c:pt>
                <c:pt idx="32">
                  <c:v>523.7650146484375</c:v>
                </c:pt>
                <c:pt idx="33">
                  <c:v>523.7750244140625</c:v>
                </c:pt>
                <c:pt idx="34">
                  <c:v>523.78497314453125</c:v>
                </c:pt>
                <c:pt idx="35">
                  <c:v>523.79498291015625</c:v>
                </c:pt>
                <c:pt idx="36">
                  <c:v>523.80499267578125</c:v>
                </c:pt>
                <c:pt idx="37">
                  <c:v>523.81500244140625</c:v>
                </c:pt>
                <c:pt idx="38">
                  <c:v>523.82501220703125</c:v>
                </c:pt>
                <c:pt idx="39">
                  <c:v>523.83502197265625</c:v>
                </c:pt>
                <c:pt idx="40">
                  <c:v>523.844970703125</c:v>
                </c:pt>
                <c:pt idx="41">
                  <c:v>523.85498046875</c:v>
                </c:pt>
                <c:pt idx="42">
                  <c:v>523.864990234375</c:v>
                </c:pt>
                <c:pt idx="43">
                  <c:v>523.875</c:v>
                </c:pt>
                <c:pt idx="44">
                  <c:v>523.885009765625</c:v>
                </c:pt>
                <c:pt idx="45">
                  <c:v>523.89501953125</c:v>
                </c:pt>
                <c:pt idx="46">
                  <c:v>523.905029296875</c:v>
                </c:pt>
                <c:pt idx="47">
                  <c:v>523.91497802734375</c:v>
                </c:pt>
                <c:pt idx="48">
                  <c:v>523.92498779296875</c:v>
                </c:pt>
                <c:pt idx="49">
                  <c:v>523.93499755859375</c:v>
                </c:pt>
                <c:pt idx="50">
                  <c:v>523.94500732421875</c:v>
                </c:pt>
                <c:pt idx="51">
                  <c:v>523.95501708984375</c:v>
                </c:pt>
                <c:pt idx="52">
                  <c:v>523.96502685546875</c:v>
                </c:pt>
                <c:pt idx="53">
                  <c:v>523.9749755859375</c:v>
                </c:pt>
                <c:pt idx="54">
                  <c:v>523.9849853515625</c:v>
                </c:pt>
                <c:pt idx="55">
                  <c:v>523.9949951171875</c:v>
                </c:pt>
                <c:pt idx="56">
                  <c:v>524.0050048828125</c:v>
                </c:pt>
                <c:pt idx="57">
                  <c:v>524.0150146484375</c:v>
                </c:pt>
                <c:pt idx="58">
                  <c:v>524.0250244140625</c:v>
                </c:pt>
                <c:pt idx="59">
                  <c:v>524.03497314453125</c:v>
                </c:pt>
                <c:pt idx="60">
                  <c:v>524.04498291015625</c:v>
                </c:pt>
                <c:pt idx="61">
                  <c:v>524.05499267578125</c:v>
                </c:pt>
                <c:pt idx="62">
                  <c:v>524.06500244140625</c:v>
                </c:pt>
                <c:pt idx="63">
                  <c:v>524.07501220703125</c:v>
                </c:pt>
                <c:pt idx="64">
                  <c:v>524.08502197265625</c:v>
                </c:pt>
                <c:pt idx="65">
                  <c:v>524.094970703125</c:v>
                </c:pt>
                <c:pt idx="66">
                  <c:v>524.10400390625</c:v>
                </c:pt>
                <c:pt idx="67">
                  <c:v>524.114990234375</c:v>
                </c:pt>
                <c:pt idx="68">
                  <c:v>524.125</c:v>
                </c:pt>
                <c:pt idx="69">
                  <c:v>524.135009765625</c:v>
                </c:pt>
                <c:pt idx="70">
                  <c:v>524.14398193359375</c:v>
                </c:pt>
                <c:pt idx="71">
                  <c:v>524.15399169921875</c:v>
                </c:pt>
                <c:pt idx="72">
                  <c:v>524.16400146484375</c:v>
                </c:pt>
                <c:pt idx="73">
                  <c:v>524.17401123046875</c:v>
                </c:pt>
                <c:pt idx="74">
                  <c:v>524.18402099609375</c:v>
                </c:pt>
                <c:pt idx="75">
                  <c:v>524.1939697265625</c:v>
                </c:pt>
                <c:pt idx="76">
                  <c:v>524.2039794921875</c:v>
                </c:pt>
                <c:pt idx="77">
                  <c:v>524.2139892578125</c:v>
                </c:pt>
                <c:pt idx="78">
                  <c:v>524.2239990234375</c:v>
                </c:pt>
                <c:pt idx="79">
                  <c:v>524.2340087890625</c:v>
                </c:pt>
                <c:pt idx="80">
                  <c:v>524.2440185546875</c:v>
                </c:pt>
                <c:pt idx="81">
                  <c:v>524.2540283203125</c:v>
                </c:pt>
                <c:pt idx="82">
                  <c:v>524.26397705078125</c:v>
                </c:pt>
                <c:pt idx="83">
                  <c:v>524.27398681640625</c:v>
                </c:pt>
                <c:pt idx="84">
                  <c:v>524.28399658203125</c:v>
                </c:pt>
                <c:pt idx="85">
                  <c:v>524.29400634765625</c:v>
                </c:pt>
                <c:pt idx="86">
                  <c:v>524.30401611328125</c:v>
                </c:pt>
                <c:pt idx="87">
                  <c:v>524.31402587890625</c:v>
                </c:pt>
                <c:pt idx="88">
                  <c:v>524.323974609375</c:v>
                </c:pt>
                <c:pt idx="89">
                  <c:v>524.333984375</c:v>
                </c:pt>
                <c:pt idx="90">
                  <c:v>524.343994140625</c:v>
                </c:pt>
                <c:pt idx="91">
                  <c:v>524.35400390625</c:v>
                </c:pt>
                <c:pt idx="92">
                  <c:v>524.364013671875</c:v>
                </c:pt>
                <c:pt idx="93">
                  <c:v>524.3740234375</c:v>
                </c:pt>
                <c:pt idx="94">
                  <c:v>524.38397216796875</c:v>
                </c:pt>
                <c:pt idx="95">
                  <c:v>524.39398193359375</c:v>
                </c:pt>
                <c:pt idx="96">
                  <c:v>524.40399169921875</c:v>
                </c:pt>
                <c:pt idx="97">
                  <c:v>524.41400146484375</c:v>
                </c:pt>
                <c:pt idx="98">
                  <c:v>524.42401123046875</c:v>
                </c:pt>
                <c:pt idx="99">
                  <c:v>524.43402099609375</c:v>
                </c:pt>
                <c:pt idx="100">
                  <c:v>524.4439697265625</c:v>
                </c:pt>
                <c:pt idx="101">
                  <c:v>524.4539794921875</c:v>
                </c:pt>
                <c:pt idx="102">
                  <c:v>524.4639892578125</c:v>
                </c:pt>
                <c:pt idx="103">
                  <c:v>524.4739990234375</c:v>
                </c:pt>
                <c:pt idx="104">
                  <c:v>524.4840087890625</c:v>
                </c:pt>
                <c:pt idx="105">
                  <c:v>524.4940185546875</c:v>
                </c:pt>
                <c:pt idx="106">
                  <c:v>524.5040283203125</c:v>
                </c:pt>
                <c:pt idx="107">
                  <c:v>524.51397705078125</c:v>
                </c:pt>
                <c:pt idx="108">
                  <c:v>524.52398681640625</c:v>
                </c:pt>
                <c:pt idx="109">
                  <c:v>524.53399658203125</c:v>
                </c:pt>
                <c:pt idx="110">
                  <c:v>524.54400634765625</c:v>
                </c:pt>
                <c:pt idx="111">
                  <c:v>524.55401611328125</c:v>
                </c:pt>
                <c:pt idx="112">
                  <c:v>524.56402587890625</c:v>
                </c:pt>
                <c:pt idx="113">
                  <c:v>524.573974609375</c:v>
                </c:pt>
                <c:pt idx="114">
                  <c:v>524.583984375</c:v>
                </c:pt>
                <c:pt idx="115">
                  <c:v>524.593994140625</c:v>
                </c:pt>
                <c:pt idx="116">
                  <c:v>524.60400390625</c:v>
                </c:pt>
                <c:pt idx="117">
                  <c:v>524.614013671875</c:v>
                </c:pt>
                <c:pt idx="118">
                  <c:v>524.6240234375</c:v>
                </c:pt>
                <c:pt idx="119">
                  <c:v>524.63397216796875</c:v>
                </c:pt>
                <c:pt idx="120">
                  <c:v>524.64398193359375</c:v>
                </c:pt>
                <c:pt idx="121">
                  <c:v>524.65399169921875</c:v>
                </c:pt>
                <c:pt idx="122">
                  <c:v>524.66400146484375</c:v>
                </c:pt>
                <c:pt idx="123">
                  <c:v>524.67401123046875</c:v>
                </c:pt>
                <c:pt idx="124">
                  <c:v>524.68402099609375</c:v>
                </c:pt>
                <c:pt idx="125">
                  <c:v>524.6939697265625</c:v>
                </c:pt>
                <c:pt idx="126">
                  <c:v>524.7039794921875</c:v>
                </c:pt>
                <c:pt idx="127">
                  <c:v>524.7139892578125</c:v>
                </c:pt>
                <c:pt idx="128">
                  <c:v>524.7239990234375</c:v>
                </c:pt>
                <c:pt idx="129">
                  <c:v>524.7340087890625</c:v>
                </c:pt>
                <c:pt idx="130">
                  <c:v>524.7440185546875</c:v>
                </c:pt>
                <c:pt idx="131">
                  <c:v>524.7540283203125</c:v>
                </c:pt>
                <c:pt idx="132">
                  <c:v>524.76397705078125</c:v>
                </c:pt>
                <c:pt idx="133">
                  <c:v>524.77398681640625</c:v>
                </c:pt>
                <c:pt idx="134">
                  <c:v>524.78399658203125</c:v>
                </c:pt>
                <c:pt idx="135">
                  <c:v>524.79400634765625</c:v>
                </c:pt>
                <c:pt idx="136">
                  <c:v>524.80401611328125</c:v>
                </c:pt>
                <c:pt idx="137">
                  <c:v>524.81402587890625</c:v>
                </c:pt>
                <c:pt idx="138">
                  <c:v>524.823974609375</c:v>
                </c:pt>
                <c:pt idx="139">
                  <c:v>524.833984375</c:v>
                </c:pt>
                <c:pt idx="140">
                  <c:v>524.843994140625</c:v>
                </c:pt>
                <c:pt idx="141">
                  <c:v>524.85400390625</c:v>
                </c:pt>
                <c:pt idx="142">
                  <c:v>524.864013671875</c:v>
                </c:pt>
                <c:pt idx="143">
                  <c:v>524.8740234375</c:v>
                </c:pt>
                <c:pt idx="144">
                  <c:v>524.88397216796875</c:v>
                </c:pt>
                <c:pt idx="145">
                  <c:v>524.89398193359375</c:v>
                </c:pt>
                <c:pt idx="146">
                  <c:v>524.90399169921875</c:v>
                </c:pt>
                <c:pt idx="147">
                  <c:v>524.91400146484375</c:v>
                </c:pt>
                <c:pt idx="148">
                  <c:v>524.92401123046875</c:v>
                </c:pt>
                <c:pt idx="149">
                  <c:v>524.93402099609375</c:v>
                </c:pt>
                <c:pt idx="150">
                  <c:v>524.9439697265625</c:v>
                </c:pt>
                <c:pt idx="151">
                  <c:v>524.9539794921875</c:v>
                </c:pt>
                <c:pt idx="152">
                  <c:v>524.9639892578125</c:v>
                </c:pt>
                <c:pt idx="153">
                  <c:v>524.9739990234375</c:v>
                </c:pt>
                <c:pt idx="154">
                  <c:v>524.9840087890625</c:v>
                </c:pt>
                <c:pt idx="155">
                  <c:v>524.9940185546875</c:v>
                </c:pt>
                <c:pt idx="156">
                  <c:v>525.0040283203125</c:v>
                </c:pt>
                <c:pt idx="157">
                  <c:v>525.01397705078125</c:v>
                </c:pt>
                <c:pt idx="158">
                  <c:v>525.02398681640625</c:v>
                </c:pt>
                <c:pt idx="159">
                  <c:v>525.03399658203125</c:v>
                </c:pt>
                <c:pt idx="160">
                  <c:v>525.04400634765625</c:v>
                </c:pt>
                <c:pt idx="161">
                  <c:v>525.05401611328125</c:v>
                </c:pt>
                <c:pt idx="162">
                  <c:v>525.06402587890625</c:v>
                </c:pt>
                <c:pt idx="163">
                  <c:v>525.073974609375</c:v>
                </c:pt>
                <c:pt idx="164">
                  <c:v>525.083984375</c:v>
                </c:pt>
                <c:pt idx="165">
                  <c:v>525.093994140625</c:v>
                </c:pt>
                <c:pt idx="166">
                  <c:v>525.10400390625</c:v>
                </c:pt>
                <c:pt idx="167">
                  <c:v>525.114013671875</c:v>
                </c:pt>
                <c:pt idx="168">
                  <c:v>525.1240234375</c:v>
                </c:pt>
                <c:pt idx="169">
                  <c:v>525.13397216796875</c:v>
                </c:pt>
                <c:pt idx="170">
                  <c:v>525.14398193359375</c:v>
                </c:pt>
                <c:pt idx="171">
                  <c:v>525.15399169921875</c:v>
                </c:pt>
                <c:pt idx="172">
                  <c:v>525.16400146484375</c:v>
                </c:pt>
                <c:pt idx="173">
                  <c:v>525.17401123046875</c:v>
                </c:pt>
                <c:pt idx="174">
                  <c:v>525.18499755859375</c:v>
                </c:pt>
                <c:pt idx="175">
                  <c:v>525.19500732421875</c:v>
                </c:pt>
                <c:pt idx="176">
                  <c:v>525.2039794921875</c:v>
                </c:pt>
                <c:pt idx="177">
                  <c:v>525.2139892578125</c:v>
                </c:pt>
                <c:pt idx="178">
                  <c:v>525.2239990234375</c:v>
                </c:pt>
                <c:pt idx="179">
                  <c:v>525.2340087890625</c:v>
                </c:pt>
                <c:pt idx="180">
                  <c:v>525.2449951171875</c:v>
                </c:pt>
                <c:pt idx="181">
                  <c:v>525.2550048828125</c:v>
                </c:pt>
                <c:pt idx="182">
                  <c:v>525.2650146484375</c:v>
                </c:pt>
                <c:pt idx="183">
                  <c:v>525.2750244140625</c:v>
                </c:pt>
                <c:pt idx="184">
                  <c:v>525.28497314453125</c:v>
                </c:pt>
                <c:pt idx="185">
                  <c:v>525.29400634765625</c:v>
                </c:pt>
                <c:pt idx="186">
                  <c:v>525.30499267578125</c:v>
                </c:pt>
                <c:pt idx="187">
                  <c:v>525.31500244140625</c:v>
                </c:pt>
                <c:pt idx="188">
                  <c:v>525.32501220703125</c:v>
                </c:pt>
                <c:pt idx="189">
                  <c:v>525.33502197265625</c:v>
                </c:pt>
                <c:pt idx="190">
                  <c:v>525.344970703125</c:v>
                </c:pt>
                <c:pt idx="191">
                  <c:v>525.35498046875</c:v>
                </c:pt>
                <c:pt idx="192">
                  <c:v>525.364990234375</c:v>
                </c:pt>
                <c:pt idx="193">
                  <c:v>525.375</c:v>
                </c:pt>
                <c:pt idx="194">
                  <c:v>525.385009765625</c:v>
                </c:pt>
                <c:pt idx="195">
                  <c:v>525.39501953125</c:v>
                </c:pt>
                <c:pt idx="196">
                  <c:v>525.405029296875</c:v>
                </c:pt>
                <c:pt idx="197">
                  <c:v>525.41497802734375</c:v>
                </c:pt>
                <c:pt idx="198">
                  <c:v>525.42498779296875</c:v>
                </c:pt>
                <c:pt idx="199">
                  <c:v>525.43499755859375</c:v>
                </c:pt>
                <c:pt idx="200">
                  <c:v>525.44500732421875</c:v>
                </c:pt>
                <c:pt idx="201">
                  <c:v>525.45501708984375</c:v>
                </c:pt>
                <c:pt idx="202">
                  <c:v>525.46502685546875</c:v>
                </c:pt>
                <c:pt idx="203">
                  <c:v>525.4749755859375</c:v>
                </c:pt>
                <c:pt idx="204">
                  <c:v>525.4849853515625</c:v>
                </c:pt>
                <c:pt idx="205">
                  <c:v>525.4949951171875</c:v>
                </c:pt>
                <c:pt idx="206">
                  <c:v>525.5050048828125</c:v>
                </c:pt>
                <c:pt idx="207">
                  <c:v>525.5150146484375</c:v>
                </c:pt>
                <c:pt idx="208">
                  <c:v>525.5250244140625</c:v>
                </c:pt>
                <c:pt idx="209">
                  <c:v>525.53497314453125</c:v>
                </c:pt>
                <c:pt idx="210">
                  <c:v>525.54498291015625</c:v>
                </c:pt>
                <c:pt idx="211">
                  <c:v>525.55499267578125</c:v>
                </c:pt>
                <c:pt idx="212">
                  <c:v>525.56500244140625</c:v>
                </c:pt>
                <c:pt idx="213">
                  <c:v>525.57501220703125</c:v>
                </c:pt>
                <c:pt idx="214">
                  <c:v>525.58502197265625</c:v>
                </c:pt>
                <c:pt idx="215">
                  <c:v>525.594970703125</c:v>
                </c:pt>
                <c:pt idx="216">
                  <c:v>525.60498046875</c:v>
                </c:pt>
                <c:pt idx="217">
                  <c:v>525.614990234375</c:v>
                </c:pt>
                <c:pt idx="218">
                  <c:v>525.625</c:v>
                </c:pt>
                <c:pt idx="219">
                  <c:v>525.635009765625</c:v>
                </c:pt>
                <c:pt idx="220">
                  <c:v>525.64501953125</c:v>
                </c:pt>
                <c:pt idx="221">
                  <c:v>525.655029296875</c:v>
                </c:pt>
                <c:pt idx="222">
                  <c:v>525.66497802734375</c:v>
                </c:pt>
                <c:pt idx="223">
                  <c:v>525.67498779296875</c:v>
                </c:pt>
                <c:pt idx="224">
                  <c:v>525.68499755859375</c:v>
                </c:pt>
                <c:pt idx="225">
                  <c:v>525.69500732421875</c:v>
                </c:pt>
                <c:pt idx="226">
                  <c:v>525.70501708984375</c:v>
                </c:pt>
                <c:pt idx="227">
                  <c:v>525.71502685546875</c:v>
                </c:pt>
                <c:pt idx="228">
                  <c:v>525.7249755859375</c:v>
                </c:pt>
                <c:pt idx="229">
                  <c:v>525.7349853515625</c:v>
                </c:pt>
                <c:pt idx="230">
                  <c:v>525.7449951171875</c:v>
                </c:pt>
                <c:pt idx="231">
                  <c:v>525.7550048828125</c:v>
                </c:pt>
                <c:pt idx="232">
                  <c:v>525.7650146484375</c:v>
                </c:pt>
                <c:pt idx="233">
                  <c:v>525.7750244140625</c:v>
                </c:pt>
                <c:pt idx="234">
                  <c:v>525.78497314453125</c:v>
                </c:pt>
                <c:pt idx="235">
                  <c:v>525.79498291015625</c:v>
                </c:pt>
                <c:pt idx="236">
                  <c:v>525.80499267578125</c:v>
                </c:pt>
                <c:pt idx="237">
                  <c:v>525.81500244140625</c:v>
                </c:pt>
                <c:pt idx="238">
                  <c:v>525.82501220703125</c:v>
                </c:pt>
                <c:pt idx="239">
                  <c:v>525.83502197265625</c:v>
                </c:pt>
                <c:pt idx="240">
                  <c:v>525.844970703125</c:v>
                </c:pt>
                <c:pt idx="241">
                  <c:v>525.85498046875</c:v>
                </c:pt>
                <c:pt idx="242">
                  <c:v>525.864990234375</c:v>
                </c:pt>
                <c:pt idx="243">
                  <c:v>525.875</c:v>
                </c:pt>
                <c:pt idx="244">
                  <c:v>525.885009765625</c:v>
                </c:pt>
                <c:pt idx="245">
                  <c:v>525.89501953125</c:v>
                </c:pt>
                <c:pt idx="246">
                  <c:v>525.905029296875</c:v>
                </c:pt>
                <c:pt idx="247">
                  <c:v>525.91497802734375</c:v>
                </c:pt>
                <c:pt idx="248">
                  <c:v>525.92498779296875</c:v>
                </c:pt>
                <c:pt idx="249">
                  <c:v>525.93499755859375</c:v>
                </c:pt>
                <c:pt idx="250">
                  <c:v>525.94500732421875</c:v>
                </c:pt>
                <c:pt idx="251">
                  <c:v>525.95501708984375</c:v>
                </c:pt>
                <c:pt idx="252">
                  <c:v>525.96502685546875</c:v>
                </c:pt>
                <c:pt idx="253">
                  <c:v>525.9749755859375</c:v>
                </c:pt>
                <c:pt idx="254">
                  <c:v>525.9849853515625</c:v>
                </c:pt>
                <c:pt idx="255">
                  <c:v>525.9949951171875</c:v>
                </c:pt>
                <c:pt idx="256">
                  <c:v>526.0050048828125</c:v>
                </c:pt>
                <c:pt idx="257">
                  <c:v>526.0150146484375</c:v>
                </c:pt>
                <c:pt idx="258">
                  <c:v>526.0250244140625</c:v>
                </c:pt>
                <c:pt idx="259">
                  <c:v>526.03497314453125</c:v>
                </c:pt>
                <c:pt idx="260">
                  <c:v>526.04498291015625</c:v>
                </c:pt>
                <c:pt idx="261">
                  <c:v>526.05499267578125</c:v>
                </c:pt>
                <c:pt idx="262">
                  <c:v>526.06500244140625</c:v>
                </c:pt>
                <c:pt idx="263">
                  <c:v>526.07501220703125</c:v>
                </c:pt>
                <c:pt idx="264">
                  <c:v>526.08502197265625</c:v>
                </c:pt>
                <c:pt idx="265">
                  <c:v>526.094970703125</c:v>
                </c:pt>
                <c:pt idx="266">
                  <c:v>526.10498046875</c:v>
                </c:pt>
                <c:pt idx="267">
                  <c:v>526.114990234375</c:v>
                </c:pt>
                <c:pt idx="268">
                  <c:v>526.125</c:v>
                </c:pt>
                <c:pt idx="269">
                  <c:v>526.135009765625</c:v>
                </c:pt>
                <c:pt idx="270">
                  <c:v>526.14501953125</c:v>
                </c:pt>
                <c:pt idx="271">
                  <c:v>526.155029296875</c:v>
                </c:pt>
                <c:pt idx="272">
                  <c:v>526.16497802734375</c:v>
                </c:pt>
                <c:pt idx="273">
                  <c:v>526.17498779296875</c:v>
                </c:pt>
                <c:pt idx="274">
                  <c:v>526.18499755859375</c:v>
                </c:pt>
                <c:pt idx="275">
                  <c:v>526.19500732421875</c:v>
                </c:pt>
                <c:pt idx="276">
                  <c:v>526.20501708984375</c:v>
                </c:pt>
                <c:pt idx="277">
                  <c:v>526.21502685546875</c:v>
                </c:pt>
                <c:pt idx="278">
                  <c:v>526.2249755859375</c:v>
                </c:pt>
                <c:pt idx="279">
                  <c:v>526.2349853515625</c:v>
                </c:pt>
                <c:pt idx="280">
                  <c:v>526.2449951171875</c:v>
                </c:pt>
                <c:pt idx="281">
                  <c:v>526.2550048828125</c:v>
                </c:pt>
                <c:pt idx="282">
                  <c:v>526.2659912109375</c:v>
                </c:pt>
                <c:pt idx="283">
                  <c:v>526.2760009765625</c:v>
                </c:pt>
                <c:pt idx="284">
                  <c:v>526.2860107421875</c:v>
                </c:pt>
                <c:pt idx="285">
                  <c:v>526.2960205078125</c:v>
                </c:pt>
                <c:pt idx="286">
                  <c:v>526.3060302734375</c:v>
                </c:pt>
                <c:pt idx="287">
                  <c:v>526.31597900390625</c:v>
                </c:pt>
                <c:pt idx="288">
                  <c:v>526.32598876953125</c:v>
                </c:pt>
                <c:pt idx="289">
                  <c:v>526.33599853515625</c:v>
                </c:pt>
                <c:pt idx="290">
                  <c:v>526.34600830078125</c:v>
                </c:pt>
                <c:pt idx="291">
                  <c:v>526.35601806640625</c:v>
                </c:pt>
                <c:pt idx="292">
                  <c:v>526.36602783203125</c:v>
                </c:pt>
                <c:pt idx="293">
                  <c:v>526.3759765625</c:v>
                </c:pt>
                <c:pt idx="294">
                  <c:v>526.385986328125</c:v>
                </c:pt>
                <c:pt idx="295">
                  <c:v>526.39599609375</c:v>
                </c:pt>
                <c:pt idx="296">
                  <c:v>526.406005859375</c:v>
                </c:pt>
                <c:pt idx="297">
                  <c:v>526.416015625</c:v>
                </c:pt>
                <c:pt idx="298">
                  <c:v>526.426025390625</c:v>
                </c:pt>
                <c:pt idx="299">
                  <c:v>526.43597412109375</c:v>
                </c:pt>
                <c:pt idx="300">
                  <c:v>526.44598388671875</c:v>
                </c:pt>
                <c:pt idx="301">
                  <c:v>526.45599365234375</c:v>
                </c:pt>
                <c:pt idx="302">
                  <c:v>526.46600341796875</c:v>
                </c:pt>
                <c:pt idx="303">
                  <c:v>526.47601318359375</c:v>
                </c:pt>
                <c:pt idx="304">
                  <c:v>526.48602294921875</c:v>
                </c:pt>
                <c:pt idx="305">
                  <c:v>526.4959716796875</c:v>
                </c:pt>
                <c:pt idx="306">
                  <c:v>526.5059814453125</c:v>
                </c:pt>
                <c:pt idx="307">
                  <c:v>526.5159912109375</c:v>
                </c:pt>
                <c:pt idx="308">
                  <c:v>526.5260009765625</c:v>
                </c:pt>
                <c:pt idx="309">
                  <c:v>526.5360107421875</c:v>
                </c:pt>
                <c:pt idx="310">
                  <c:v>526.5460205078125</c:v>
                </c:pt>
                <c:pt idx="311">
                  <c:v>526.5560302734375</c:v>
                </c:pt>
                <c:pt idx="312">
                  <c:v>526.56597900390625</c:v>
                </c:pt>
                <c:pt idx="313">
                  <c:v>526.57598876953125</c:v>
                </c:pt>
                <c:pt idx="314">
                  <c:v>526.58599853515625</c:v>
                </c:pt>
                <c:pt idx="315">
                  <c:v>526.59600830078125</c:v>
                </c:pt>
                <c:pt idx="316">
                  <c:v>526.60601806640625</c:v>
                </c:pt>
                <c:pt idx="317">
                  <c:v>526.61602783203125</c:v>
                </c:pt>
                <c:pt idx="318">
                  <c:v>526.6259765625</c:v>
                </c:pt>
                <c:pt idx="319">
                  <c:v>526.635986328125</c:v>
                </c:pt>
                <c:pt idx="320">
                  <c:v>526.64599609375</c:v>
                </c:pt>
                <c:pt idx="321">
                  <c:v>526.656005859375</c:v>
                </c:pt>
                <c:pt idx="322">
                  <c:v>526.666015625</c:v>
                </c:pt>
                <c:pt idx="323">
                  <c:v>526.676025390625</c:v>
                </c:pt>
                <c:pt idx="324">
                  <c:v>526.68597412109375</c:v>
                </c:pt>
                <c:pt idx="325">
                  <c:v>526.69598388671875</c:v>
                </c:pt>
                <c:pt idx="326">
                  <c:v>526.70599365234375</c:v>
                </c:pt>
                <c:pt idx="327">
                  <c:v>526.71600341796875</c:v>
                </c:pt>
                <c:pt idx="328">
                  <c:v>526.72601318359375</c:v>
                </c:pt>
                <c:pt idx="329">
                  <c:v>526.73602294921875</c:v>
                </c:pt>
                <c:pt idx="330">
                  <c:v>526.7459716796875</c:v>
                </c:pt>
                <c:pt idx="331">
                  <c:v>526.7559814453125</c:v>
                </c:pt>
                <c:pt idx="332">
                  <c:v>526.7659912109375</c:v>
                </c:pt>
                <c:pt idx="333">
                  <c:v>526.7760009765625</c:v>
                </c:pt>
                <c:pt idx="334">
                  <c:v>526.7860107421875</c:v>
                </c:pt>
                <c:pt idx="335">
                  <c:v>526.7960205078125</c:v>
                </c:pt>
                <c:pt idx="336">
                  <c:v>526.8060302734375</c:v>
                </c:pt>
                <c:pt idx="337">
                  <c:v>526.81597900390625</c:v>
                </c:pt>
                <c:pt idx="338">
                  <c:v>526.8270263671875</c:v>
                </c:pt>
                <c:pt idx="339">
                  <c:v>526.83697509765625</c:v>
                </c:pt>
                <c:pt idx="340">
                  <c:v>526.84698486328125</c:v>
                </c:pt>
                <c:pt idx="341">
                  <c:v>526.85699462890625</c:v>
                </c:pt>
                <c:pt idx="342">
                  <c:v>526.86700439453125</c:v>
                </c:pt>
                <c:pt idx="343">
                  <c:v>526.87701416015625</c:v>
                </c:pt>
                <c:pt idx="344">
                  <c:v>526.88702392578125</c:v>
                </c:pt>
                <c:pt idx="345">
                  <c:v>526.89697265625</c:v>
                </c:pt>
                <c:pt idx="346">
                  <c:v>526.906982421875</c:v>
                </c:pt>
                <c:pt idx="347">
                  <c:v>526.9169921875</c:v>
                </c:pt>
                <c:pt idx="348">
                  <c:v>526.927001953125</c:v>
                </c:pt>
                <c:pt idx="349">
                  <c:v>526.93701171875</c:v>
                </c:pt>
                <c:pt idx="350">
                  <c:v>526.947021484375</c:v>
                </c:pt>
                <c:pt idx="351">
                  <c:v>526.95697021484375</c:v>
                </c:pt>
                <c:pt idx="352">
                  <c:v>526.96697998046875</c:v>
                </c:pt>
                <c:pt idx="353">
                  <c:v>526.97698974609375</c:v>
                </c:pt>
                <c:pt idx="354">
                  <c:v>526.98699951171875</c:v>
                </c:pt>
                <c:pt idx="355">
                  <c:v>526.99700927734375</c:v>
                </c:pt>
                <c:pt idx="356">
                  <c:v>527.00701904296875</c:v>
                </c:pt>
                <c:pt idx="357">
                  <c:v>527.01702880859375</c:v>
                </c:pt>
                <c:pt idx="358">
                  <c:v>527.0269775390625</c:v>
                </c:pt>
                <c:pt idx="359">
                  <c:v>527.0369873046875</c:v>
                </c:pt>
                <c:pt idx="360">
                  <c:v>527.0469970703125</c:v>
                </c:pt>
                <c:pt idx="361">
                  <c:v>527.0570068359375</c:v>
                </c:pt>
                <c:pt idx="362">
                  <c:v>527.0670166015625</c:v>
                </c:pt>
                <c:pt idx="363">
                  <c:v>527.0770263671875</c:v>
                </c:pt>
                <c:pt idx="364">
                  <c:v>527.08697509765625</c:v>
                </c:pt>
                <c:pt idx="365">
                  <c:v>527.09698486328125</c:v>
                </c:pt>
                <c:pt idx="366">
                  <c:v>527.10699462890625</c:v>
                </c:pt>
                <c:pt idx="367">
                  <c:v>527.11700439453125</c:v>
                </c:pt>
                <c:pt idx="368">
                  <c:v>527.12701416015625</c:v>
                </c:pt>
                <c:pt idx="369">
                  <c:v>527.13702392578125</c:v>
                </c:pt>
                <c:pt idx="370">
                  <c:v>527.14697265625</c:v>
                </c:pt>
                <c:pt idx="371">
                  <c:v>527.156982421875</c:v>
                </c:pt>
                <c:pt idx="372">
                  <c:v>527.1669921875</c:v>
                </c:pt>
                <c:pt idx="373">
                  <c:v>527.177001953125</c:v>
                </c:pt>
                <c:pt idx="374">
                  <c:v>527.18701171875</c:v>
                </c:pt>
                <c:pt idx="375">
                  <c:v>527.197021484375</c:v>
                </c:pt>
                <c:pt idx="376">
                  <c:v>527.20697021484375</c:v>
                </c:pt>
                <c:pt idx="377">
                  <c:v>527.21697998046875</c:v>
                </c:pt>
                <c:pt idx="378">
                  <c:v>527.22698974609375</c:v>
                </c:pt>
                <c:pt idx="379">
                  <c:v>527.23699951171875</c:v>
                </c:pt>
                <c:pt idx="380">
                  <c:v>527.24700927734375</c:v>
                </c:pt>
                <c:pt idx="381">
                  <c:v>527.25799560546875</c:v>
                </c:pt>
                <c:pt idx="382">
                  <c:v>527.26800537109375</c:v>
                </c:pt>
                <c:pt idx="383">
                  <c:v>527.27801513671875</c:v>
                </c:pt>
                <c:pt idx="384">
                  <c:v>527.28802490234375</c:v>
                </c:pt>
                <c:pt idx="385">
                  <c:v>527.2979736328125</c:v>
                </c:pt>
                <c:pt idx="386">
                  <c:v>527.3079833984375</c:v>
                </c:pt>
                <c:pt idx="387">
                  <c:v>527.3179931640625</c:v>
                </c:pt>
                <c:pt idx="388">
                  <c:v>527.3280029296875</c:v>
                </c:pt>
                <c:pt idx="389">
                  <c:v>527.3380126953125</c:v>
                </c:pt>
                <c:pt idx="390">
                  <c:v>527.3480224609375</c:v>
                </c:pt>
                <c:pt idx="391">
                  <c:v>527.35797119140625</c:v>
                </c:pt>
                <c:pt idx="392">
                  <c:v>527.36798095703125</c:v>
                </c:pt>
                <c:pt idx="393">
                  <c:v>527.37799072265625</c:v>
                </c:pt>
                <c:pt idx="394">
                  <c:v>527.38800048828125</c:v>
                </c:pt>
                <c:pt idx="395">
                  <c:v>527.39801025390625</c:v>
                </c:pt>
                <c:pt idx="396">
                  <c:v>527.40802001953125</c:v>
                </c:pt>
                <c:pt idx="397">
                  <c:v>527.41802978515625</c:v>
                </c:pt>
                <c:pt idx="398">
                  <c:v>527.427978515625</c:v>
                </c:pt>
                <c:pt idx="399">
                  <c:v>527.43798828125</c:v>
                </c:pt>
                <c:pt idx="400">
                  <c:v>527.447998046875</c:v>
                </c:pt>
                <c:pt idx="401">
                  <c:v>527.4580078125</c:v>
                </c:pt>
                <c:pt idx="402">
                  <c:v>527.468017578125</c:v>
                </c:pt>
                <c:pt idx="403">
                  <c:v>527.47802734375</c:v>
                </c:pt>
                <c:pt idx="404">
                  <c:v>527.48797607421875</c:v>
                </c:pt>
                <c:pt idx="405">
                  <c:v>527.49798583984375</c:v>
                </c:pt>
                <c:pt idx="406">
                  <c:v>527.50799560546875</c:v>
                </c:pt>
                <c:pt idx="407">
                  <c:v>527.51800537109375</c:v>
                </c:pt>
                <c:pt idx="408">
                  <c:v>527.52801513671875</c:v>
                </c:pt>
                <c:pt idx="409">
                  <c:v>527.53802490234375</c:v>
                </c:pt>
                <c:pt idx="410">
                  <c:v>527.5479736328125</c:v>
                </c:pt>
                <c:pt idx="411">
                  <c:v>527.5579833984375</c:v>
                </c:pt>
                <c:pt idx="412">
                  <c:v>527.5679931640625</c:v>
                </c:pt>
                <c:pt idx="413">
                  <c:v>527.5780029296875</c:v>
                </c:pt>
                <c:pt idx="414">
                  <c:v>527.5880126953125</c:v>
                </c:pt>
                <c:pt idx="415">
                  <c:v>527.5980224609375</c:v>
                </c:pt>
                <c:pt idx="416">
                  <c:v>527.60797119140625</c:v>
                </c:pt>
                <c:pt idx="417">
                  <c:v>527.61798095703125</c:v>
                </c:pt>
                <c:pt idx="418">
                  <c:v>527.62799072265625</c:v>
                </c:pt>
                <c:pt idx="419">
                  <c:v>527.63800048828125</c:v>
                </c:pt>
                <c:pt idx="420">
                  <c:v>527.64801025390625</c:v>
                </c:pt>
                <c:pt idx="421">
                  <c:v>527.65899658203125</c:v>
                </c:pt>
                <c:pt idx="422">
                  <c:v>527.66900634765625</c:v>
                </c:pt>
                <c:pt idx="423">
                  <c:v>527.67901611328125</c:v>
                </c:pt>
                <c:pt idx="424">
                  <c:v>527.68902587890625</c:v>
                </c:pt>
                <c:pt idx="425">
                  <c:v>527.698974609375</c:v>
                </c:pt>
                <c:pt idx="426">
                  <c:v>527.708984375</c:v>
                </c:pt>
                <c:pt idx="427">
                  <c:v>527.718994140625</c:v>
                </c:pt>
                <c:pt idx="428">
                  <c:v>527.72900390625</c:v>
                </c:pt>
                <c:pt idx="429">
                  <c:v>527.739013671875</c:v>
                </c:pt>
                <c:pt idx="430">
                  <c:v>527.7490234375</c:v>
                </c:pt>
                <c:pt idx="431">
                  <c:v>527.75897216796875</c:v>
                </c:pt>
                <c:pt idx="432">
                  <c:v>527.76898193359375</c:v>
                </c:pt>
                <c:pt idx="433">
                  <c:v>527.77899169921875</c:v>
                </c:pt>
                <c:pt idx="434">
                  <c:v>527.78900146484375</c:v>
                </c:pt>
                <c:pt idx="435">
                  <c:v>527.79901123046875</c:v>
                </c:pt>
                <c:pt idx="436">
                  <c:v>527.80902099609375</c:v>
                </c:pt>
                <c:pt idx="437">
                  <c:v>527.8189697265625</c:v>
                </c:pt>
                <c:pt idx="438">
                  <c:v>527.8289794921875</c:v>
                </c:pt>
                <c:pt idx="439">
                  <c:v>527.8389892578125</c:v>
                </c:pt>
                <c:pt idx="440">
                  <c:v>527.8489990234375</c:v>
                </c:pt>
                <c:pt idx="441">
                  <c:v>527.8590087890625</c:v>
                </c:pt>
                <c:pt idx="442">
                  <c:v>527.8690185546875</c:v>
                </c:pt>
                <c:pt idx="443">
                  <c:v>527.8790283203125</c:v>
                </c:pt>
                <c:pt idx="444">
                  <c:v>527.88897705078125</c:v>
                </c:pt>
                <c:pt idx="445">
                  <c:v>527.89898681640625</c:v>
                </c:pt>
                <c:pt idx="446">
                  <c:v>527.90899658203125</c:v>
                </c:pt>
                <c:pt idx="447">
                  <c:v>527.91900634765625</c:v>
                </c:pt>
                <c:pt idx="448">
                  <c:v>527.92901611328125</c:v>
                </c:pt>
                <c:pt idx="449">
                  <c:v>527.93902587890625</c:v>
                </c:pt>
                <c:pt idx="450">
                  <c:v>527.948974609375</c:v>
                </c:pt>
                <c:pt idx="451">
                  <c:v>527.958984375</c:v>
                </c:pt>
                <c:pt idx="452">
                  <c:v>527.969970703125</c:v>
                </c:pt>
                <c:pt idx="453">
                  <c:v>527.97998046875</c:v>
                </c:pt>
                <c:pt idx="454">
                  <c:v>527.989990234375</c:v>
                </c:pt>
                <c:pt idx="455">
                  <c:v>528</c:v>
                </c:pt>
                <c:pt idx="456">
                  <c:v>528.010009765625</c:v>
                </c:pt>
                <c:pt idx="457">
                  <c:v>528.02001953125</c:v>
                </c:pt>
                <c:pt idx="458">
                  <c:v>528.030029296875</c:v>
                </c:pt>
                <c:pt idx="459">
                  <c:v>528.03997802734375</c:v>
                </c:pt>
                <c:pt idx="460">
                  <c:v>528.04998779296875</c:v>
                </c:pt>
                <c:pt idx="461">
                  <c:v>528.05999755859375</c:v>
                </c:pt>
                <c:pt idx="462">
                  <c:v>528.07000732421875</c:v>
                </c:pt>
                <c:pt idx="463">
                  <c:v>528.08001708984375</c:v>
                </c:pt>
                <c:pt idx="464">
                  <c:v>528.09002685546875</c:v>
                </c:pt>
                <c:pt idx="465">
                  <c:v>528.0999755859375</c:v>
                </c:pt>
                <c:pt idx="466">
                  <c:v>528.1099853515625</c:v>
                </c:pt>
                <c:pt idx="467">
                  <c:v>528.1199951171875</c:v>
                </c:pt>
                <c:pt idx="468">
                  <c:v>528.1300048828125</c:v>
                </c:pt>
                <c:pt idx="469">
                  <c:v>528.1400146484375</c:v>
                </c:pt>
                <c:pt idx="470">
                  <c:v>528.1500244140625</c:v>
                </c:pt>
                <c:pt idx="471">
                  <c:v>528.15997314453125</c:v>
                </c:pt>
                <c:pt idx="472">
                  <c:v>528.16998291015625</c:v>
                </c:pt>
                <c:pt idx="473">
                  <c:v>528.17999267578125</c:v>
                </c:pt>
                <c:pt idx="474">
                  <c:v>528.19000244140625</c:v>
                </c:pt>
                <c:pt idx="475">
                  <c:v>528.20001220703125</c:v>
                </c:pt>
                <c:pt idx="476">
                  <c:v>528.21002197265625</c:v>
                </c:pt>
                <c:pt idx="477">
                  <c:v>528.219970703125</c:v>
                </c:pt>
                <c:pt idx="478">
                  <c:v>528.22998046875</c:v>
                </c:pt>
                <c:pt idx="479">
                  <c:v>528.239990234375</c:v>
                </c:pt>
                <c:pt idx="480">
                  <c:v>528.25</c:v>
                </c:pt>
                <c:pt idx="481">
                  <c:v>528.260009765625</c:v>
                </c:pt>
                <c:pt idx="482">
                  <c:v>528.27099609375</c:v>
                </c:pt>
                <c:pt idx="483">
                  <c:v>528.281005859375</c:v>
                </c:pt>
                <c:pt idx="484">
                  <c:v>528.291015625</c:v>
                </c:pt>
                <c:pt idx="485">
                  <c:v>528.301025390625</c:v>
                </c:pt>
                <c:pt idx="486">
                  <c:v>528.31097412109375</c:v>
                </c:pt>
                <c:pt idx="487">
                  <c:v>528.32098388671875</c:v>
                </c:pt>
                <c:pt idx="488">
                  <c:v>528.33099365234375</c:v>
                </c:pt>
                <c:pt idx="489">
                  <c:v>528.34100341796875</c:v>
                </c:pt>
                <c:pt idx="490">
                  <c:v>528.35101318359375</c:v>
                </c:pt>
                <c:pt idx="491">
                  <c:v>528.36102294921875</c:v>
                </c:pt>
                <c:pt idx="492">
                  <c:v>528.3709716796875</c:v>
                </c:pt>
                <c:pt idx="493">
                  <c:v>528.3809814453125</c:v>
                </c:pt>
                <c:pt idx="494">
                  <c:v>528.3909912109375</c:v>
                </c:pt>
                <c:pt idx="495">
                  <c:v>528.4010009765625</c:v>
                </c:pt>
                <c:pt idx="496">
                  <c:v>528.4110107421875</c:v>
                </c:pt>
                <c:pt idx="497">
                  <c:v>528.4210205078125</c:v>
                </c:pt>
                <c:pt idx="498">
                  <c:v>528.4310302734375</c:v>
                </c:pt>
                <c:pt idx="499">
                  <c:v>528.44097900390625</c:v>
                </c:pt>
                <c:pt idx="500">
                  <c:v>528.45098876953125</c:v>
                </c:pt>
                <c:pt idx="501">
                  <c:v>528.46099853515625</c:v>
                </c:pt>
                <c:pt idx="502">
                  <c:v>528.47100830078125</c:v>
                </c:pt>
                <c:pt idx="503">
                  <c:v>528.48101806640625</c:v>
                </c:pt>
                <c:pt idx="504">
                  <c:v>528.49102783203125</c:v>
                </c:pt>
                <c:pt idx="505">
                  <c:v>528.5009765625</c:v>
                </c:pt>
                <c:pt idx="506">
                  <c:v>528.510986328125</c:v>
                </c:pt>
                <c:pt idx="507">
                  <c:v>528.52099609375</c:v>
                </c:pt>
                <c:pt idx="508">
                  <c:v>528.531005859375</c:v>
                </c:pt>
                <c:pt idx="509">
                  <c:v>528.541015625</c:v>
                </c:pt>
                <c:pt idx="510">
                  <c:v>528.552001953125</c:v>
                </c:pt>
                <c:pt idx="511">
                  <c:v>528.56201171875</c:v>
                </c:pt>
                <c:pt idx="512">
                  <c:v>528.572021484375</c:v>
                </c:pt>
                <c:pt idx="513">
                  <c:v>528.58197021484375</c:v>
                </c:pt>
                <c:pt idx="514">
                  <c:v>528.59197998046875</c:v>
                </c:pt>
                <c:pt idx="515">
                  <c:v>528.60198974609375</c:v>
                </c:pt>
                <c:pt idx="516">
                  <c:v>528.61199951171875</c:v>
                </c:pt>
                <c:pt idx="517">
                  <c:v>528.62200927734375</c:v>
                </c:pt>
                <c:pt idx="518">
                  <c:v>528.63201904296875</c:v>
                </c:pt>
                <c:pt idx="519">
                  <c:v>528.64202880859375</c:v>
                </c:pt>
                <c:pt idx="520">
                  <c:v>528.6519775390625</c:v>
                </c:pt>
                <c:pt idx="521">
                  <c:v>528.6619873046875</c:v>
                </c:pt>
                <c:pt idx="522">
                  <c:v>528.6719970703125</c:v>
                </c:pt>
                <c:pt idx="523">
                  <c:v>528.6820068359375</c:v>
                </c:pt>
                <c:pt idx="524">
                  <c:v>528.6920166015625</c:v>
                </c:pt>
                <c:pt idx="525">
                  <c:v>528.7020263671875</c:v>
                </c:pt>
                <c:pt idx="526">
                  <c:v>528.71197509765625</c:v>
                </c:pt>
                <c:pt idx="527">
                  <c:v>528.72198486328125</c:v>
                </c:pt>
                <c:pt idx="528">
                  <c:v>528.73199462890625</c:v>
                </c:pt>
                <c:pt idx="529">
                  <c:v>528.74200439453125</c:v>
                </c:pt>
                <c:pt idx="530">
                  <c:v>528.75201416015625</c:v>
                </c:pt>
                <c:pt idx="531">
                  <c:v>528.76202392578125</c:v>
                </c:pt>
                <c:pt idx="532">
                  <c:v>528.77197265625</c:v>
                </c:pt>
                <c:pt idx="533">
                  <c:v>528.781982421875</c:v>
                </c:pt>
                <c:pt idx="534">
                  <c:v>528.7919921875</c:v>
                </c:pt>
                <c:pt idx="535">
                  <c:v>528.802001953125</c:v>
                </c:pt>
                <c:pt idx="536">
                  <c:v>528.81201171875</c:v>
                </c:pt>
                <c:pt idx="537">
                  <c:v>528.822998046875</c:v>
                </c:pt>
                <c:pt idx="538">
                  <c:v>528.8330078125</c:v>
                </c:pt>
                <c:pt idx="539">
                  <c:v>528.843017578125</c:v>
                </c:pt>
                <c:pt idx="540">
                  <c:v>528.85302734375</c:v>
                </c:pt>
                <c:pt idx="541">
                  <c:v>528.86297607421875</c:v>
                </c:pt>
                <c:pt idx="542">
                  <c:v>528.87298583984375</c:v>
                </c:pt>
                <c:pt idx="543">
                  <c:v>528.88299560546875</c:v>
                </c:pt>
                <c:pt idx="544">
                  <c:v>528.89300537109375</c:v>
                </c:pt>
                <c:pt idx="545">
                  <c:v>528.90301513671875</c:v>
                </c:pt>
                <c:pt idx="546">
                  <c:v>528.91302490234375</c:v>
                </c:pt>
                <c:pt idx="547">
                  <c:v>528.9229736328125</c:v>
                </c:pt>
                <c:pt idx="548">
                  <c:v>528.9329833984375</c:v>
                </c:pt>
                <c:pt idx="549">
                  <c:v>528.9429931640625</c:v>
                </c:pt>
                <c:pt idx="550">
                  <c:v>528.9530029296875</c:v>
                </c:pt>
                <c:pt idx="551">
                  <c:v>528.9630126953125</c:v>
                </c:pt>
                <c:pt idx="552">
                  <c:v>528.9730224609375</c:v>
                </c:pt>
                <c:pt idx="553">
                  <c:v>528.98297119140625</c:v>
                </c:pt>
                <c:pt idx="554">
                  <c:v>528.99298095703125</c:v>
                </c:pt>
                <c:pt idx="555">
                  <c:v>529.00299072265625</c:v>
                </c:pt>
                <c:pt idx="556">
                  <c:v>529.01300048828125</c:v>
                </c:pt>
                <c:pt idx="557">
                  <c:v>529.02301025390625</c:v>
                </c:pt>
                <c:pt idx="558">
                  <c:v>529.03302001953125</c:v>
                </c:pt>
                <c:pt idx="559">
                  <c:v>529.04302978515625</c:v>
                </c:pt>
                <c:pt idx="560">
                  <c:v>529.052978515625</c:v>
                </c:pt>
                <c:pt idx="561">
                  <c:v>529.06298828125</c:v>
                </c:pt>
                <c:pt idx="562">
                  <c:v>529.072998046875</c:v>
                </c:pt>
                <c:pt idx="563">
                  <c:v>529.0830078125</c:v>
                </c:pt>
                <c:pt idx="564">
                  <c:v>529.093994140625</c:v>
                </c:pt>
                <c:pt idx="565">
                  <c:v>529.10400390625</c:v>
                </c:pt>
                <c:pt idx="566">
                  <c:v>529.114013671875</c:v>
                </c:pt>
                <c:pt idx="567">
                  <c:v>529.1240234375</c:v>
                </c:pt>
                <c:pt idx="568">
                  <c:v>529.13397216796875</c:v>
                </c:pt>
                <c:pt idx="569">
                  <c:v>529.14398193359375</c:v>
                </c:pt>
                <c:pt idx="570">
                  <c:v>529.15399169921875</c:v>
                </c:pt>
                <c:pt idx="571">
                  <c:v>529.16400146484375</c:v>
                </c:pt>
                <c:pt idx="572">
                  <c:v>529.17401123046875</c:v>
                </c:pt>
                <c:pt idx="573">
                  <c:v>529.18402099609375</c:v>
                </c:pt>
                <c:pt idx="574">
                  <c:v>529.1939697265625</c:v>
                </c:pt>
                <c:pt idx="575">
                  <c:v>529.2039794921875</c:v>
                </c:pt>
                <c:pt idx="576">
                  <c:v>529.2139892578125</c:v>
                </c:pt>
                <c:pt idx="577">
                  <c:v>529.2239990234375</c:v>
                </c:pt>
                <c:pt idx="578">
                  <c:v>529.2340087890625</c:v>
                </c:pt>
                <c:pt idx="579">
                  <c:v>529.2440185546875</c:v>
                </c:pt>
                <c:pt idx="580">
                  <c:v>529.2540283203125</c:v>
                </c:pt>
                <c:pt idx="581">
                  <c:v>529.26397705078125</c:v>
                </c:pt>
                <c:pt idx="582">
                  <c:v>529.27398681640625</c:v>
                </c:pt>
                <c:pt idx="583">
                  <c:v>529.28399658203125</c:v>
                </c:pt>
                <c:pt idx="584">
                  <c:v>529.29400634765625</c:v>
                </c:pt>
              </c:numCache>
            </c:numRef>
          </c:xVal>
          <c:yVal>
            <c:numRef>
              <c:f>'Sheet1 {14 min}'!$B$1:$B$585</c:f>
              <c:numCache>
                <c:formatCode>General</c:formatCode>
                <c:ptCount val="585"/>
                <c:pt idx="0">
                  <c:v>0</c:v>
                </c:pt>
                <c:pt idx="1">
                  <c:v>0</c:v>
                </c:pt>
                <c:pt idx="2">
                  <c:v>9.5</c:v>
                </c:pt>
                <c:pt idx="3">
                  <c:v>25</c:v>
                </c:pt>
                <c:pt idx="4">
                  <c:v>21.75</c:v>
                </c:pt>
                <c:pt idx="5">
                  <c:v>30.5</c:v>
                </c:pt>
                <c:pt idx="6">
                  <c:v>55.75</c:v>
                </c:pt>
                <c:pt idx="7">
                  <c:v>39.25</c:v>
                </c:pt>
                <c:pt idx="8">
                  <c:v>11.75</c:v>
                </c:pt>
                <c:pt idx="9">
                  <c:v>7.75</c:v>
                </c:pt>
                <c:pt idx="10">
                  <c:v>31</c:v>
                </c:pt>
                <c:pt idx="11">
                  <c:v>58.75</c:v>
                </c:pt>
                <c:pt idx="12">
                  <c:v>36.5</c:v>
                </c:pt>
                <c:pt idx="13">
                  <c:v>23.75</c:v>
                </c:pt>
                <c:pt idx="14">
                  <c:v>57.25</c:v>
                </c:pt>
                <c:pt idx="15">
                  <c:v>83.25</c:v>
                </c:pt>
                <c:pt idx="16">
                  <c:v>81.5</c:v>
                </c:pt>
                <c:pt idx="17">
                  <c:v>51.5</c:v>
                </c:pt>
                <c:pt idx="18">
                  <c:v>25.75</c:v>
                </c:pt>
                <c:pt idx="19">
                  <c:v>29.75</c:v>
                </c:pt>
                <c:pt idx="20">
                  <c:v>34</c:v>
                </c:pt>
                <c:pt idx="21">
                  <c:v>40</c:v>
                </c:pt>
                <c:pt idx="22">
                  <c:v>86.5</c:v>
                </c:pt>
                <c:pt idx="23">
                  <c:v>135.30000305175781</c:v>
                </c:pt>
                <c:pt idx="24">
                  <c:v>124.80000305175781</c:v>
                </c:pt>
                <c:pt idx="25">
                  <c:v>95.75</c:v>
                </c:pt>
                <c:pt idx="26">
                  <c:v>88.5</c:v>
                </c:pt>
                <c:pt idx="27">
                  <c:v>107.5</c:v>
                </c:pt>
                <c:pt idx="28">
                  <c:v>174.19999694824219</c:v>
                </c:pt>
                <c:pt idx="29">
                  <c:v>398.70001220703125</c:v>
                </c:pt>
                <c:pt idx="30">
                  <c:v>1557</c:v>
                </c:pt>
                <c:pt idx="31">
                  <c:v>5336</c:v>
                </c:pt>
                <c:pt idx="32">
                  <c:v>11670</c:v>
                </c:pt>
                <c:pt idx="33">
                  <c:v>14400</c:v>
                </c:pt>
                <c:pt idx="34">
                  <c:v>9535</c:v>
                </c:pt>
                <c:pt idx="35">
                  <c:v>3479</c:v>
                </c:pt>
                <c:pt idx="36">
                  <c:v>1006</c:v>
                </c:pt>
                <c:pt idx="37">
                  <c:v>438.29998779296875</c:v>
                </c:pt>
                <c:pt idx="38">
                  <c:v>377.5</c:v>
                </c:pt>
                <c:pt idx="39">
                  <c:v>474</c:v>
                </c:pt>
                <c:pt idx="40">
                  <c:v>574.70001220703125</c:v>
                </c:pt>
                <c:pt idx="41">
                  <c:v>591.20001220703125</c:v>
                </c:pt>
                <c:pt idx="42">
                  <c:v>428.5</c:v>
                </c:pt>
                <c:pt idx="43">
                  <c:v>206</c:v>
                </c:pt>
                <c:pt idx="44">
                  <c:v>82.75</c:v>
                </c:pt>
                <c:pt idx="45">
                  <c:v>37.75</c:v>
                </c:pt>
                <c:pt idx="46">
                  <c:v>27.5</c:v>
                </c:pt>
                <c:pt idx="47">
                  <c:v>45</c:v>
                </c:pt>
                <c:pt idx="48">
                  <c:v>61.75</c:v>
                </c:pt>
                <c:pt idx="49">
                  <c:v>42.75</c:v>
                </c:pt>
                <c:pt idx="50">
                  <c:v>18</c:v>
                </c:pt>
                <c:pt idx="51">
                  <c:v>23.5</c:v>
                </c:pt>
                <c:pt idx="52">
                  <c:v>41.75</c:v>
                </c:pt>
                <c:pt idx="53">
                  <c:v>43.5</c:v>
                </c:pt>
                <c:pt idx="54">
                  <c:v>30.25</c:v>
                </c:pt>
                <c:pt idx="55">
                  <c:v>56</c:v>
                </c:pt>
                <c:pt idx="56">
                  <c:v>104.80000305175781</c:v>
                </c:pt>
                <c:pt idx="57">
                  <c:v>112</c:v>
                </c:pt>
                <c:pt idx="58">
                  <c:v>92.75</c:v>
                </c:pt>
                <c:pt idx="59">
                  <c:v>74.25</c:v>
                </c:pt>
                <c:pt idx="60">
                  <c:v>65</c:v>
                </c:pt>
                <c:pt idx="61">
                  <c:v>67</c:v>
                </c:pt>
                <c:pt idx="62">
                  <c:v>62</c:v>
                </c:pt>
                <c:pt idx="63">
                  <c:v>40.75</c:v>
                </c:pt>
                <c:pt idx="64">
                  <c:v>23.75</c:v>
                </c:pt>
                <c:pt idx="65">
                  <c:v>49.25</c:v>
                </c:pt>
                <c:pt idx="66">
                  <c:v>99</c:v>
                </c:pt>
                <c:pt idx="67">
                  <c:v>112</c:v>
                </c:pt>
                <c:pt idx="68">
                  <c:v>86.5</c:v>
                </c:pt>
                <c:pt idx="69">
                  <c:v>60.5</c:v>
                </c:pt>
                <c:pt idx="70">
                  <c:v>50.25</c:v>
                </c:pt>
                <c:pt idx="71">
                  <c:v>52.75</c:v>
                </c:pt>
                <c:pt idx="72">
                  <c:v>58.75</c:v>
                </c:pt>
                <c:pt idx="73">
                  <c:v>67.75</c:v>
                </c:pt>
                <c:pt idx="74">
                  <c:v>96.5</c:v>
                </c:pt>
                <c:pt idx="75">
                  <c:v>124.19999694824219</c:v>
                </c:pt>
                <c:pt idx="76">
                  <c:v>164.5</c:v>
                </c:pt>
                <c:pt idx="77">
                  <c:v>195</c:v>
                </c:pt>
                <c:pt idx="78">
                  <c:v>182.5</c:v>
                </c:pt>
                <c:pt idx="79">
                  <c:v>324.5</c:v>
                </c:pt>
                <c:pt idx="80">
                  <c:v>1481</c:v>
                </c:pt>
                <c:pt idx="81">
                  <c:v>9035</c:v>
                </c:pt>
                <c:pt idx="82">
                  <c:v>29100</c:v>
                </c:pt>
                <c:pt idx="83">
                  <c:v>45620</c:v>
                </c:pt>
                <c:pt idx="84">
                  <c:v>36040</c:v>
                </c:pt>
                <c:pt idx="85">
                  <c:v>14050</c:v>
                </c:pt>
                <c:pt idx="86">
                  <c:v>2686</c:v>
                </c:pt>
                <c:pt idx="87">
                  <c:v>469.20001220703125</c:v>
                </c:pt>
                <c:pt idx="88">
                  <c:v>277.29998779296875</c:v>
                </c:pt>
                <c:pt idx="89">
                  <c:v>463.79998779296875</c:v>
                </c:pt>
                <c:pt idx="90">
                  <c:v>676</c:v>
                </c:pt>
                <c:pt idx="91">
                  <c:v>740</c:v>
                </c:pt>
                <c:pt idx="92">
                  <c:v>609.79998779296875</c:v>
                </c:pt>
                <c:pt idx="93">
                  <c:v>389</c:v>
                </c:pt>
                <c:pt idx="94">
                  <c:v>219.19999694824219</c:v>
                </c:pt>
                <c:pt idx="95">
                  <c:v>144.80000305175781</c:v>
                </c:pt>
                <c:pt idx="96">
                  <c:v>103.80000305175781</c:v>
                </c:pt>
                <c:pt idx="97">
                  <c:v>67.25</c:v>
                </c:pt>
                <c:pt idx="98">
                  <c:v>39</c:v>
                </c:pt>
                <c:pt idx="99">
                  <c:v>37.25</c:v>
                </c:pt>
                <c:pt idx="100">
                  <c:v>67.5</c:v>
                </c:pt>
                <c:pt idx="101">
                  <c:v>121.5</c:v>
                </c:pt>
                <c:pt idx="102">
                  <c:v>150</c:v>
                </c:pt>
                <c:pt idx="103">
                  <c:v>103.5</c:v>
                </c:pt>
                <c:pt idx="104">
                  <c:v>50</c:v>
                </c:pt>
                <c:pt idx="105">
                  <c:v>45</c:v>
                </c:pt>
                <c:pt idx="106">
                  <c:v>87</c:v>
                </c:pt>
                <c:pt idx="107">
                  <c:v>123.80000305175781</c:v>
                </c:pt>
                <c:pt idx="108">
                  <c:v>99.25</c:v>
                </c:pt>
                <c:pt idx="109">
                  <c:v>64.5</c:v>
                </c:pt>
                <c:pt idx="110">
                  <c:v>90</c:v>
                </c:pt>
                <c:pt idx="111">
                  <c:v>133</c:v>
                </c:pt>
                <c:pt idx="112">
                  <c:v>111.5</c:v>
                </c:pt>
                <c:pt idx="113">
                  <c:v>79</c:v>
                </c:pt>
                <c:pt idx="114">
                  <c:v>95.25</c:v>
                </c:pt>
                <c:pt idx="115">
                  <c:v>103</c:v>
                </c:pt>
                <c:pt idx="116">
                  <c:v>65.25</c:v>
                </c:pt>
                <c:pt idx="117">
                  <c:v>34</c:v>
                </c:pt>
                <c:pt idx="118">
                  <c:v>35</c:v>
                </c:pt>
                <c:pt idx="119">
                  <c:v>39.75</c:v>
                </c:pt>
                <c:pt idx="120">
                  <c:v>39.5</c:v>
                </c:pt>
                <c:pt idx="121">
                  <c:v>55.75</c:v>
                </c:pt>
                <c:pt idx="122">
                  <c:v>80.5</c:v>
                </c:pt>
                <c:pt idx="123">
                  <c:v>68.75</c:v>
                </c:pt>
                <c:pt idx="124">
                  <c:v>34.75</c:v>
                </c:pt>
                <c:pt idx="125">
                  <c:v>43.25</c:v>
                </c:pt>
                <c:pt idx="126">
                  <c:v>128.30000305175781</c:v>
                </c:pt>
                <c:pt idx="127">
                  <c:v>176.80000305175781</c:v>
                </c:pt>
                <c:pt idx="128">
                  <c:v>192.5</c:v>
                </c:pt>
                <c:pt idx="129">
                  <c:v>381.5</c:v>
                </c:pt>
                <c:pt idx="130">
                  <c:v>1270</c:v>
                </c:pt>
                <c:pt idx="131">
                  <c:v>6855</c:v>
                </c:pt>
                <c:pt idx="132">
                  <c:v>28440</c:v>
                </c:pt>
                <c:pt idx="133">
                  <c:v>55850</c:v>
                </c:pt>
                <c:pt idx="134">
                  <c:v>53420</c:v>
                </c:pt>
                <c:pt idx="135">
                  <c:v>25420</c:v>
                </c:pt>
                <c:pt idx="136">
                  <c:v>6304</c:v>
                </c:pt>
                <c:pt idx="137">
                  <c:v>1490</c:v>
                </c:pt>
                <c:pt idx="138">
                  <c:v>1044</c:v>
                </c:pt>
                <c:pt idx="139">
                  <c:v>1360</c:v>
                </c:pt>
                <c:pt idx="140">
                  <c:v>1464</c:v>
                </c:pt>
                <c:pt idx="141">
                  <c:v>1181</c:v>
                </c:pt>
                <c:pt idx="142">
                  <c:v>744.70001220703125</c:v>
                </c:pt>
                <c:pt idx="143">
                  <c:v>420.70001220703125</c:v>
                </c:pt>
                <c:pt idx="144">
                  <c:v>281</c:v>
                </c:pt>
                <c:pt idx="145">
                  <c:v>212.5</c:v>
                </c:pt>
                <c:pt idx="146">
                  <c:v>188.5</c:v>
                </c:pt>
                <c:pt idx="147">
                  <c:v>178.30000305175781</c:v>
                </c:pt>
                <c:pt idx="148">
                  <c:v>154.80000305175781</c:v>
                </c:pt>
                <c:pt idx="149">
                  <c:v>164.30000305175781</c:v>
                </c:pt>
                <c:pt idx="150">
                  <c:v>150.5</c:v>
                </c:pt>
                <c:pt idx="151">
                  <c:v>100</c:v>
                </c:pt>
                <c:pt idx="152">
                  <c:v>78</c:v>
                </c:pt>
                <c:pt idx="153">
                  <c:v>114.5</c:v>
                </c:pt>
                <c:pt idx="154">
                  <c:v>187</c:v>
                </c:pt>
                <c:pt idx="155">
                  <c:v>218</c:v>
                </c:pt>
                <c:pt idx="156">
                  <c:v>172.5</c:v>
                </c:pt>
                <c:pt idx="157">
                  <c:v>127.5</c:v>
                </c:pt>
                <c:pt idx="158">
                  <c:v>118.30000305175781</c:v>
                </c:pt>
                <c:pt idx="159">
                  <c:v>99.75</c:v>
                </c:pt>
                <c:pt idx="160">
                  <c:v>88.75</c:v>
                </c:pt>
                <c:pt idx="161">
                  <c:v>86</c:v>
                </c:pt>
                <c:pt idx="162">
                  <c:v>64.75</c:v>
                </c:pt>
                <c:pt idx="163">
                  <c:v>80</c:v>
                </c:pt>
                <c:pt idx="164">
                  <c:v>136.30000305175781</c:v>
                </c:pt>
                <c:pt idx="165">
                  <c:v>151.30000305175781</c:v>
                </c:pt>
                <c:pt idx="166">
                  <c:v>102.5</c:v>
                </c:pt>
                <c:pt idx="167">
                  <c:v>77.5</c:v>
                </c:pt>
                <c:pt idx="168">
                  <c:v>103</c:v>
                </c:pt>
                <c:pt idx="169">
                  <c:v>93.75</c:v>
                </c:pt>
                <c:pt idx="170">
                  <c:v>79</c:v>
                </c:pt>
                <c:pt idx="171">
                  <c:v>113.30000305175781</c:v>
                </c:pt>
                <c:pt idx="172">
                  <c:v>159.30000305175781</c:v>
                </c:pt>
                <c:pt idx="173">
                  <c:v>171</c:v>
                </c:pt>
                <c:pt idx="174">
                  <c:v>142.80000305175781</c:v>
                </c:pt>
                <c:pt idx="175">
                  <c:v>121.19999694824219</c:v>
                </c:pt>
                <c:pt idx="176">
                  <c:v>131</c:v>
                </c:pt>
                <c:pt idx="177">
                  <c:v>140.30000305175781</c:v>
                </c:pt>
                <c:pt idx="178">
                  <c:v>131.30000305175781</c:v>
                </c:pt>
                <c:pt idx="179">
                  <c:v>182</c:v>
                </c:pt>
                <c:pt idx="180">
                  <c:v>750.29998779296875</c:v>
                </c:pt>
                <c:pt idx="181">
                  <c:v>4572</c:v>
                </c:pt>
                <c:pt idx="182">
                  <c:v>21270</c:v>
                </c:pt>
                <c:pt idx="183">
                  <c:v>47270</c:v>
                </c:pt>
                <c:pt idx="184">
                  <c:v>51850</c:v>
                </c:pt>
                <c:pt idx="185">
                  <c:v>28690</c:v>
                </c:pt>
                <c:pt idx="186">
                  <c:v>7844</c:v>
                </c:pt>
                <c:pt idx="187">
                  <c:v>1337</c:v>
                </c:pt>
                <c:pt idx="188">
                  <c:v>465.5</c:v>
                </c:pt>
                <c:pt idx="189">
                  <c:v>457</c:v>
                </c:pt>
                <c:pt idx="190">
                  <c:v>632.20001220703125</c:v>
                </c:pt>
                <c:pt idx="191">
                  <c:v>660.5</c:v>
                </c:pt>
                <c:pt idx="192">
                  <c:v>493.29998779296875</c:v>
                </c:pt>
                <c:pt idx="193">
                  <c:v>331.5</c:v>
                </c:pt>
                <c:pt idx="194">
                  <c:v>220.80000305175781</c:v>
                </c:pt>
                <c:pt idx="195">
                  <c:v>154.30000305175781</c:v>
                </c:pt>
                <c:pt idx="196">
                  <c:v>143</c:v>
                </c:pt>
                <c:pt idx="197">
                  <c:v>132.5</c:v>
                </c:pt>
                <c:pt idx="198">
                  <c:v>88.25</c:v>
                </c:pt>
                <c:pt idx="199">
                  <c:v>61.75</c:v>
                </c:pt>
                <c:pt idx="200">
                  <c:v>68.25</c:v>
                </c:pt>
                <c:pt idx="201">
                  <c:v>75</c:v>
                </c:pt>
                <c:pt idx="202">
                  <c:v>91.75</c:v>
                </c:pt>
                <c:pt idx="203">
                  <c:v>113.5</c:v>
                </c:pt>
                <c:pt idx="204">
                  <c:v>98.75</c:v>
                </c:pt>
                <c:pt idx="205">
                  <c:v>49.5</c:v>
                </c:pt>
                <c:pt idx="206">
                  <c:v>19</c:v>
                </c:pt>
                <c:pt idx="207">
                  <c:v>30.75</c:v>
                </c:pt>
                <c:pt idx="208">
                  <c:v>53.5</c:v>
                </c:pt>
                <c:pt idx="209">
                  <c:v>54</c:v>
                </c:pt>
                <c:pt idx="210">
                  <c:v>53.75</c:v>
                </c:pt>
                <c:pt idx="211">
                  <c:v>61.5</c:v>
                </c:pt>
                <c:pt idx="212">
                  <c:v>81</c:v>
                </c:pt>
                <c:pt idx="213">
                  <c:v>114.5</c:v>
                </c:pt>
                <c:pt idx="214">
                  <c:v>104</c:v>
                </c:pt>
                <c:pt idx="215">
                  <c:v>75.5</c:v>
                </c:pt>
                <c:pt idx="216">
                  <c:v>79.25</c:v>
                </c:pt>
                <c:pt idx="217">
                  <c:v>101.80000305175781</c:v>
                </c:pt>
                <c:pt idx="218">
                  <c:v>118.30000305175781</c:v>
                </c:pt>
                <c:pt idx="219">
                  <c:v>105.30000305175781</c:v>
                </c:pt>
                <c:pt idx="220">
                  <c:v>100</c:v>
                </c:pt>
                <c:pt idx="221">
                  <c:v>126</c:v>
                </c:pt>
                <c:pt idx="222">
                  <c:v>133.30000305175781</c:v>
                </c:pt>
                <c:pt idx="223">
                  <c:v>106.5</c:v>
                </c:pt>
                <c:pt idx="224">
                  <c:v>104</c:v>
                </c:pt>
                <c:pt idx="225">
                  <c:v>149.80000305175781</c:v>
                </c:pt>
                <c:pt idx="226">
                  <c:v>175</c:v>
                </c:pt>
                <c:pt idx="227">
                  <c:v>146.19999694824219</c:v>
                </c:pt>
                <c:pt idx="228">
                  <c:v>131.69999694824219</c:v>
                </c:pt>
                <c:pt idx="229">
                  <c:v>175.19999694824219</c:v>
                </c:pt>
                <c:pt idx="230">
                  <c:v>584.79998779296875</c:v>
                </c:pt>
                <c:pt idx="231">
                  <c:v>3103</c:v>
                </c:pt>
                <c:pt idx="232">
                  <c:v>14690</c:v>
                </c:pt>
                <c:pt idx="233">
                  <c:v>39920</c:v>
                </c:pt>
                <c:pt idx="234">
                  <c:v>55340</c:v>
                </c:pt>
                <c:pt idx="235">
                  <c:v>38900</c:v>
                </c:pt>
                <c:pt idx="236">
                  <c:v>13740</c:v>
                </c:pt>
                <c:pt idx="237">
                  <c:v>2809</c:v>
                </c:pt>
                <c:pt idx="238">
                  <c:v>705.5</c:v>
                </c:pt>
                <c:pt idx="239">
                  <c:v>455.5</c:v>
                </c:pt>
                <c:pt idx="240">
                  <c:v>701</c:v>
                </c:pt>
                <c:pt idx="241">
                  <c:v>942</c:v>
                </c:pt>
                <c:pt idx="242">
                  <c:v>772.5</c:v>
                </c:pt>
                <c:pt idx="243">
                  <c:v>494.20001220703125</c:v>
                </c:pt>
                <c:pt idx="244">
                  <c:v>356.70001220703125</c:v>
                </c:pt>
                <c:pt idx="245">
                  <c:v>261.79998779296875</c:v>
                </c:pt>
                <c:pt idx="246">
                  <c:v>206.30000305175781</c:v>
                </c:pt>
                <c:pt idx="247">
                  <c:v>181.69999694824219</c:v>
                </c:pt>
                <c:pt idx="248">
                  <c:v>146.5</c:v>
                </c:pt>
                <c:pt idx="249">
                  <c:v>88.5</c:v>
                </c:pt>
                <c:pt idx="250">
                  <c:v>61.5</c:v>
                </c:pt>
                <c:pt idx="251">
                  <c:v>102.5</c:v>
                </c:pt>
                <c:pt idx="252">
                  <c:v>146.19999694824219</c:v>
                </c:pt>
                <c:pt idx="253">
                  <c:v>155.80000305175781</c:v>
                </c:pt>
                <c:pt idx="254">
                  <c:v>181.30000305175781</c:v>
                </c:pt>
                <c:pt idx="255">
                  <c:v>228.5</c:v>
                </c:pt>
                <c:pt idx="256">
                  <c:v>214</c:v>
                </c:pt>
                <c:pt idx="257">
                  <c:v>155.80000305175781</c:v>
                </c:pt>
                <c:pt idx="258">
                  <c:v>148.19999694824219</c:v>
                </c:pt>
                <c:pt idx="259">
                  <c:v>166</c:v>
                </c:pt>
                <c:pt idx="260">
                  <c:v>154.80000305175781</c:v>
                </c:pt>
                <c:pt idx="261">
                  <c:v>110.30000305175781</c:v>
                </c:pt>
                <c:pt idx="262">
                  <c:v>97.5</c:v>
                </c:pt>
                <c:pt idx="263">
                  <c:v>133</c:v>
                </c:pt>
                <c:pt idx="264">
                  <c:v>138.5</c:v>
                </c:pt>
                <c:pt idx="265">
                  <c:v>146.19999694824219</c:v>
                </c:pt>
                <c:pt idx="266">
                  <c:v>149.80000305175781</c:v>
                </c:pt>
                <c:pt idx="267">
                  <c:v>135</c:v>
                </c:pt>
                <c:pt idx="268">
                  <c:v>160</c:v>
                </c:pt>
                <c:pt idx="269">
                  <c:v>161.69999694824219</c:v>
                </c:pt>
                <c:pt idx="270">
                  <c:v>128.30000305175781</c:v>
                </c:pt>
                <c:pt idx="271">
                  <c:v>130</c:v>
                </c:pt>
                <c:pt idx="272">
                  <c:v>166.80000305175781</c:v>
                </c:pt>
                <c:pt idx="273">
                  <c:v>192.80000305175781</c:v>
                </c:pt>
                <c:pt idx="274">
                  <c:v>179.80000305175781</c:v>
                </c:pt>
                <c:pt idx="275">
                  <c:v>178.5</c:v>
                </c:pt>
                <c:pt idx="276">
                  <c:v>226.5</c:v>
                </c:pt>
                <c:pt idx="277">
                  <c:v>291.29998779296875</c:v>
                </c:pt>
                <c:pt idx="278">
                  <c:v>348.70001220703125</c:v>
                </c:pt>
                <c:pt idx="279">
                  <c:v>325</c:v>
                </c:pt>
                <c:pt idx="280">
                  <c:v>380</c:v>
                </c:pt>
                <c:pt idx="281">
                  <c:v>2119</c:v>
                </c:pt>
                <c:pt idx="282">
                  <c:v>15690</c:v>
                </c:pt>
                <c:pt idx="283">
                  <c:v>64290</c:v>
                </c:pt>
                <c:pt idx="284">
                  <c:v>115500</c:v>
                </c:pt>
                <c:pt idx="285">
                  <c:v>96610</c:v>
                </c:pt>
                <c:pt idx="286">
                  <c:v>37010</c:v>
                </c:pt>
                <c:pt idx="287">
                  <c:v>6173</c:v>
                </c:pt>
                <c:pt idx="288">
                  <c:v>955.70001220703125</c:v>
                </c:pt>
                <c:pt idx="289">
                  <c:v>533</c:v>
                </c:pt>
                <c:pt idx="290">
                  <c:v>778.70001220703125</c:v>
                </c:pt>
                <c:pt idx="291">
                  <c:v>986.70001220703125</c:v>
                </c:pt>
                <c:pt idx="292">
                  <c:v>757</c:v>
                </c:pt>
                <c:pt idx="293">
                  <c:v>356</c:v>
                </c:pt>
                <c:pt idx="294">
                  <c:v>220.30000305175781</c:v>
                </c:pt>
                <c:pt idx="295">
                  <c:v>268.5</c:v>
                </c:pt>
                <c:pt idx="296">
                  <c:v>347.79998779296875</c:v>
                </c:pt>
                <c:pt idx="297">
                  <c:v>369.20001220703125</c:v>
                </c:pt>
                <c:pt idx="298">
                  <c:v>252.5</c:v>
                </c:pt>
                <c:pt idx="299">
                  <c:v>129.30000305175781</c:v>
                </c:pt>
                <c:pt idx="300">
                  <c:v>108</c:v>
                </c:pt>
                <c:pt idx="301">
                  <c:v>164.5</c:v>
                </c:pt>
                <c:pt idx="302">
                  <c:v>279.29998779296875</c:v>
                </c:pt>
                <c:pt idx="303">
                  <c:v>435.5</c:v>
                </c:pt>
                <c:pt idx="304">
                  <c:v>495</c:v>
                </c:pt>
                <c:pt idx="305">
                  <c:v>384</c:v>
                </c:pt>
                <c:pt idx="306">
                  <c:v>294.70001220703125</c:v>
                </c:pt>
                <c:pt idx="307">
                  <c:v>290</c:v>
                </c:pt>
                <c:pt idx="308">
                  <c:v>325.20001220703125</c:v>
                </c:pt>
                <c:pt idx="309">
                  <c:v>322</c:v>
                </c:pt>
                <c:pt idx="310">
                  <c:v>234</c:v>
                </c:pt>
                <c:pt idx="311">
                  <c:v>173.19999694824219</c:v>
                </c:pt>
                <c:pt idx="312">
                  <c:v>186.30000305175781</c:v>
                </c:pt>
                <c:pt idx="313">
                  <c:v>206.30000305175781</c:v>
                </c:pt>
                <c:pt idx="314">
                  <c:v>201.5</c:v>
                </c:pt>
                <c:pt idx="315">
                  <c:v>232.19999694824219</c:v>
                </c:pt>
                <c:pt idx="316">
                  <c:v>268</c:v>
                </c:pt>
                <c:pt idx="317">
                  <c:v>221.5</c:v>
                </c:pt>
                <c:pt idx="318">
                  <c:v>144.19999694824219</c:v>
                </c:pt>
                <c:pt idx="319">
                  <c:v>163.80000305175781</c:v>
                </c:pt>
                <c:pt idx="320">
                  <c:v>234.5</c:v>
                </c:pt>
                <c:pt idx="321">
                  <c:v>223.19999694824219</c:v>
                </c:pt>
                <c:pt idx="322">
                  <c:v>223.69999694824219</c:v>
                </c:pt>
                <c:pt idx="323">
                  <c:v>269.20001220703125</c:v>
                </c:pt>
                <c:pt idx="324">
                  <c:v>283</c:v>
                </c:pt>
                <c:pt idx="325">
                  <c:v>310.70001220703125</c:v>
                </c:pt>
                <c:pt idx="326">
                  <c:v>312.70001220703125</c:v>
                </c:pt>
                <c:pt idx="327">
                  <c:v>315.5</c:v>
                </c:pt>
                <c:pt idx="328">
                  <c:v>389.5</c:v>
                </c:pt>
                <c:pt idx="329">
                  <c:v>409.79998779296875</c:v>
                </c:pt>
                <c:pt idx="330">
                  <c:v>514.5</c:v>
                </c:pt>
                <c:pt idx="331">
                  <c:v>1440</c:v>
                </c:pt>
                <c:pt idx="332">
                  <c:v>12470</c:v>
                </c:pt>
                <c:pt idx="333">
                  <c:v>86090</c:v>
                </c:pt>
                <c:pt idx="334">
                  <c:v>206400</c:v>
                </c:pt>
                <c:pt idx="335">
                  <c:v>209200</c:v>
                </c:pt>
                <c:pt idx="336">
                  <c:v>88240</c:v>
                </c:pt>
                <c:pt idx="337">
                  <c:v>11630</c:v>
                </c:pt>
                <c:pt idx="338">
                  <c:v>1222</c:v>
                </c:pt>
                <c:pt idx="339">
                  <c:v>860.5</c:v>
                </c:pt>
                <c:pt idx="340">
                  <c:v>1326</c:v>
                </c:pt>
                <c:pt idx="341">
                  <c:v>1826</c:v>
                </c:pt>
                <c:pt idx="342">
                  <c:v>1678</c:v>
                </c:pt>
                <c:pt idx="343">
                  <c:v>931.79998779296875</c:v>
                </c:pt>
                <c:pt idx="344">
                  <c:v>439.29998779296875</c:v>
                </c:pt>
                <c:pt idx="345">
                  <c:v>459.5</c:v>
                </c:pt>
                <c:pt idx="346">
                  <c:v>777.5</c:v>
                </c:pt>
                <c:pt idx="347">
                  <c:v>968.79998779296875</c:v>
                </c:pt>
                <c:pt idx="348">
                  <c:v>667.79998779296875</c:v>
                </c:pt>
                <c:pt idx="349">
                  <c:v>276.29998779296875</c:v>
                </c:pt>
                <c:pt idx="350">
                  <c:v>163</c:v>
                </c:pt>
                <c:pt idx="351">
                  <c:v>196.5</c:v>
                </c:pt>
                <c:pt idx="352">
                  <c:v>485</c:v>
                </c:pt>
                <c:pt idx="353">
                  <c:v>1146</c:v>
                </c:pt>
                <c:pt idx="354">
                  <c:v>1351</c:v>
                </c:pt>
                <c:pt idx="355">
                  <c:v>755.29998779296875</c:v>
                </c:pt>
                <c:pt idx="356">
                  <c:v>321</c:v>
                </c:pt>
                <c:pt idx="357">
                  <c:v>288</c:v>
                </c:pt>
                <c:pt idx="358">
                  <c:v>328.79998779296875</c:v>
                </c:pt>
                <c:pt idx="359">
                  <c:v>353</c:v>
                </c:pt>
                <c:pt idx="360">
                  <c:v>280.29998779296875</c:v>
                </c:pt>
                <c:pt idx="361">
                  <c:v>260.70001220703125</c:v>
                </c:pt>
                <c:pt idx="362">
                  <c:v>305</c:v>
                </c:pt>
                <c:pt idx="363">
                  <c:v>322.79998779296875</c:v>
                </c:pt>
                <c:pt idx="364">
                  <c:v>407.70001220703125</c:v>
                </c:pt>
                <c:pt idx="365">
                  <c:v>441.79998779296875</c:v>
                </c:pt>
                <c:pt idx="366">
                  <c:v>301.5</c:v>
                </c:pt>
                <c:pt idx="367">
                  <c:v>156.5</c:v>
                </c:pt>
                <c:pt idx="368">
                  <c:v>98</c:v>
                </c:pt>
                <c:pt idx="369">
                  <c:v>104</c:v>
                </c:pt>
                <c:pt idx="370">
                  <c:v>172.5</c:v>
                </c:pt>
                <c:pt idx="371">
                  <c:v>212.5</c:v>
                </c:pt>
                <c:pt idx="372">
                  <c:v>168.80000305175781</c:v>
                </c:pt>
                <c:pt idx="373">
                  <c:v>168</c:v>
                </c:pt>
                <c:pt idx="374">
                  <c:v>279.5</c:v>
                </c:pt>
                <c:pt idx="375">
                  <c:v>375.5</c:v>
                </c:pt>
                <c:pt idx="376">
                  <c:v>415.20001220703125</c:v>
                </c:pt>
                <c:pt idx="377">
                  <c:v>454.29998779296875</c:v>
                </c:pt>
                <c:pt idx="378">
                  <c:v>446.5</c:v>
                </c:pt>
                <c:pt idx="379">
                  <c:v>371.70001220703125</c:v>
                </c:pt>
                <c:pt idx="380">
                  <c:v>452.5</c:v>
                </c:pt>
                <c:pt idx="381">
                  <c:v>1347</c:v>
                </c:pt>
                <c:pt idx="382">
                  <c:v>9139</c:v>
                </c:pt>
                <c:pt idx="383">
                  <c:v>71070</c:v>
                </c:pt>
                <c:pt idx="384">
                  <c:v>193200</c:v>
                </c:pt>
                <c:pt idx="385">
                  <c:v>221500</c:v>
                </c:pt>
                <c:pt idx="386">
                  <c:v>109300</c:v>
                </c:pt>
                <c:pt idx="387">
                  <c:v>19310</c:v>
                </c:pt>
                <c:pt idx="388">
                  <c:v>1589</c:v>
                </c:pt>
                <c:pt idx="389">
                  <c:v>643.29998779296875</c:v>
                </c:pt>
                <c:pt idx="390">
                  <c:v>1095</c:v>
                </c:pt>
                <c:pt idx="391">
                  <c:v>1591</c:v>
                </c:pt>
                <c:pt idx="392">
                  <c:v>1259</c:v>
                </c:pt>
                <c:pt idx="393">
                  <c:v>506.70001220703125</c:v>
                </c:pt>
                <c:pt idx="394">
                  <c:v>185</c:v>
                </c:pt>
                <c:pt idx="395">
                  <c:v>339</c:v>
                </c:pt>
                <c:pt idx="396">
                  <c:v>1220</c:v>
                </c:pt>
                <c:pt idx="397">
                  <c:v>2063</c:v>
                </c:pt>
                <c:pt idx="398">
                  <c:v>1526</c:v>
                </c:pt>
                <c:pt idx="399">
                  <c:v>508.20001220703125</c:v>
                </c:pt>
                <c:pt idx="400">
                  <c:v>154.30000305175781</c:v>
                </c:pt>
                <c:pt idx="401">
                  <c:v>200.19999694824219</c:v>
                </c:pt>
                <c:pt idx="402">
                  <c:v>420</c:v>
                </c:pt>
                <c:pt idx="403">
                  <c:v>902.29998779296875</c:v>
                </c:pt>
                <c:pt idx="404">
                  <c:v>1215</c:v>
                </c:pt>
                <c:pt idx="405">
                  <c:v>832.20001220703125</c:v>
                </c:pt>
                <c:pt idx="406">
                  <c:v>320.5</c:v>
                </c:pt>
                <c:pt idx="407">
                  <c:v>193</c:v>
                </c:pt>
                <c:pt idx="408">
                  <c:v>200</c:v>
                </c:pt>
                <c:pt idx="409">
                  <c:v>204.69999694824219</c:v>
                </c:pt>
                <c:pt idx="410">
                  <c:v>219.5</c:v>
                </c:pt>
                <c:pt idx="411">
                  <c:v>177</c:v>
                </c:pt>
                <c:pt idx="412">
                  <c:v>118.30000305175781</c:v>
                </c:pt>
                <c:pt idx="413">
                  <c:v>149.19999694824219</c:v>
                </c:pt>
                <c:pt idx="414">
                  <c:v>239.5</c:v>
                </c:pt>
                <c:pt idx="415">
                  <c:v>252.5</c:v>
                </c:pt>
                <c:pt idx="416">
                  <c:v>169.80000305175781</c:v>
                </c:pt>
                <c:pt idx="417">
                  <c:v>144.80000305175781</c:v>
                </c:pt>
                <c:pt idx="418">
                  <c:v>211.5</c:v>
                </c:pt>
                <c:pt idx="419">
                  <c:v>281.29998779296875</c:v>
                </c:pt>
                <c:pt idx="420">
                  <c:v>303</c:v>
                </c:pt>
                <c:pt idx="421">
                  <c:v>258.29998779296875</c:v>
                </c:pt>
                <c:pt idx="422">
                  <c:v>185.5</c:v>
                </c:pt>
                <c:pt idx="423">
                  <c:v>134.69999694824219</c:v>
                </c:pt>
                <c:pt idx="424">
                  <c:v>141</c:v>
                </c:pt>
                <c:pt idx="425">
                  <c:v>167.5</c:v>
                </c:pt>
                <c:pt idx="426">
                  <c:v>188.80000305175781</c:v>
                </c:pt>
                <c:pt idx="427">
                  <c:v>268.79998779296875</c:v>
                </c:pt>
                <c:pt idx="428">
                  <c:v>297.5</c:v>
                </c:pt>
                <c:pt idx="429">
                  <c:v>238.80000305175781</c:v>
                </c:pt>
                <c:pt idx="430">
                  <c:v>294.5</c:v>
                </c:pt>
                <c:pt idx="431">
                  <c:v>848.20001220703125</c:v>
                </c:pt>
                <c:pt idx="432">
                  <c:v>6019</c:v>
                </c:pt>
                <c:pt idx="433">
                  <c:v>39200</c:v>
                </c:pt>
                <c:pt idx="434">
                  <c:v>103400</c:v>
                </c:pt>
                <c:pt idx="435">
                  <c:v>122100</c:v>
                </c:pt>
                <c:pt idx="436">
                  <c:v>66100</c:v>
                </c:pt>
                <c:pt idx="437">
                  <c:v>15470</c:v>
                </c:pt>
                <c:pt idx="438">
                  <c:v>2343</c:v>
                </c:pt>
                <c:pt idx="439">
                  <c:v>780</c:v>
                </c:pt>
                <c:pt idx="440">
                  <c:v>851.20001220703125</c:v>
                </c:pt>
                <c:pt idx="441">
                  <c:v>1119</c:v>
                </c:pt>
                <c:pt idx="442">
                  <c:v>990</c:v>
                </c:pt>
                <c:pt idx="443">
                  <c:v>539</c:v>
                </c:pt>
                <c:pt idx="444">
                  <c:v>182</c:v>
                </c:pt>
                <c:pt idx="445">
                  <c:v>188.30000305175781</c:v>
                </c:pt>
                <c:pt idx="446">
                  <c:v>778.70001220703125</c:v>
                </c:pt>
                <c:pt idx="447">
                  <c:v>1394</c:v>
                </c:pt>
                <c:pt idx="448">
                  <c:v>1123</c:v>
                </c:pt>
                <c:pt idx="449">
                  <c:v>479.29998779296875</c:v>
                </c:pt>
                <c:pt idx="450">
                  <c:v>190.80000305175781</c:v>
                </c:pt>
                <c:pt idx="451">
                  <c:v>88</c:v>
                </c:pt>
                <c:pt idx="452">
                  <c:v>75.25</c:v>
                </c:pt>
                <c:pt idx="453">
                  <c:v>156.30000305175781</c:v>
                </c:pt>
                <c:pt idx="454">
                  <c:v>212.30000305175781</c:v>
                </c:pt>
                <c:pt idx="455">
                  <c:v>190.80000305175781</c:v>
                </c:pt>
                <c:pt idx="456">
                  <c:v>169</c:v>
                </c:pt>
                <c:pt idx="457">
                  <c:v>181.5</c:v>
                </c:pt>
                <c:pt idx="458">
                  <c:v>175</c:v>
                </c:pt>
                <c:pt idx="459">
                  <c:v>177.5</c:v>
                </c:pt>
                <c:pt idx="460">
                  <c:v>170.19999694824219</c:v>
                </c:pt>
                <c:pt idx="461">
                  <c:v>92.25</c:v>
                </c:pt>
                <c:pt idx="462">
                  <c:v>46</c:v>
                </c:pt>
                <c:pt idx="463">
                  <c:v>86.5</c:v>
                </c:pt>
                <c:pt idx="464">
                  <c:v>154</c:v>
                </c:pt>
                <c:pt idx="465">
                  <c:v>219.19999694824219</c:v>
                </c:pt>
                <c:pt idx="466">
                  <c:v>212</c:v>
                </c:pt>
                <c:pt idx="467">
                  <c:v>143.30000305175781</c:v>
                </c:pt>
                <c:pt idx="468">
                  <c:v>107.30000305175781</c:v>
                </c:pt>
                <c:pt idx="469">
                  <c:v>86.5</c:v>
                </c:pt>
                <c:pt idx="470">
                  <c:v>69</c:v>
                </c:pt>
                <c:pt idx="471">
                  <c:v>78.75</c:v>
                </c:pt>
                <c:pt idx="472">
                  <c:v>103.5</c:v>
                </c:pt>
                <c:pt idx="473">
                  <c:v>119.5</c:v>
                </c:pt>
                <c:pt idx="474">
                  <c:v>124</c:v>
                </c:pt>
                <c:pt idx="475">
                  <c:v>115</c:v>
                </c:pt>
                <c:pt idx="476">
                  <c:v>126.5</c:v>
                </c:pt>
                <c:pt idx="477">
                  <c:v>181.5</c:v>
                </c:pt>
                <c:pt idx="478">
                  <c:v>218.80000305175781</c:v>
                </c:pt>
                <c:pt idx="479">
                  <c:v>229.69999694824219</c:v>
                </c:pt>
                <c:pt idx="480">
                  <c:v>251</c:v>
                </c:pt>
                <c:pt idx="481">
                  <c:v>622.29998779296875</c:v>
                </c:pt>
                <c:pt idx="482">
                  <c:v>3693</c:v>
                </c:pt>
                <c:pt idx="483">
                  <c:v>16720</c:v>
                </c:pt>
                <c:pt idx="484">
                  <c:v>37400</c:v>
                </c:pt>
                <c:pt idx="485">
                  <c:v>42350</c:v>
                </c:pt>
                <c:pt idx="486">
                  <c:v>24960</c:v>
                </c:pt>
                <c:pt idx="487">
                  <c:v>7882</c:v>
                </c:pt>
                <c:pt idx="488">
                  <c:v>1649</c:v>
                </c:pt>
                <c:pt idx="489">
                  <c:v>392</c:v>
                </c:pt>
                <c:pt idx="490">
                  <c:v>268</c:v>
                </c:pt>
                <c:pt idx="491">
                  <c:v>275.20001220703125</c:v>
                </c:pt>
                <c:pt idx="492">
                  <c:v>237.30000305175781</c:v>
                </c:pt>
                <c:pt idx="493">
                  <c:v>135.69999694824219</c:v>
                </c:pt>
                <c:pt idx="494">
                  <c:v>56</c:v>
                </c:pt>
                <c:pt idx="495">
                  <c:v>64.25</c:v>
                </c:pt>
                <c:pt idx="496">
                  <c:v>142.30000305175781</c:v>
                </c:pt>
                <c:pt idx="497">
                  <c:v>233</c:v>
                </c:pt>
                <c:pt idx="498">
                  <c:v>244</c:v>
                </c:pt>
                <c:pt idx="499">
                  <c:v>161.5</c:v>
                </c:pt>
                <c:pt idx="500">
                  <c:v>93.5</c:v>
                </c:pt>
                <c:pt idx="501">
                  <c:v>84.75</c:v>
                </c:pt>
                <c:pt idx="502">
                  <c:v>102.30000305175781</c:v>
                </c:pt>
                <c:pt idx="503">
                  <c:v>131</c:v>
                </c:pt>
                <c:pt idx="504">
                  <c:v>138</c:v>
                </c:pt>
                <c:pt idx="505">
                  <c:v>129.80000305175781</c:v>
                </c:pt>
                <c:pt idx="506">
                  <c:v>145</c:v>
                </c:pt>
                <c:pt idx="507">
                  <c:v>139.5</c:v>
                </c:pt>
                <c:pt idx="508">
                  <c:v>95</c:v>
                </c:pt>
                <c:pt idx="509">
                  <c:v>58</c:v>
                </c:pt>
                <c:pt idx="510">
                  <c:v>42</c:v>
                </c:pt>
                <c:pt idx="511">
                  <c:v>47.5</c:v>
                </c:pt>
                <c:pt idx="512">
                  <c:v>52</c:v>
                </c:pt>
                <c:pt idx="513">
                  <c:v>37.25</c:v>
                </c:pt>
                <c:pt idx="514">
                  <c:v>28.75</c:v>
                </c:pt>
                <c:pt idx="515">
                  <c:v>31</c:v>
                </c:pt>
                <c:pt idx="516">
                  <c:v>49.75</c:v>
                </c:pt>
                <c:pt idx="517">
                  <c:v>87.75</c:v>
                </c:pt>
                <c:pt idx="518">
                  <c:v>121.80000305175781</c:v>
                </c:pt>
                <c:pt idx="519">
                  <c:v>139.30000305175781</c:v>
                </c:pt>
                <c:pt idx="520">
                  <c:v>124.5</c:v>
                </c:pt>
                <c:pt idx="521">
                  <c:v>139.80000305175781</c:v>
                </c:pt>
                <c:pt idx="522">
                  <c:v>160</c:v>
                </c:pt>
                <c:pt idx="523">
                  <c:v>108.69999694824219</c:v>
                </c:pt>
                <c:pt idx="524">
                  <c:v>73.5</c:v>
                </c:pt>
                <c:pt idx="525">
                  <c:v>74.75</c:v>
                </c:pt>
                <c:pt idx="526">
                  <c:v>86.75</c:v>
                </c:pt>
                <c:pt idx="527">
                  <c:v>121</c:v>
                </c:pt>
                <c:pt idx="528">
                  <c:v>153.30000305175781</c:v>
                </c:pt>
                <c:pt idx="529">
                  <c:v>160.5</c:v>
                </c:pt>
                <c:pt idx="530">
                  <c:v>189.80000305175781</c:v>
                </c:pt>
                <c:pt idx="531">
                  <c:v>440</c:v>
                </c:pt>
                <c:pt idx="532">
                  <c:v>1549</c:v>
                </c:pt>
                <c:pt idx="533">
                  <c:v>4799</c:v>
                </c:pt>
                <c:pt idx="534">
                  <c:v>9494</c:v>
                </c:pt>
                <c:pt idx="535">
                  <c:v>10990</c:v>
                </c:pt>
                <c:pt idx="536">
                  <c:v>7363</c:v>
                </c:pt>
                <c:pt idx="537">
                  <c:v>2989</c:v>
                </c:pt>
                <c:pt idx="538">
                  <c:v>990</c:v>
                </c:pt>
                <c:pt idx="539">
                  <c:v>468.29998779296875</c:v>
                </c:pt>
                <c:pt idx="540">
                  <c:v>309.5</c:v>
                </c:pt>
                <c:pt idx="541">
                  <c:v>261.20001220703125</c:v>
                </c:pt>
                <c:pt idx="542">
                  <c:v>213.19999694824219</c:v>
                </c:pt>
                <c:pt idx="543">
                  <c:v>133</c:v>
                </c:pt>
                <c:pt idx="544">
                  <c:v>108</c:v>
                </c:pt>
                <c:pt idx="545">
                  <c:v>96.25</c:v>
                </c:pt>
                <c:pt idx="546">
                  <c:v>60.5</c:v>
                </c:pt>
                <c:pt idx="547">
                  <c:v>66.75</c:v>
                </c:pt>
                <c:pt idx="548">
                  <c:v>104.30000305175781</c:v>
                </c:pt>
                <c:pt idx="549">
                  <c:v>110.69999694824219</c:v>
                </c:pt>
                <c:pt idx="550">
                  <c:v>110.5</c:v>
                </c:pt>
                <c:pt idx="551">
                  <c:v>120.80000305175781</c:v>
                </c:pt>
                <c:pt idx="552">
                  <c:v>89</c:v>
                </c:pt>
                <c:pt idx="553">
                  <c:v>51.75</c:v>
                </c:pt>
                <c:pt idx="554">
                  <c:v>38.75</c:v>
                </c:pt>
                <c:pt idx="555">
                  <c:v>47.25</c:v>
                </c:pt>
                <c:pt idx="556">
                  <c:v>70.25</c:v>
                </c:pt>
                <c:pt idx="557">
                  <c:v>77.75</c:v>
                </c:pt>
                <c:pt idx="558">
                  <c:v>95.5</c:v>
                </c:pt>
                <c:pt idx="559">
                  <c:v>127.80000305175781</c:v>
                </c:pt>
                <c:pt idx="560">
                  <c:v>121.19999694824219</c:v>
                </c:pt>
                <c:pt idx="561">
                  <c:v>74.75</c:v>
                </c:pt>
                <c:pt idx="562">
                  <c:v>39</c:v>
                </c:pt>
                <c:pt idx="563">
                  <c:v>48.25</c:v>
                </c:pt>
                <c:pt idx="564">
                  <c:v>68.5</c:v>
                </c:pt>
                <c:pt idx="565">
                  <c:v>49</c:v>
                </c:pt>
                <c:pt idx="566">
                  <c:v>27.5</c:v>
                </c:pt>
                <c:pt idx="567">
                  <c:v>34</c:v>
                </c:pt>
                <c:pt idx="568">
                  <c:v>40.25</c:v>
                </c:pt>
                <c:pt idx="569">
                  <c:v>40.5</c:v>
                </c:pt>
                <c:pt idx="570">
                  <c:v>44.75</c:v>
                </c:pt>
                <c:pt idx="571">
                  <c:v>39.75</c:v>
                </c:pt>
                <c:pt idx="572">
                  <c:v>20.5</c:v>
                </c:pt>
                <c:pt idx="573">
                  <c:v>4.75</c:v>
                </c:pt>
                <c:pt idx="574">
                  <c:v>0</c:v>
                </c:pt>
                <c:pt idx="575">
                  <c:v>16.25</c:v>
                </c:pt>
                <c:pt idx="576">
                  <c:v>53.5</c:v>
                </c:pt>
                <c:pt idx="577">
                  <c:v>83.25</c:v>
                </c:pt>
                <c:pt idx="578">
                  <c:v>93.5</c:v>
                </c:pt>
                <c:pt idx="579">
                  <c:v>96.75</c:v>
                </c:pt>
                <c:pt idx="580">
                  <c:v>99.5</c:v>
                </c:pt>
                <c:pt idx="581">
                  <c:v>153.5</c:v>
                </c:pt>
                <c:pt idx="582">
                  <c:v>429.29998779296875</c:v>
                </c:pt>
                <c:pt idx="583">
                  <c:v>1176</c:v>
                </c:pt>
                <c:pt idx="584">
                  <c:v>2136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515-4268-9892-73FC47A4F33D}"/>
            </c:ext>
          </c:extLst>
        </c:ser>
        <c:ser>
          <c:idx val="1"/>
          <c:order val="1"/>
          <c:tx>
            <c:v>distriubtion width</c:v>
          </c:tx>
          <c:spPr>
            <a:ln w="38100">
              <a:solidFill>
                <a:srgbClr val="FF66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{14 min}'!$G$10:$G$11</c:f>
              <c:numCache>
                <c:formatCode>General</c:formatCode>
                <c:ptCount val="2"/>
                <c:pt idx="0">
                  <c:v>523.89886474609375</c:v>
                </c:pt>
                <c:pt idx="1">
                  <c:v>528.62371826171875</c:v>
                </c:pt>
              </c:numCache>
            </c:numRef>
          </c:xVal>
          <c:yVal>
            <c:numRef>
              <c:f>'Sheet1 {14 min}'!$F$13:$F$14</c:f>
              <c:numCache>
                <c:formatCode>General</c:formatCode>
                <c:ptCount val="2"/>
                <c:pt idx="0">
                  <c:v>22150</c:v>
                </c:pt>
                <c:pt idx="1">
                  <c:v>22150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515-4268-9892-73FC47A4F33D}"/>
            </c:ext>
          </c:extLst>
        </c:ser>
        <c:ser>
          <c:idx val="2"/>
          <c:order val="2"/>
          <c:tx>
            <c:v>centroid</c:v>
          </c:tx>
          <c:spPr>
            <a:ln w="38100">
              <a:solidFill>
                <a:srgbClr val="00FF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('Sheet1 {14 min}'!$G$4,'Sheet1 {14 min}'!$G$4)</c:f>
              <c:numCache>
                <c:formatCode>General</c:formatCode>
                <c:ptCount val="2"/>
                <c:pt idx="0">
                  <c:v>526.63446044921875</c:v>
                </c:pt>
                <c:pt idx="1">
                  <c:v>526.63446044921875</c:v>
                </c:pt>
              </c:numCache>
            </c:numRef>
          </c:xVal>
          <c:yVal>
            <c:numRef>
              <c:f>'Sheet1 {14 min}'!$F$12:$F$13</c:f>
              <c:numCache>
                <c:formatCode>General</c:formatCode>
                <c:ptCount val="2"/>
                <c:pt idx="0">
                  <c:v>0</c:v>
                </c:pt>
                <c:pt idx="1">
                  <c:v>22150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515-4268-9892-73FC47A4F33D}"/>
            </c:ext>
          </c:extLst>
        </c:ser>
        <c:ser>
          <c:idx val="3"/>
          <c:order val="3"/>
          <c:tx>
            <c:v>peak envelope</c:v>
          </c:tx>
          <c:spPr>
            <a:ln w="12700">
              <a:solidFill>
                <a:srgbClr val="FF0000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'Sheet1 {14 min}'!$D$1:$D$14</c:f>
              <c:numCache>
                <c:formatCode>General</c:formatCode>
                <c:ptCount val="14"/>
                <c:pt idx="0">
                  <c:v>523.7750244140625</c:v>
                </c:pt>
                <c:pt idx="1">
                  <c:v>524.27398681640625</c:v>
                </c:pt>
                <c:pt idx="2">
                  <c:v>524.77398681640625</c:v>
                </c:pt>
                <c:pt idx="3">
                  <c:v>525.28497314453125</c:v>
                </c:pt>
                <c:pt idx="4">
                  <c:v>525.78497314453125</c:v>
                </c:pt>
                <c:pt idx="5">
                  <c:v>526.2860107421875</c:v>
                </c:pt>
                <c:pt idx="6">
                  <c:v>526.7960205078125</c:v>
                </c:pt>
                <c:pt idx="7">
                  <c:v>527.2979736328125</c:v>
                </c:pt>
                <c:pt idx="8">
                  <c:v>527.79901123046875</c:v>
                </c:pt>
                <c:pt idx="9">
                  <c:v>528.301025390625</c:v>
                </c:pt>
                <c:pt idx="10">
                  <c:v>528.802001953125</c:v>
                </c:pt>
                <c:pt idx="11">
                  <c:v>529.302001953125</c:v>
                </c:pt>
                <c:pt idx="12">
                  <c:v>529.802001953125</c:v>
                </c:pt>
                <c:pt idx="13">
                  <c:v>530.302001953125</c:v>
                </c:pt>
              </c:numCache>
            </c:numRef>
          </c:xVal>
          <c:yVal>
            <c:numRef>
              <c:f>'Sheet1 {14 min}'!$E$1:$E$28</c:f>
              <c:numCache>
                <c:formatCode>General</c:formatCode>
                <c:ptCount val="28"/>
                <c:pt idx="0">
                  <c:v>14400</c:v>
                </c:pt>
                <c:pt idx="1">
                  <c:v>45620</c:v>
                </c:pt>
                <c:pt idx="2">
                  <c:v>55850</c:v>
                </c:pt>
                <c:pt idx="3">
                  <c:v>51850</c:v>
                </c:pt>
                <c:pt idx="4">
                  <c:v>55340</c:v>
                </c:pt>
                <c:pt idx="5">
                  <c:v>115500</c:v>
                </c:pt>
                <c:pt idx="6">
                  <c:v>209200</c:v>
                </c:pt>
                <c:pt idx="7">
                  <c:v>221500</c:v>
                </c:pt>
                <c:pt idx="8">
                  <c:v>122100</c:v>
                </c:pt>
                <c:pt idx="9">
                  <c:v>42350</c:v>
                </c:pt>
                <c:pt idx="10">
                  <c:v>10990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515-4268-9892-73FC47A4F33D}"/>
            </c:ext>
          </c:extLst>
        </c:ser>
        <c:ser>
          <c:idx val="4"/>
          <c:order val="4"/>
          <c:tx>
            <c:v>Binomial p = 0.000215</c:v>
          </c:tx>
          <c:spPr>
            <a:ln w="25400">
              <a:solidFill>
                <a:srgbClr val="4472C4"/>
              </a:solidFill>
              <a:prstDash val="solid"/>
            </a:ln>
          </c:spPr>
          <c:marker>
            <c:symbol val="none"/>
          </c:marker>
          <c:xVal>
            <c:numRef>
              <c:f>'Sheet1 {14 min}'!$D$1:$D$31</c:f>
              <c:numCache>
                <c:formatCode>General</c:formatCode>
                <c:ptCount val="31"/>
                <c:pt idx="0">
                  <c:v>523.7750244140625</c:v>
                </c:pt>
                <c:pt idx="1">
                  <c:v>524.27398681640625</c:v>
                </c:pt>
                <c:pt idx="2">
                  <c:v>524.77398681640625</c:v>
                </c:pt>
                <c:pt idx="3">
                  <c:v>525.28497314453125</c:v>
                </c:pt>
                <c:pt idx="4">
                  <c:v>525.78497314453125</c:v>
                </c:pt>
                <c:pt idx="5">
                  <c:v>526.2860107421875</c:v>
                </c:pt>
                <c:pt idx="6">
                  <c:v>526.7960205078125</c:v>
                </c:pt>
                <c:pt idx="7">
                  <c:v>527.2979736328125</c:v>
                </c:pt>
                <c:pt idx="8">
                  <c:v>527.79901123046875</c:v>
                </c:pt>
                <c:pt idx="9">
                  <c:v>528.301025390625</c:v>
                </c:pt>
                <c:pt idx="10">
                  <c:v>528.802001953125</c:v>
                </c:pt>
                <c:pt idx="11">
                  <c:v>529.302001953125</c:v>
                </c:pt>
                <c:pt idx="12">
                  <c:v>529.802001953125</c:v>
                </c:pt>
                <c:pt idx="13">
                  <c:v>530.302001953125</c:v>
                </c:pt>
              </c:numCache>
            </c:numRef>
          </c:xVal>
          <c:yVal>
            <c:numRef>
              <c:f>'Sheet1 {14 min}'!$P$1:$P$31</c:f>
              <c:numCache>
                <c:formatCode>General</c:formatCode>
                <c:ptCount val="31"/>
                <c:pt idx="0">
                  <c:v>15556.259202559335</c:v>
                </c:pt>
                <c:pt idx="1">
                  <c:v>44186.349546017664</c:v>
                </c:pt>
                <c:pt idx="2">
                  <c:v>57412.455216795825</c:v>
                </c:pt>
                <c:pt idx="3">
                  <c:v>50373.017934953801</c:v>
                </c:pt>
                <c:pt idx="4">
                  <c:v>56509.524768239527</c:v>
                </c:pt>
                <c:pt idx="5">
                  <c:v>115043.4635465079</c:v>
                </c:pt>
                <c:pt idx="6">
                  <c:v>208095.06862248536</c:v>
                </c:pt>
                <c:pt idx="7">
                  <c:v>224565.30457158212</c:v>
                </c:pt>
                <c:pt idx="8">
                  <c:v>119052.63122878078</c:v>
                </c:pt>
                <c:pt idx="9">
                  <c:v>40474.380260055528</c:v>
                </c:pt>
                <c:pt idx="10">
                  <c:v>10238.563072217003</c:v>
                </c:pt>
                <c:pt idx="11">
                  <c:v>2083.8062947612539</c:v>
                </c:pt>
                <c:pt idx="12">
                  <c:v>357.48231472900443</c:v>
                </c:pt>
                <c:pt idx="13">
                  <c:v>53.281691329291718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515-4268-9892-73FC47A4F33D}"/>
            </c:ext>
          </c:extLst>
        </c:ser>
        <c:ser>
          <c:idx val="5"/>
          <c:order val="5"/>
          <c:tx>
            <c:v>Bimodal(1) 6.1</c:v>
          </c:tx>
          <c:marker>
            <c:symbol val="none"/>
          </c:marker>
          <c:xVal>
            <c:numRef>
              <c:f>'Sheet1 {14 min}'!$D$1:$D$31</c:f>
              <c:numCache>
                <c:formatCode>General</c:formatCode>
                <c:ptCount val="31"/>
                <c:pt idx="0">
                  <c:v>523.7750244140625</c:v>
                </c:pt>
                <c:pt idx="1">
                  <c:v>524.27398681640625</c:v>
                </c:pt>
                <c:pt idx="2">
                  <c:v>524.77398681640625</c:v>
                </c:pt>
                <c:pt idx="3">
                  <c:v>525.28497314453125</c:v>
                </c:pt>
                <c:pt idx="4">
                  <c:v>525.78497314453125</c:v>
                </c:pt>
                <c:pt idx="5">
                  <c:v>526.2860107421875</c:v>
                </c:pt>
                <c:pt idx="6">
                  <c:v>526.7960205078125</c:v>
                </c:pt>
                <c:pt idx="7">
                  <c:v>527.2979736328125</c:v>
                </c:pt>
                <c:pt idx="8">
                  <c:v>527.79901123046875</c:v>
                </c:pt>
                <c:pt idx="9">
                  <c:v>528.301025390625</c:v>
                </c:pt>
                <c:pt idx="10">
                  <c:v>528.802001953125</c:v>
                </c:pt>
                <c:pt idx="11">
                  <c:v>529.302001953125</c:v>
                </c:pt>
                <c:pt idx="12">
                  <c:v>529.802001953125</c:v>
                </c:pt>
                <c:pt idx="13">
                  <c:v>530.302001953125</c:v>
                </c:pt>
              </c:numCache>
            </c:numRef>
          </c:xVal>
          <c:yVal>
            <c:numRef>
              <c:f>'Sheet1 {14 min}'!$M$1:$M$31</c:f>
              <c:numCache>
                <c:formatCode>General</c:formatCode>
                <c:ptCount val="31"/>
                <c:pt idx="0">
                  <c:v>15554.586011196187</c:v>
                </c:pt>
                <c:pt idx="1">
                  <c:v>44130.316606733126</c:v>
                </c:pt>
                <c:pt idx="2">
                  <c:v>56599.502366709436</c:v>
                </c:pt>
                <c:pt idx="3">
                  <c:v>43714.620645009978</c:v>
                </c:pt>
                <c:pt idx="4">
                  <c:v>22942.356928727884</c:v>
                </c:pt>
                <c:pt idx="5">
                  <c:v>8800.3342461913526</c:v>
                </c:pt>
                <c:pt idx="6">
                  <c:v>2605.7133746432987</c:v>
                </c:pt>
                <c:pt idx="7">
                  <c:v>622.94360153032505</c:v>
                </c:pt>
                <c:pt idx="8">
                  <c:v>124.69905512725092</c:v>
                </c:pt>
                <c:pt idx="9">
                  <c:v>21.487864870634105</c:v>
                </c:pt>
                <c:pt idx="10">
                  <c:v>3.254546561691865</c:v>
                </c:pt>
                <c:pt idx="11">
                  <c:v>0.43933259227450427</c:v>
                </c:pt>
                <c:pt idx="12">
                  <c:v>5.2773358177010933E-2</c:v>
                </c:pt>
                <c:pt idx="13">
                  <c:v>5.4027235951723341E-3</c:v>
                </c:pt>
                <c:pt idx="14">
                  <c:v>4.1551778964181614E-4</c:v>
                </c:pt>
                <c:pt idx="15">
                  <c:v>1.7983515417830642E-5</c:v>
                </c:pt>
                <c:pt idx="16">
                  <c:v>1.3339288601274559E-7</c:v>
                </c:pt>
                <c:pt idx="17">
                  <c:v>1.4772062422872108E-8</c:v>
                </c:pt>
                <c:pt idx="18">
                  <c:v>1.4772062422872108E-8</c:v>
                </c:pt>
                <c:pt idx="19">
                  <c:v>1.4772062422872108E-8</c:v>
                </c:pt>
                <c:pt idx="20">
                  <c:v>1.4772062422872108E-8</c:v>
                </c:pt>
                <c:pt idx="21">
                  <c:v>1.4772062422872108E-8</c:v>
                </c:pt>
                <c:pt idx="22">
                  <c:v>1.4772062422872108E-8</c:v>
                </c:pt>
                <c:pt idx="23">
                  <c:v>1.4772062422872108E-8</c:v>
                </c:pt>
                <c:pt idx="24">
                  <c:v>1.4772062422872108E-8</c:v>
                </c:pt>
                <c:pt idx="25">
                  <c:v>1.4772062422872108E-8</c:v>
                </c:pt>
                <c:pt idx="26">
                  <c:v>1.4772062422872108E-8</c:v>
                </c:pt>
                <c:pt idx="27">
                  <c:v>1.4772062422872108E-8</c:v>
                </c:pt>
                <c:pt idx="28">
                  <c:v>1.4772062422872108E-8</c:v>
                </c:pt>
                <c:pt idx="29">
                  <c:v>1.4772062422872108E-8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515-4268-9892-73FC47A4F33D}"/>
            </c:ext>
          </c:extLst>
        </c:ser>
        <c:ser>
          <c:idx val="6"/>
          <c:order val="6"/>
          <c:tx>
            <c:v>Bimodal(2) 7.2</c:v>
          </c:tx>
          <c:marker>
            <c:symbol val="none"/>
          </c:marker>
          <c:xVal>
            <c:numRef>
              <c:f>'Sheet1 {14 min}'!$D$1:$D$31</c:f>
              <c:numCache>
                <c:formatCode>General</c:formatCode>
                <c:ptCount val="31"/>
                <c:pt idx="0">
                  <c:v>523.7750244140625</c:v>
                </c:pt>
                <c:pt idx="1">
                  <c:v>524.27398681640625</c:v>
                </c:pt>
                <c:pt idx="2">
                  <c:v>524.77398681640625</c:v>
                </c:pt>
                <c:pt idx="3">
                  <c:v>525.28497314453125</c:v>
                </c:pt>
                <c:pt idx="4">
                  <c:v>525.78497314453125</c:v>
                </c:pt>
                <c:pt idx="5">
                  <c:v>526.2860107421875</c:v>
                </c:pt>
                <c:pt idx="6">
                  <c:v>526.7960205078125</c:v>
                </c:pt>
                <c:pt idx="7">
                  <c:v>527.2979736328125</c:v>
                </c:pt>
                <c:pt idx="8">
                  <c:v>527.79901123046875</c:v>
                </c:pt>
                <c:pt idx="9">
                  <c:v>528.301025390625</c:v>
                </c:pt>
                <c:pt idx="10">
                  <c:v>528.802001953125</c:v>
                </c:pt>
                <c:pt idx="11">
                  <c:v>529.302001953125</c:v>
                </c:pt>
                <c:pt idx="12">
                  <c:v>529.802001953125</c:v>
                </c:pt>
                <c:pt idx="13">
                  <c:v>530.302001953125</c:v>
                </c:pt>
              </c:numCache>
            </c:numRef>
          </c:xVal>
          <c:yVal>
            <c:numRef>
              <c:f>'Sheet1 {14 min}'!$O$1:$O$31</c:f>
              <c:numCache>
                <c:formatCode>General</c:formatCode>
                <c:ptCount val="31"/>
                <c:pt idx="0">
                  <c:v>1.5994592840114761</c:v>
                </c:pt>
                <c:pt idx="1">
                  <c:v>53.524244605048054</c:v>
                </c:pt>
                <c:pt idx="2">
                  <c:v>775.97693088209451</c:v>
                </c:pt>
                <c:pt idx="3">
                  <c:v>6350.7825482361386</c:v>
                </c:pt>
                <c:pt idx="4">
                  <c:v>31992.345791424679</c:v>
                </c:pt>
                <c:pt idx="5">
                  <c:v>101183.57187807624</c:v>
                </c:pt>
                <c:pt idx="6">
                  <c:v>195564.5155425182</c:v>
                </c:pt>
                <c:pt idx="7">
                  <c:v>212995.47776408782</c:v>
                </c:pt>
                <c:pt idx="8">
                  <c:v>113080.10858281716</c:v>
                </c:pt>
                <c:pt idx="9">
                  <c:v>38457.370951889185</c:v>
                </c:pt>
                <c:pt idx="10">
                  <c:v>9729.3581860622689</c:v>
                </c:pt>
                <c:pt idx="11">
                  <c:v>1980.2301527002041</c:v>
                </c:pt>
                <c:pt idx="12">
                  <c:v>339.71517365099288</c:v>
                </c:pt>
                <c:pt idx="13">
                  <c:v>50.633531819672079</c:v>
                </c:pt>
                <c:pt idx="14">
                  <c:v>6.6949026191125274</c:v>
                </c:pt>
                <c:pt idx="15">
                  <c:v>0.79493000105802614</c:v>
                </c:pt>
                <c:pt idx="16">
                  <c:v>8.1855264821049711E-2</c:v>
                </c:pt>
                <c:pt idx="17">
                  <c:v>4.6550672688250123E-3</c:v>
                </c:pt>
                <c:pt idx="18">
                  <c:v>1.4772062422872108E-8</c:v>
                </c:pt>
                <c:pt idx="19">
                  <c:v>1.4772062422872108E-8</c:v>
                </c:pt>
                <c:pt idx="20">
                  <c:v>1.4772062422872108E-8</c:v>
                </c:pt>
                <c:pt idx="21">
                  <c:v>1.4772062422872108E-8</c:v>
                </c:pt>
                <c:pt idx="22">
                  <c:v>1.4772062422872108E-8</c:v>
                </c:pt>
                <c:pt idx="23">
                  <c:v>1.4772062422872108E-8</c:v>
                </c:pt>
                <c:pt idx="24">
                  <c:v>1.4772062422872108E-8</c:v>
                </c:pt>
                <c:pt idx="25">
                  <c:v>1.4772062422872108E-8</c:v>
                </c:pt>
                <c:pt idx="26">
                  <c:v>1.4772062422872108E-8</c:v>
                </c:pt>
                <c:pt idx="27">
                  <c:v>1.4772062422872108E-8</c:v>
                </c:pt>
                <c:pt idx="28">
                  <c:v>1.4772062422872108E-8</c:v>
                </c:pt>
                <c:pt idx="29">
                  <c:v>1.4772062422872108E-8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515-4268-9892-73FC47A4F33D}"/>
            </c:ext>
          </c:extLst>
        </c:ser>
        <c:ser>
          <c:idx val="7"/>
          <c:order val="7"/>
          <c:tx>
            <c:v>Bimodal(3) 7.2</c:v>
          </c:tx>
          <c:marker>
            <c:symbol val="none"/>
          </c:marker>
          <c:xVal>
            <c:numRef>
              <c:f>'Sheet1 {14 min}'!$D$1:$D$31</c:f>
              <c:numCache>
                <c:formatCode>General</c:formatCode>
                <c:ptCount val="31"/>
                <c:pt idx="0">
                  <c:v>523.7750244140625</c:v>
                </c:pt>
                <c:pt idx="1">
                  <c:v>524.27398681640625</c:v>
                </c:pt>
                <c:pt idx="2">
                  <c:v>524.77398681640625</c:v>
                </c:pt>
                <c:pt idx="3">
                  <c:v>525.28497314453125</c:v>
                </c:pt>
                <c:pt idx="4">
                  <c:v>525.78497314453125</c:v>
                </c:pt>
                <c:pt idx="5">
                  <c:v>526.2860107421875</c:v>
                </c:pt>
                <c:pt idx="6">
                  <c:v>526.7960205078125</c:v>
                </c:pt>
                <c:pt idx="7">
                  <c:v>527.2979736328125</c:v>
                </c:pt>
                <c:pt idx="8">
                  <c:v>527.79901123046875</c:v>
                </c:pt>
                <c:pt idx="9">
                  <c:v>528.301025390625</c:v>
                </c:pt>
                <c:pt idx="10">
                  <c:v>528.802001953125</c:v>
                </c:pt>
                <c:pt idx="11">
                  <c:v>529.302001953125</c:v>
                </c:pt>
                <c:pt idx="12">
                  <c:v>529.802001953125</c:v>
                </c:pt>
                <c:pt idx="13">
                  <c:v>530.302001953125</c:v>
                </c:pt>
              </c:numCache>
            </c:numRef>
          </c:xVal>
          <c:yVal>
            <c:numRef>
              <c:f>'Sheet1 {14 min}'!$V$1:$V$31</c:f>
              <c:numCache>
                <c:formatCode>General</c:formatCode>
                <c:ptCount val="31"/>
                <c:pt idx="0">
                  <c:v>7.3732108681534583E-2</c:v>
                </c:pt>
                <c:pt idx="1">
                  <c:v>2.5086947090367868</c:v>
                </c:pt>
                <c:pt idx="2">
                  <c:v>36.975919233836258</c:v>
                </c:pt>
                <c:pt idx="3">
                  <c:v>307.61474173723224</c:v>
                </c:pt>
                <c:pt idx="4">
                  <c:v>1574.8220481165108</c:v>
                </c:pt>
                <c:pt idx="5">
                  <c:v>5059.5574222698506</c:v>
                </c:pt>
                <c:pt idx="6">
                  <c:v>9924.8397053534118</c:v>
                </c:pt>
                <c:pt idx="7">
                  <c:v>10946.883205993503</c:v>
                </c:pt>
                <c:pt idx="8">
                  <c:v>5847.8235908659062</c:v>
                </c:pt>
                <c:pt idx="9">
                  <c:v>1995.5214433252515</c:v>
                </c:pt>
                <c:pt idx="10">
                  <c:v>505.95033962258725</c:v>
                </c:pt>
                <c:pt idx="11">
                  <c:v>103.13680949831918</c:v>
                </c:pt>
                <c:pt idx="12">
                  <c:v>17.714367749378642</c:v>
                </c:pt>
                <c:pt idx="13">
                  <c:v>2.6427568155685925</c:v>
                </c:pt>
                <c:pt idx="14">
                  <c:v>0.3497056403096368</c:v>
                </c:pt>
                <c:pt idx="15">
                  <c:v>4.1555578624364445E-2</c:v>
                </c:pt>
                <c:pt idx="16">
                  <c:v>4.2871398959143841E-3</c:v>
                </c:pt>
                <c:pt idx="17">
                  <c:v>2.4569233394512908E-4</c:v>
                </c:pt>
                <c:pt idx="18">
                  <c:v>1.4772062422872108E-8</c:v>
                </c:pt>
                <c:pt idx="19">
                  <c:v>1.4772062422872108E-8</c:v>
                </c:pt>
                <c:pt idx="20">
                  <c:v>1.4772062422872108E-8</c:v>
                </c:pt>
                <c:pt idx="21">
                  <c:v>1.4772062422872108E-8</c:v>
                </c:pt>
                <c:pt idx="22">
                  <c:v>1.4772062422872108E-8</c:v>
                </c:pt>
                <c:pt idx="23">
                  <c:v>1.4772062422872108E-8</c:v>
                </c:pt>
                <c:pt idx="24">
                  <c:v>1.4772062422872108E-8</c:v>
                </c:pt>
                <c:pt idx="25">
                  <c:v>1.4772062422872108E-8</c:v>
                </c:pt>
                <c:pt idx="26">
                  <c:v>1.4772062422872108E-8</c:v>
                </c:pt>
                <c:pt idx="27">
                  <c:v>1.4772062422872108E-8</c:v>
                </c:pt>
                <c:pt idx="28">
                  <c:v>1.4772062422872108E-8</c:v>
                </c:pt>
                <c:pt idx="29">
                  <c:v>1.4772062422872108E-8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9515-4268-9892-73FC47A4F3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485215"/>
        <c:axId val="788478559"/>
      </c:scatterChart>
      <c:valAx>
        <c:axId val="788485215"/>
        <c:scaling>
          <c:orientation val="minMax"/>
          <c:max val="530"/>
          <c:min val="523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m/z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88478559"/>
        <c:crosses val="autoZero"/>
        <c:crossBetween val="midCat"/>
      </c:valAx>
      <c:valAx>
        <c:axId val="788478559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88485215"/>
        <c:crosses val="autoZero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Regression Metric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Lit>
              <c:ptCount val="1"/>
              <c:pt idx="0">
                <c:v>Error</c:v>
              </c:pt>
            </c:strLit>
          </c:cat>
          <c:val>
            <c:numRef>
              <c:f>'Sheet1 {14 min}'!$I$78</c:f>
              <c:numCache>
                <c:formatCode>General</c:formatCode>
                <c:ptCount val="1"/>
                <c:pt idx="0">
                  <c:v>1.4535685439811543E-7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77FC-4A0C-B52C-F1F2DB029B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axId val="788479807"/>
        <c:axId val="788485215"/>
      </c:barChart>
      <c:scatterChart>
        <c:scatterStyle val="lineMarker"/>
        <c:varyColors val="0"/>
        <c:ser>
          <c:idx val="1"/>
          <c:order val="1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008000"/>
                </a:solidFill>
                <a:prstDash val="solid"/>
              </a:ln>
            </c:spPr>
          </c:errBars>
          <c:yVal>
            <c:numRef>
              <c:f>'Sheet1 {14 min}'!$I$79</c:f>
              <c:numCache>
                <c:formatCode>General</c:formatCode>
                <c:ptCount val="1"/>
                <c:pt idx="0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77FC-4A0C-B52C-F1F2DB029B48}"/>
            </c:ext>
          </c:extLst>
        </c:ser>
        <c:ser>
          <c:idx val="2"/>
          <c:order val="2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6600"/>
                </a:solidFill>
                <a:prstDash val="solid"/>
              </a:ln>
            </c:spPr>
          </c:errBars>
          <c:yVal>
            <c:numRef>
              <c:f>'Sheet1 {14 min}'!$I$80</c:f>
              <c:numCache>
                <c:formatCode>General</c:formatCode>
                <c:ptCount val="1"/>
                <c:pt idx="0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77FC-4A0C-B52C-F1F2DB029B48}"/>
            </c:ext>
          </c:extLst>
        </c:ser>
        <c:ser>
          <c:idx val="3"/>
          <c:order val="3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'Sheet1 {14 min}'!$I$81</c:f>
              <c:numCache>
                <c:formatCode>General</c:formatCode>
                <c:ptCount val="1"/>
                <c:pt idx="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77FC-4A0C-B52C-F1F2DB029B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479807"/>
        <c:axId val="788485215"/>
      </c:scatterChart>
      <c:catAx>
        <c:axId val="78847980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88485215"/>
        <c:crosses val="autoZero"/>
        <c:auto val="1"/>
        <c:lblAlgn val="ctr"/>
        <c:lblOffset val="100"/>
        <c:noMultiLvlLbl val="0"/>
      </c:catAx>
      <c:valAx>
        <c:axId val="788485215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788479807"/>
        <c:crosses val="autoZero"/>
        <c:crossBetween val="between"/>
      </c:valAx>
      <c:spPr>
        <a:noFill/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Delta Chi Metric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Lit>
              <c:ptCount val="1"/>
              <c:pt idx="0">
                <c:v>DeltaChi</c:v>
              </c:pt>
            </c:strLit>
          </c:cat>
          <c:val>
            <c:numRef>
              <c:f>'Sheet1 {14 min}'!$J$78</c:f>
              <c:numCache>
                <c:formatCode>General</c:formatCode>
                <c:ptCount val="1"/>
                <c:pt idx="0">
                  <c:v>5.3863936133445998E-5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82-4AF9-AAD3-7E9D5AF127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axId val="788508095"/>
        <c:axId val="788524319"/>
      </c:barChart>
      <c:scatterChart>
        <c:scatterStyle val="lineMarker"/>
        <c:varyColors val="0"/>
        <c:ser>
          <c:idx val="1"/>
          <c:order val="1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008000"/>
                </a:solidFill>
                <a:prstDash val="solid"/>
              </a:ln>
            </c:spPr>
          </c:errBars>
          <c:yVal>
            <c:numRef>
              <c:f>'Sheet1 {14 min}'!$J$79</c:f>
              <c:numCache>
                <c:formatCode>General</c:formatCode>
                <c:ptCount val="1"/>
                <c:pt idx="0">
                  <c:v>0.61613225739766098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E82-4AF9-AAD3-7E9D5AF12727}"/>
            </c:ext>
          </c:extLst>
        </c:ser>
        <c:ser>
          <c:idx val="2"/>
          <c:order val="2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6600"/>
                </a:solidFill>
                <a:prstDash val="solid"/>
              </a:ln>
            </c:spPr>
          </c:errBars>
          <c:yVal>
            <c:numRef>
              <c:f>'Sheet1 {14 min}'!$J$80</c:f>
              <c:numCache>
                <c:formatCode>General</c:formatCode>
                <c:ptCount val="1"/>
                <c:pt idx="0">
                  <c:v>0.30806612869883049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E82-4AF9-AAD3-7E9D5AF12727}"/>
            </c:ext>
          </c:extLst>
        </c:ser>
        <c:ser>
          <c:idx val="3"/>
          <c:order val="3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'Sheet1 {14 min}'!$J$81</c:f>
              <c:numCache>
                <c:formatCode>General</c:formatCode>
                <c:ptCount val="1"/>
                <c:pt idx="0">
                  <c:v>0.15403306434941524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E82-4AF9-AAD3-7E9D5AF127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508095"/>
        <c:axId val="788524319"/>
      </c:scatterChart>
      <c:catAx>
        <c:axId val="78850809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88524319"/>
        <c:crosses val="autoZero"/>
        <c:auto val="1"/>
        <c:lblAlgn val="ctr"/>
        <c:lblOffset val="100"/>
        <c:noMultiLvlLbl val="0"/>
      </c:catAx>
      <c:valAx>
        <c:axId val="788524319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788508095"/>
        <c:crosses val="autoZero"/>
        <c:crossBetween val="between"/>
      </c:valAx>
      <c:spPr>
        <a:noFill/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Separation Metric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Lit>
              <c:ptCount val="1"/>
              <c:pt idx="0">
                <c:v>SepRatio</c:v>
              </c:pt>
            </c:strLit>
          </c:cat>
          <c:val>
            <c:numRef>
              <c:f>'Sheet1 {14 min}'!$K$78</c:f>
              <c:numCache>
                <c:formatCode>General</c:formatCode>
                <c:ptCount val="1"/>
                <c:pt idx="0">
                  <c:v>1.6911728164734394E-2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84-4AF1-BD44-5AEA51F4E2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axId val="788506015"/>
        <c:axId val="788524735"/>
      </c:barChart>
      <c:scatterChart>
        <c:scatterStyle val="lineMarker"/>
        <c:varyColors val="0"/>
        <c:ser>
          <c:idx val="1"/>
          <c:order val="1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008000"/>
                </a:solidFill>
                <a:prstDash val="solid"/>
              </a:ln>
            </c:spPr>
          </c:errBars>
          <c:yVal>
            <c:numRef>
              <c:f>'Sheet1 {14 min}'!$K$79</c:f>
              <c:numCache>
                <c:formatCode>General</c:formatCode>
                <c:ptCount val="1"/>
                <c:pt idx="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84-4AF1-BD44-5AEA51F4E245}"/>
            </c:ext>
          </c:extLst>
        </c:ser>
        <c:ser>
          <c:idx val="2"/>
          <c:order val="2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6600"/>
                </a:solidFill>
                <a:prstDash val="solid"/>
              </a:ln>
            </c:spPr>
          </c:errBars>
          <c:yVal>
            <c:numRef>
              <c:f>'Sheet1 {14 min}'!$K$80</c:f>
              <c:numCache>
                <c:formatCode>General</c:formatCode>
                <c:ptCount val="1"/>
                <c:pt idx="0">
                  <c:v>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684-4AF1-BD44-5AEA51F4E245}"/>
            </c:ext>
          </c:extLst>
        </c:ser>
        <c:ser>
          <c:idx val="3"/>
          <c:order val="3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'Sheet1 {14 min}'!$K$81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684-4AF1-BD44-5AEA51F4E2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506015"/>
        <c:axId val="788524735"/>
      </c:scatterChart>
      <c:catAx>
        <c:axId val="78850601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88524735"/>
        <c:crosses val="autoZero"/>
        <c:auto val="1"/>
        <c:lblAlgn val="ctr"/>
        <c:lblOffset val="100"/>
        <c:noMultiLvlLbl val="0"/>
      </c:catAx>
      <c:valAx>
        <c:axId val="788524735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788506015"/>
        <c:crosses val="autoZero"/>
        <c:crossBetween val="between"/>
      </c:valAx>
      <c:spPr>
        <a:noFill/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Regression Metric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Lit>
              <c:ptCount val="1"/>
              <c:pt idx="0">
                <c:v>Error</c:v>
              </c:pt>
            </c:strLit>
          </c:cat>
          <c:val>
            <c:numRef>
              <c:f>'Sheet1 {1 min}'!$I$78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3D5A-4CCB-8553-E4BD38A07E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axId val="477500287"/>
        <c:axId val="477479071"/>
      </c:barChart>
      <c:scatterChart>
        <c:scatterStyle val="lineMarker"/>
        <c:varyColors val="0"/>
        <c:ser>
          <c:idx val="1"/>
          <c:order val="1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008000"/>
                </a:solidFill>
                <a:prstDash val="solid"/>
              </a:ln>
            </c:spPr>
          </c:errBars>
          <c:yVal>
            <c:numRef>
              <c:f>'Sheet1 {1 min}'!$I$79</c:f>
              <c:numCache>
                <c:formatCode>General</c:formatCode>
                <c:ptCount val="1"/>
                <c:pt idx="0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3D5A-4CCB-8553-E4BD38A07ED5}"/>
            </c:ext>
          </c:extLst>
        </c:ser>
        <c:ser>
          <c:idx val="2"/>
          <c:order val="2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6600"/>
                </a:solidFill>
                <a:prstDash val="solid"/>
              </a:ln>
            </c:spPr>
          </c:errBars>
          <c:yVal>
            <c:numRef>
              <c:f>'Sheet1 {1 min}'!$I$80</c:f>
              <c:numCache>
                <c:formatCode>General</c:formatCode>
                <c:ptCount val="1"/>
                <c:pt idx="0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3D5A-4CCB-8553-E4BD38A07ED5}"/>
            </c:ext>
          </c:extLst>
        </c:ser>
        <c:ser>
          <c:idx val="3"/>
          <c:order val="3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'Sheet1 {1 min}'!$I$81</c:f>
              <c:numCache>
                <c:formatCode>General</c:formatCode>
                <c:ptCount val="1"/>
                <c:pt idx="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3D5A-4CCB-8553-E4BD38A07E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7500287"/>
        <c:axId val="477479071"/>
      </c:scatterChart>
      <c:catAx>
        <c:axId val="47750028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77479071"/>
        <c:crosses val="autoZero"/>
        <c:auto val="1"/>
        <c:lblAlgn val="ctr"/>
        <c:lblOffset val="100"/>
        <c:noMultiLvlLbl val="0"/>
      </c:catAx>
      <c:valAx>
        <c:axId val="477479071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477500287"/>
        <c:crosses val="autoZero"/>
        <c:crossBetween val="between"/>
      </c:valAx>
      <c:spPr>
        <a:noFill/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Iterative Fitting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1st</c:v>
          </c:tx>
          <c:spPr>
            <a:ln w="25400">
              <a:noFill/>
            </a:ln>
            <a:effectLst/>
          </c:spPr>
          <c:marker>
            <c:symbol val="circle"/>
            <c:size val="6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xVal>
            <c:numRef>
              <c:f>'Sheet1 {14 min}'!$K$101:$K$120</c:f>
              <c:numCache>
                <c:formatCode>General</c:formatCode>
                <c:ptCount val="20"/>
                <c:pt idx="0">
                  <c:v>1.8742874204379991</c:v>
                </c:pt>
                <c:pt idx="1">
                  <c:v>1.6562549088331293</c:v>
                </c:pt>
                <c:pt idx="2">
                  <c:v>1.7948161601606987</c:v>
                </c:pt>
                <c:pt idx="3">
                  <c:v>1.0630454204238027</c:v>
                </c:pt>
                <c:pt idx="4">
                  <c:v>1.4819826626766117</c:v>
                </c:pt>
                <c:pt idx="5">
                  <c:v>1.4431973877708351</c:v>
                </c:pt>
                <c:pt idx="6">
                  <c:v>1.8340796520362284</c:v>
                </c:pt>
                <c:pt idx="7">
                  <c:v>1.7236788608140565</c:v>
                </c:pt>
                <c:pt idx="8">
                  <c:v>1.7653961997532597</c:v>
                </c:pt>
                <c:pt idx="9">
                  <c:v>1.6880854073494402</c:v>
                </c:pt>
              </c:numCache>
            </c:numRef>
          </c:xVal>
          <c:yVal>
            <c:numRef>
              <c:f>'Sheet1 {14 min}'!$Q$101:$Q$120</c:f>
              <c:numCache>
                <c:formatCode>General</c:formatCode>
                <c:ptCount val="20"/>
                <c:pt idx="0">
                  <c:v>0.2249832589961652</c:v>
                </c:pt>
                <c:pt idx="1">
                  <c:v>0.19152904197190249</c:v>
                </c:pt>
                <c:pt idx="2">
                  <c:v>0.23423206946791861</c:v>
                </c:pt>
                <c:pt idx="3">
                  <c:v>8.2669036521472644E-2</c:v>
                </c:pt>
                <c:pt idx="4">
                  <c:v>0.18929495208078284</c:v>
                </c:pt>
                <c:pt idx="5">
                  <c:v>0.18334621867406006</c:v>
                </c:pt>
                <c:pt idx="6">
                  <c:v>0.26503724039310705</c:v>
                </c:pt>
                <c:pt idx="7">
                  <c:v>0.24135458645402971</c:v>
                </c:pt>
                <c:pt idx="8">
                  <c:v>0.25683343865718455</c:v>
                </c:pt>
                <c:pt idx="9">
                  <c:v>0.22071714056767103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FC-4075-8372-4C82AC24B5EB}"/>
            </c:ext>
          </c:extLst>
        </c:ser>
        <c:ser>
          <c:idx val="1"/>
          <c:order val="1"/>
          <c:tx>
            <c:v>2nd</c:v>
          </c:tx>
          <c:spPr>
            <a:ln w="25400">
              <a:noFill/>
            </a:ln>
            <a:effectLst/>
          </c:spPr>
          <c:marker>
            <c:symbol val="circle"/>
            <c:size val="6"/>
            <c:spPr>
              <a:solidFill>
                <a:srgbClr val="99CCFF"/>
              </a:solidFill>
              <a:ln>
                <a:solidFill>
                  <a:srgbClr val="99CCFF"/>
                </a:solidFill>
                <a:prstDash val="solid"/>
              </a:ln>
            </c:spPr>
          </c:marker>
          <c:xVal>
            <c:numRef>
              <c:f>'Sheet1 {14 min}'!$M$101:$M$120</c:f>
              <c:numCache>
                <c:formatCode>General</c:formatCode>
                <c:ptCount val="20"/>
                <c:pt idx="0">
                  <c:v>5.1075233821396804</c:v>
                </c:pt>
                <c:pt idx="1">
                  <c:v>5.4810434197670928</c:v>
                </c:pt>
                <c:pt idx="2">
                  <c:v>5.9444749933059358</c:v>
                </c:pt>
                <c:pt idx="3">
                  <c:v>1.8476897720021845</c:v>
                </c:pt>
                <c:pt idx="4">
                  <c:v>5.7666449577210672</c:v>
                </c:pt>
                <c:pt idx="5">
                  <c:v>4.4189689446444618</c:v>
                </c:pt>
                <c:pt idx="6">
                  <c:v>4.0686583810408852</c:v>
                </c:pt>
                <c:pt idx="7">
                  <c:v>5.0012031413088227</c:v>
                </c:pt>
                <c:pt idx="8">
                  <c:v>4.0916947089982498</c:v>
                </c:pt>
                <c:pt idx="9">
                  <c:v>5.7928273130336354</c:v>
                </c:pt>
              </c:numCache>
            </c:numRef>
          </c:xVal>
          <c:yVal>
            <c:numRef>
              <c:f>'Sheet1 {14 min}'!$R$101:$R$120</c:f>
              <c:numCache>
                <c:formatCode>General</c:formatCode>
                <c:ptCount val="20"/>
                <c:pt idx="0">
                  <c:v>0.38621541281407895</c:v>
                </c:pt>
                <c:pt idx="1">
                  <c:v>0.25121305602803107</c:v>
                </c:pt>
                <c:pt idx="2">
                  <c:v>0.76576793053208136</c:v>
                </c:pt>
                <c:pt idx="3">
                  <c:v>0.11183029692755637</c:v>
                </c:pt>
                <c:pt idx="4">
                  <c:v>0.76005822368270004</c:v>
                </c:pt>
                <c:pt idx="5">
                  <c:v>0.17550485912411615</c:v>
                </c:pt>
                <c:pt idx="6">
                  <c:v>5.8680639439171116E-2</c:v>
                </c:pt>
                <c:pt idx="7">
                  <c:v>0.42520767504592843</c:v>
                </c:pt>
                <c:pt idx="8">
                  <c:v>8.7976888325082651E-3</c:v>
                </c:pt>
                <c:pt idx="9">
                  <c:v>0.74038916587055625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FC-4075-8372-4C82AC24B5EB}"/>
            </c:ext>
          </c:extLst>
        </c:ser>
        <c:ser>
          <c:idx val="2"/>
          <c:order val="2"/>
          <c:tx>
            <c:v>3rd</c:v>
          </c:tx>
          <c:spPr>
            <a:ln w="25400">
              <a:noFill/>
            </a:ln>
            <a:effectLst/>
          </c:spPr>
          <c:marker>
            <c:symbol val="circle"/>
            <c:size val="6"/>
            <c:spPr>
              <a:solidFill>
                <a:srgbClr val="FFCC99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xVal>
            <c:numRef>
              <c:f>'Sheet1 {14 min}'!$O$101:$O$120</c:f>
              <c:numCache>
                <c:formatCode>General</c:formatCode>
                <c:ptCount val="20"/>
                <c:pt idx="0">
                  <c:v>6.6765855220480459</c:v>
                </c:pt>
                <c:pt idx="1">
                  <c:v>6.0278347537579275</c:v>
                </c:pt>
                <c:pt idx="2">
                  <c:v>6.0588002641266741</c:v>
                </c:pt>
                <c:pt idx="3">
                  <c:v>5.815478359644171</c:v>
                </c:pt>
                <c:pt idx="4">
                  <c:v>7.1309728464206694</c:v>
                </c:pt>
                <c:pt idx="5">
                  <c:v>6.3330727965966549</c:v>
                </c:pt>
                <c:pt idx="6">
                  <c:v>5.9946638237139522</c:v>
                </c:pt>
                <c:pt idx="7">
                  <c:v>6.6706727855378709</c:v>
                </c:pt>
                <c:pt idx="8">
                  <c:v>6.0856842179262056</c:v>
                </c:pt>
                <c:pt idx="9">
                  <c:v>7.0244934658130278</c:v>
                </c:pt>
              </c:numCache>
            </c:numRef>
          </c:xVal>
          <c:yVal>
            <c:numRef>
              <c:f>'Sheet1 {14 min}'!$S$101:$S$120</c:f>
              <c:numCache>
                <c:formatCode>General</c:formatCode>
                <c:ptCount val="20"/>
                <c:pt idx="0">
                  <c:v>0.38880132818975582</c:v>
                </c:pt>
                <c:pt idx="1">
                  <c:v>0.55725790200006653</c:v>
                </c:pt>
                <c:pt idx="2">
                  <c:v>0</c:v>
                </c:pt>
                <c:pt idx="3">
                  <c:v>0.80550066655097108</c:v>
                </c:pt>
                <c:pt idx="4">
                  <c:v>5.0646824236517105E-2</c:v>
                </c:pt>
                <c:pt idx="5">
                  <c:v>0.64114892220182385</c:v>
                </c:pt>
                <c:pt idx="6">
                  <c:v>0.67628212016772182</c:v>
                </c:pt>
                <c:pt idx="7">
                  <c:v>0.33343773850004194</c:v>
                </c:pt>
                <c:pt idx="8">
                  <c:v>0.73436887251030714</c:v>
                </c:pt>
                <c:pt idx="9">
                  <c:v>3.8893693561772649E-2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AFC-4075-8372-4C82AC24B5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518911"/>
        <c:axId val="788528063"/>
      </c:scatterChart>
      <c:valAx>
        <c:axId val="7885189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88528063"/>
        <c:crosses val="autoZero"/>
        <c:crossBetween val="midCat"/>
      </c:valAx>
      <c:valAx>
        <c:axId val="788528063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8851891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 i="0">
                <a:solidFill>
                  <a:srgbClr val="000000"/>
                </a:solidFill>
              </a:defRPr>
            </a:pPr>
            <a:r>
              <a:rPr lang="en-US" b="1" i="0">
                <a:solidFill>
                  <a:srgbClr val="000000"/>
                </a:solidFill>
              </a:rPr>
              <a:t>Sheet1 {15 min} spectrum 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spectrum</c:v>
          </c:tx>
          <c:spPr>
            <a:ln w="127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{15 min}'!$A$1:$A$586</c:f>
              <c:numCache>
                <c:formatCode>General</c:formatCode>
                <c:ptCount val="586"/>
                <c:pt idx="0">
                  <c:v>523.43499755859375</c:v>
                </c:pt>
                <c:pt idx="1">
                  <c:v>523.44500732421875</c:v>
                </c:pt>
                <c:pt idx="2">
                  <c:v>523.45501708984375</c:v>
                </c:pt>
                <c:pt idx="3">
                  <c:v>523.46502685546875</c:v>
                </c:pt>
                <c:pt idx="4">
                  <c:v>523.4749755859375</c:v>
                </c:pt>
                <c:pt idx="5">
                  <c:v>523.4849853515625</c:v>
                </c:pt>
                <c:pt idx="6">
                  <c:v>523.4949951171875</c:v>
                </c:pt>
                <c:pt idx="7">
                  <c:v>523.5050048828125</c:v>
                </c:pt>
                <c:pt idx="8">
                  <c:v>523.5150146484375</c:v>
                </c:pt>
                <c:pt idx="9">
                  <c:v>523.5250244140625</c:v>
                </c:pt>
                <c:pt idx="10">
                  <c:v>523.53497314453125</c:v>
                </c:pt>
                <c:pt idx="11">
                  <c:v>523.54498291015625</c:v>
                </c:pt>
                <c:pt idx="12">
                  <c:v>523.55499267578125</c:v>
                </c:pt>
                <c:pt idx="13">
                  <c:v>523.56500244140625</c:v>
                </c:pt>
                <c:pt idx="14">
                  <c:v>523.57501220703125</c:v>
                </c:pt>
                <c:pt idx="15">
                  <c:v>523.58502197265625</c:v>
                </c:pt>
                <c:pt idx="16">
                  <c:v>523.594970703125</c:v>
                </c:pt>
                <c:pt idx="17">
                  <c:v>523.60498046875</c:v>
                </c:pt>
                <c:pt idx="18">
                  <c:v>523.614990234375</c:v>
                </c:pt>
                <c:pt idx="19">
                  <c:v>523.625</c:v>
                </c:pt>
                <c:pt idx="20">
                  <c:v>523.635009765625</c:v>
                </c:pt>
                <c:pt idx="21">
                  <c:v>523.64501953125</c:v>
                </c:pt>
                <c:pt idx="22">
                  <c:v>523.655029296875</c:v>
                </c:pt>
                <c:pt idx="23">
                  <c:v>523.66497802734375</c:v>
                </c:pt>
                <c:pt idx="24">
                  <c:v>523.67498779296875</c:v>
                </c:pt>
                <c:pt idx="25">
                  <c:v>523.68499755859375</c:v>
                </c:pt>
                <c:pt idx="26">
                  <c:v>523.69500732421875</c:v>
                </c:pt>
                <c:pt idx="27">
                  <c:v>523.70501708984375</c:v>
                </c:pt>
                <c:pt idx="28">
                  <c:v>523.71502685546875</c:v>
                </c:pt>
                <c:pt idx="29">
                  <c:v>523.7249755859375</c:v>
                </c:pt>
                <c:pt idx="30">
                  <c:v>523.7349853515625</c:v>
                </c:pt>
                <c:pt idx="31">
                  <c:v>523.7449951171875</c:v>
                </c:pt>
                <c:pt idx="32">
                  <c:v>523.7550048828125</c:v>
                </c:pt>
                <c:pt idx="33">
                  <c:v>523.7650146484375</c:v>
                </c:pt>
                <c:pt idx="34">
                  <c:v>523.7750244140625</c:v>
                </c:pt>
                <c:pt idx="35">
                  <c:v>523.78497314453125</c:v>
                </c:pt>
                <c:pt idx="36">
                  <c:v>523.79498291015625</c:v>
                </c:pt>
                <c:pt idx="37">
                  <c:v>523.80499267578125</c:v>
                </c:pt>
                <c:pt idx="38">
                  <c:v>523.81500244140625</c:v>
                </c:pt>
                <c:pt idx="39">
                  <c:v>523.82501220703125</c:v>
                </c:pt>
                <c:pt idx="40">
                  <c:v>523.83502197265625</c:v>
                </c:pt>
                <c:pt idx="41">
                  <c:v>523.844970703125</c:v>
                </c:pt>
                <c:pt idx="42">
                  <c:v>523.85498046875</c:v>
                </c:pt>
                <c:pt idx="43">
                  <c:v>523.864990234375</c:v>
                </c:pt>
                <c:pt idx="44">
                  <c:v>523.875</c:v>
                </c:pt>
                <c:pt idx="45">
                  <c:v>523.885009765625</c:v>
                </c:pt>
                <c:pt idx="46">
                  <c:v>523.89501953125</c:v>
                </c:pt>
                <c:pt idx="47">
                  <c:v>523.905029296875</c:v>
                </c:pt>
                <c:pt idx="48">
                  <c:v>523.91497802734375</c:v>
                </c:pt>
                <c:pt idx="49">
                  <c:v>523.92498779296875</c:v>
                </c:pt>
                <c:pt idx="50">
                  <c:v>523.93499755859375</c:v>
                </c:pt>
                <c:pt idx="51">
                  <c:v>523.94500732421875</c:v>
                </c:pt>
                <c:pt idx="52">
                  <c:v>523.95501708984375</c:v>
                </c:pt>
                <c:pt idx="53">
                  <c:v>523.96502685546875</c:v>
                </c:pt>
                <c:pt idx="54">
                  <c:v>523.9749755859375</c:v>
                </c:pt>
                <c:pt idx="55">
                  <c:v>523.9849853515625</c:v>
                </c:pt>
                <c:pt idx="56">
                  <c:v>523.9949951171875</c:v>
                </c:pt>
                <c:pt idx="57">
                  <c:v>524.0050048828125</c:v>
                </c:pt>
                <c:pt idx="58">
                  <c:v>524.0150146484375</c:v>
                </c:pt>
                <c:pt idx="59">
                  <c:v>524.0250244140625</c:v>
                </c:pt>
                <c:pt idx="60">
                  <c:v>524.03497314453125</c:v>
                </c:pt>
                <c:pt idx="61">
                  <c:v>524.04498291015625</c:v>
                </c:pt>
                <c:pt idx="62">
                  <c:v>524.05499267578125</c:v>
                </c:pt>
                <c:pt idx="63">
                  <c:v>524.06500244140625</c:v>
                </c:pt>
                <c:pt idx="64">
                  <c:v>524.07501220703125</c:v>
                </c:pt>
                <c:pt idx="65">
                  <c:v>524.08502197265625</c:v>
                </c:pt>
                <c:pt idx="66">
                  <c:v>524.094970703125</c:v>
                </c:pt>
                <c:pt idx="67">
                  <c:v>524.10400390625</c:v>
                </c:pt>
                <c:pt idx="68">
                  <c:v>524.114990234375</c:v>
                </c:pt>
                <c:pt idx="69">
                  <c:v>524.125</c:v>
                </c:pt>
                <c:pt idx="70">
                  <c:v>524.135009765625</c:v>
                </c:pt>
                <c:pt idx="71">
                  <c:v>524.14398193359375</c:v>
                </c:pt>
                <c:pt idx="72">
                  <c:v>524.15399169921875</c:v>
                </c:pt>
                <c:pt idx="73">
                  <c:v>524.16400146484375</c:v>
                </c:pt>
                <c:pt idx="74">
                  <c:v>524.17401123046875</c:v>
                </c:pt>
                <c:pt idx="75">
                  <c:v>524.18402099609375</c:v>
                </c:pt>
                <c:pt idx="76">
                  <c:v>524.1939697265625</c:v>
                </c:pt>
                <c:pt idx="77">
                  <c:v>524.2039794921875</c:v>
                </c:pt>
                <c:pt idx="78">
                  <c:v>524.2139892578125</c:v>
                </c:pt>
                <c:pt idx="79">
                  <c:v>524.2239990234375</c:v>
                </c:pt>
                <c:pt idx="80">
                  <c:v>524.2340087890625</c:v>
                </c:pt>
                <c:pt idx="81">
                  <c:v>524.2440185546875</c:v>
                </c:pt>
                <c:pt idx="82">
                  <c:v>524.2540283203125</c:v>
                </c:pt>
                <c:pt idx="83">
                  <c:v>524.26397705078125</c:v>
                </c:pt>
                <c:pt idx="84">
                  <c:v>524.27398681640625</c:v>
                </c:pt>
                <c:pt idx="85">
                  <c:v>524.28399658203125</c:v>
                </c:pt>
                <c:pt idx="86">
                  <c:v>524.29400634765625</c:v>
                </c:pt>
                <c:pt idx="87">
                  <c:v>524.30401611328125</c:v>
                </c:pt>
                <c:pt idx="88">
                  <c:v>524.31402587890625</c:v>
                </c:pt>
                <c:pt idx="89">
                  <c:v>524.323974609375</c:v>
                </c:pt>
                <c:pt idx="90">
                  <c:v>524.333984375</c:v>
                </c:pt>
                <c:pt idx="91">
                  <c:v>524.343994140625</c:v>
                </c:pt>
                <c:pt idx="92">
                  <c:v>524.35400390625</c:v>
                </c:pt>
                <c:pt idx="93">
                  <c:v>524.364013671875</c:v>
                </c:pt>
                <c:pt idx="94">
                  <c:v>524.3740234375</c:v>
                </c:pt>
                <c:pt idx="95">
                  <c:v>524.38397216796875</c:v>
                </c:pt>
                <c:pt idx="96">
                  <c:v>524.39398193359375</c:v>
                </c:pt>
                <c:pt idx="97">
                  <c:v>524.40399169921875</c:v>
                </c:pt>
                <c:pt idx="98">
                  <c:v>524.41400146484375</c:v>
                </c:pt>
                <c:pt idx="99">
                  <c:v>524.42401123046875</c:v>
                </c:pt>
                <c:pt idx="100">
                  <c:v>524.43402099609375</c:v>
                </c:pt>
                <c:pt idx="101">
                  <c:v>524.4439697265625</c:v>
                </c:pt>
                <c:pt idx="102">
                  <c:v>524.4539794921875</c:v>
                </c:pt>
                <c:pt idx="103">
                  <c:v>524.4639892578125</c:v>
                </c:pt>
                <c:pt idx="104">
                  <c:v>524.4739990234375</c:v>
                </c:pt>
                <c:pt idx="105">
                  <c:v>524.4840087890625</c:v>
                </c:pt>
                <c:pt idx="106">
                  <c:v>524.4940185546875</c:v>
                </c:pt>
                <c:pt idx="107">
                  <c:v>524.5040283203125</c:v>
                </c:pt>
                <c:pt idx="108">
                  <c:v>524.51397705078125</c:v>
                </c:pt>
                <c:pt idx="109">
                  <c:v>524.52398681640625</c:v>
                </c:pt>
                <c:pt idx="110">
                  <c:v>524.53399658203125</c:v>
                </c:pt>
                <c:pt idx="111">
                  <c:v>524.54400634765625</c:v>
                </c:pt>
                <c:pt idx="112">
                  <c:v>524.55401611328125</c:v>
                </c:pt>
                <c:pt idx="113">
                  <c:v>524.56402587890625</c:v>
                </c:pt>
                <c:pt idx="114">
                  <c:v>524.573974609375</c:v>
                </c:pt>
                <c:pt idx="115">
                  <c:v>524.583984375</c:v>
                </c:pt>
                <c:pt idx="116">
                  <c:v>524.593994140625</c:v>
                </c:pt>
                <c:pt idx="117">
                  <c:v>524.60400390625</c:v>
                </c:pt>
                <c:pt idx="118">
                  <c:v>524.614013671875</c:v>
                </c:pt>
                <c:pt idx="119">
                  <c:v>524.6240234375</c:v>
                </c:pt>
                <c:pt idx="120">
                  <c:v>524.63397216796875</c:v>
                </c:pt>
                <c:pt idx="121">
                  <c:v>524.64398193359375</c:v>
                </c:pt>
                <c:pt idx="122">
                  <c:v>524.65399169921875</c:v>
                </c:pt>
                <c:pt idx="123">
                  <c:v>524.66400146484375</c:v>
                </c:pt>
                <c:pt idx="124">
                  <c:v>524.67401123046875</c:v>
                </c:pt>
                <c:pt idx="125">
                  <c:v>524.68402099609375</c:v>
                </c:pt>
                <c:pt idx="126">
                  <c:v>524.6939697265625</c:v>
                </c:pt>
                <c:pt idx="127">
                  <c:v>524.7039794921875</c:v>
                </c:pt>
                <c:pt idx="128">
                  <c:v>524.7139892578125</c:v>
                </c:pt>
                <c:pt idx="129">
                  <c:v>524.7239990234375</c:v>
                </c:pt>
                <c:pt idx="130">
                  <c:v>524.7340087890625</c:v>
                </c:pt>
                <c:pt idx="131">
                  <c:v>524.7440185546875</c:v>
                </c:pt>
                <c:pt idx="132">
                  <c:v>524.7540283203125</c:v>
                </c:pt>
                <c:pt idx="133">
                  <c:v>524.76397705078125</c:v>
                </c:pt>
                <c:pt idx="134">
                  <c:v>524.77398681640625</c:v>
                </c:pt>
                <c:pt idx="135">
                  <c:v>524.78399658203125</c:v>
                </c:pt>
                <c:pt idx="136">
                  <c:v>524.79400634765625</c:v>
                </c:pt>
                <c:pt idx="137">
                  <c:v>524.80401611328125</c:v>
                </c:pt>
                <c:pt idx="138">
                  <c:v>524.81402587890625</c:v>
                </c:pt>
                <c:pt idx="139">
                  <c:v>524.823974609375</c:v>
                </c:pt>
                <c:pt idx="140">
                  <c:v>524.833984375</c:v>
                </c:pt>
                <c:pt idx="141">
                  <c:v>524.843994140625</c:v>
                </c:pt>
                <c:pt idx="142">
                  <c:v>524.85400390625</c:v>
                </c:pt>
                <c:pt idx="143">
                  <c:v>524.864013671875</c:v>
                </c:pt>
                <c:pt idx="144">
                  <c:v>524.8740234375</c:v>
                </c:pt>
                <c:pt idx="145">
                  <c:v>524.88397216796875</c:v>
                </c:pt>
                <c:pt idx="146">
                  <c:v>524.89398193359375</c:v>
                </c:pt>
                <c:pt idx="147">
                  <c:v>524.90399169921875</c:v>
                </c:pt>
                <c:pt idx="148">
                  <c:v>524.91400146484375</c:v>
                </c:pt>
                <c:pt idx="149">
                  <c:v>524.92401123046875</c:v>
                </c:pt>
                <c:pt idx="150">
                  <c:v>524.93402099609375</c:v>
                </c:pt>
                <c:pt idx="151">
                  <c:v>524.9439697265625</c:v>
                </c:pt>
                <c:pt idx="152">
                  <c:v>524.9539794921875</c:v>
                </c:pt>
                <c:pt idx="153">
                  <c:v>524.9639892578125</c:v>
                </c:pt>
                <c:pt idx="154">
                  <c:v>524.9739990234375</c:v>
                </c:pt>
                <c:pt idx="155">
                  <c:v>524.9840087890625</c:v>
                </c:pt>
                <c:pt idx="156">
                  <c:v>524.9940185546875</c:v>
                </c:pt>
                <c:pt idx="157">
                  <c:v>525.0040283203125</c:v>
                </c:pt>
                <c:pt idx="158">
                  <c:v>525.01397705078125</c:v>
                </c:pt>
                <c:pt idx="159">
                  <c:v>525.02398681640625</c:v>
                </c:pt>
                <c:pt idx="160">
                  <c:v>525.03399658203125</c:v>
                </c:pt>
                <c:pt idx="161">
                  <c:v>525.04400634765625</c:v>
                </c:pt>
                <c:pt idx="162">
                  <c:v>525.05401611328125</c:v>
                </c:pt>
                <c:pt idx="163">
                  <c:v>525.06402587890625</c:v>
                </c:pt>
                <c:pt idx="164">
                  <c:v>525.073974609375</c:v>
                </c:pt>
                <c:pt idx="165">
                  <c:v>525.083984375</c:v>
                </c:pt>
                <c:pt idx="166">
                  <c:v>525.093994140625</c:v>
                </c:pt>
                <c:pt idx="167">
                  <c:v>525.10400390625</c:v>
                </c:pt>
                <c:pt idx="168">
                  <c:v>525.114013671875</c:v>
                </c:pt>
                <c:pt idx="169">
                  <c:v>525.1240234375</c:v>
                </c:pt>
                <c:pt idx="170">
                  <c:v>525.13397216796875</c:v>
                </c:pt>
                <c:pt idx="171">
                  <c:v>525.14398193359375</c:v>
                </c:pt>
                <c:pt idx="172">
                  <c:v>525.15399169921875</c:v>
                </c:pt>
                <c:pt idx="173">
                  <c:v>525.16400146484375</c:v>
                </c:pt>
                <c:pt idx="174">
                  <c:v>525.17401123046875</c:v>
                </c:pt>
                <c:pt idx="175">
                  <c:v>525.18499755859375</c:v>
                </c:pt>
                <c:pt idx="176">
                  <c:v>525.19500732421875</c:v>
                </c:pt>
                <c:pt idx="177">
                  <c:v>525.2039794921875</c:v>
                </c:pt>
                <c:pt idx="178">
                  <c:v>525.2139892578125</c:v>
                </c:pt>
                <c:pt idx="179">
                  <c:v>525.2239990234375</c:v>
                </c:pt>
                <c:pt idx="180">
                  <c:v>525.2340087890625</c:v>
                </c:pt>
                <c:pt idx="181">
                  <c:v>525.2449951171875</c:v>
                </c:pt>
                <c:pt idx="182">
                  <c:v>525.2550048828125</c:v>
                </c:pt>
                <c:pt idx="183">
                  <c:v>525.2650146484375</c:v>
                </c:pt>
                <c:pt idx="184">
                  <c:v>525.2750244140625</c:v>
                </c:pt>
                <c:pt idx="185">
                  <c:v>525.28497314453125</c:v>
                </c:pt>
                <c:pt idx="186">
                  <c:v>525.29400634765625</c:v>
                </c:pt>
                <c:pt idx="187">
                  <c:v>525.30499267578125</c:v>
                </c:pt>
                <c:pt idx="188">
                  <c:v>525.31500244140625</c:v>
                </c:pt>
                <c:pt idx="189">
                  <c:v>525.32501220703125</c:v>
                </c:pt>
                <c:pt idx="190">
                  <c:v>525.33502197265625</c:v>
                </c:pt>
                <c:pt idx="191">
                  <c:v>525.344970703125</c:v>
                </c:pt>
                <c:pt idx="192">
                  <c:v>525.35498046875</c:v>
                </c:pt>
                <c:pt idx="193">
                  <c:v>525.364990234375</c:v>
                </c:pt>
                <c:pt idx="194">
                  <c:v>525.375</c:v>
                </c:pt>
                <c:pt idx="195">
                  <c:v>525.385009765625</c:v>
                </c:pt>
                <c:pt idx="196">
                  <c:v>525.39501953125</c:v>
                </c:pt>
                <c:pt idx="197">
                  <c:v>525.405029296875</c:v>
                </c:pt>
                <c:pt idx="198">
                  <c:v>525.41497802734375</c:v>
                </c:pt>
                <c:pt idx="199">
                  <c:v>525.42498779296875</c:v>
                </c:pt>
                <c:pt idx="200">
                  <c:v>525.43499755859375</c:v>
                </c:pt>
                <c:pt idx="201">
                  <c:v>525.44500732421875</c:v>
                </c:pt>
                <c:pt idx="202">
                  <c:v>525.45501708984375</c:v>
                </c:pt>
                <c:pt idx="203">
                  <c:v>525.46502685546875</c:v>
                </c:pt>
                <c:pt idx="204">
                  <c:v>525.4749755859375</c:v>
                </c:pt>
                <c:pt idx="205">
                  <c:v>525.4849853515625</c:v>
                </c:pt>
                <c:pt idx="206">
                  <c:v>525.4949951171875</c:v>
                </c:pt>
                <c:pt idx="207">
                  <c:v>525.5050048828125</c:v>
                </c:pt>
                <c:pt idx="208">
                  <c:v>525.5150146484375</c:v>
                </c:pt>
                <c:pt idx="209">
                  <c:v>525.5250244140625</c:v>
                </c:pt>
                <c:pt idx="210">
                  <c:v>525.53497314453125</c:v>
                </c:pt>
                <c:pt idx="211">
                  <c:v>525.54498291015625</c:v>
                </c:pt>
                <c:pt idx="212">
                  <c:v>525.55499267578125</c:v>
                </c:pt>
                <c:pt idx="213">
                  <c:v>525.56500244140625</c:v>
                </c:pt>
                <c:pt idx="214">
                  <c:v>525.57501220703125</c:v>
                </c:pt>
                <c:pt idx="215">
                  <c:v>525.58502197265625</c:v>
                </c:pt>
                <c:pt idx="216">
                  <c:v>525.594970703125</c:v>
                </c:pt>
                <c:pt idx="217">
                  <c:v>525.60498046875</c:v>
                </c:pt>
                <c:pt idx="218">
                  <c:v>525.614990234375</c:v>
                </c:pt>
                <c:pt idx="219">
                  <c:v>525.625</c:v>
                </c:pt>
                <c:pt idx="220">
                  <c:v>525.635009765625</c:v>
                </c:pt>
                <c:pt idx="221">
                  <c:v>525.64501953125</c:v>
                </c:pt>
                <c:pt idx="222">
                  <c:v>525.655029296875</c:v>
                </c:pt>
                <c:pt idx="223">
                  <c:v>525.66497802734375</c:v>
                </c:pt>
                <c:pt idx="224">
                  <c:v>525.67498779296875</c:v>
                </c:pt>
                <c:pt idx="225">
                  <c:v>525.68499755859375</c:v>
                </c:pt>
                <c:pt idx="226">
                  <c:v>525.69500732421875</c:v>
                </c:pt>
                <c:pt idx="227">
                  <c:v>525.70501708984375</c:v>
                </c:pt>
                <c:pt idx="228">
                  <c:v>525.71502685546875</c:v>
                </c:pt>
                <c:pt idx="229">
                  <c:v>525.7249755859375</c:v>
                </c:pt>
                <c:pt idx="230">
                  <c:v>525.7349853515625</c:v>
                </c:pt>
                <c:pt idx="231">
                  <c:v>525.7449951171875</c:v>
                </c:pt>
                <c:pt idx="232">
                  <c:v>525.7550048828125</c:v>
                </c:pt>
                <c:pt idx="233">
                  <c:v>525.7650146484375</c:v>
                </c:pt>
                <c:pt idx="234">
                  <c:v>525.7750244140625</c:v>
                </c:pt>
                <c:pt idx="235">
                  <c:v>525.78497314453125</c:v>
                </c:pt>
                <c:pt idx="236">
                  <c:v>525.79498291015625</c:v>
                </c:pt>
                <c:pt idx="237">
                  <c:v>525.80499267578125</c:v>
                </c:pt>
                <c:pt idx="238">
                  <c:v>525.81500244140625</c:v>
                </c:pt>
                <c:pt idx="239">
                  <c:v>525.82501220703125</c:v>
                </c:pt>
                <c:pt idx="240">
                  <c:v>525.83502197265625</c:v>
                </c:pt>
                <c:pt idx="241">
                  <c:v>525.844970703125</c:v>
                </c:pt>
                <c:pt idx="242">
                  <c:v>525.85498046875</c:v>
                </c:pt>
                <c:pt idx="243">
                  <c:v>525.864990234375</c:v>
                </c:pt>
                <c:pt idx="244">
                  <c:v>525.875</c:v>
                </c:pt>
                <c:pt idx="245">
                  <c:v>525.885009765625</c:v>
                </c:pt>
                <c:pt idx="246">
                  <c:v>525.89501953125</c:v>
                </c:pt>
                <c:pt idx="247">
                  <c:v>525.905029296875</c:v>
                </c:pt>
                <c:pt idx="248">
                  <c:v>525.91497802734375</c:v>
                </c:pt>
                <c:pt idx="249">
                  <c:v>525.92498779296875</c:v>
                </c:pt>
                <c:pt idx="250">
                  <c:v>525.93499755859375</c:v>
                </c:pt>
                <c:pt idx="251">
                  <c:v>525.94500732421875</c:v>
                </c:pt>
                <c:pt idx="252">
                  <c:v>525.95501708984375</c:v>
                </c:pt>
                <c:pt idx="253">
                  <c:v>525.96502685546875</c:v>
                </c:pt>
                <c:pt idx="254">
                  <c:v>525.9749755859375</c:v>
                </c:pt>
                <c:pt idx="255">
                  <c:v>525.9849853515625</c:v>
                </c:pt>
                <c:pt idx="256">
                  <c:v>525.9949951171875</c:v>
                </c:pt>
                <c:pt idx="257">
                  <c:v>526.0050048828125</c:v>
                </c:pt>
                <c:pt idx="258">
                  <c:v>526.0150146484375</c:v>
                </c:pt>
                <c:pt idx="259">
                  <c:v>526.0250244140625</c:v>
                </c:pt>
                <c:pt idx="260">
                  <c:v>526.03497314453125</c:v>
                </c:pt>
                <c:pt idx="261">
                  <c:v>526.04498291015625</c:v>
                </c:pt>
                <c:pt idx="262">
                  <c:v>526.05499267578125</c:v>
                </c:pt>
                <c:pt idx="263">
                  <c:v>526.06500244140625</c:v>
                </c:pt>
                <c:pt idx="264">
                  <c:v>526.07501220703125</c:v>
                </c:pt>
                <c:pt idx="265">
                  <c:v>526.08502197265625</c:v>
                </c:pt>
                <c:pt idx="266">
                  <c:v>526.094970703125</c:v>
                </c:pt>
                <c:pt idx="267">
                  <c:v>526.10498046875</c:v>
                </c:pt>
                <c:pt idx="268">
                  <c:v>526.114990234375</c:v>
                </c:pt>
                <c:pt idx="269">
                  <c:v>526.125</c:v>
                </c:pt>
                <c:pt idx="270">
                  <c:v>526.135009765625</c:v>
                </c:pt>
                <c:pt idx="271">
                  <c:v>526.14501953125</c:v>
                </c:pt>
                <c:pt idx="272">
                  <c:v>526.155029296875</c:v>
                </c:pt>
                <c:pt idx="273">
                  <c:v>526.16497802734375</c:v>
                </c:pt>
                <c:pt idx="274">
                  <c:v>526.17498779296875</c:v>
                </c:pt>
                <c:pt idx="275">
                  <c:v>526.18499755859375</c:v>
                </c:pt>
                <c:pt idx="276">
                  <c:v>526.19500732421875</c:v>
                </c:pt>
                <c:pt idx="277">
                  <c:v>526.20501708984375</c:v>
                </c:pt>
                <c:pt idx="278">
                  <c:v>526.21502685546875</c:v>
                </c:pt>
                <c:pt idx="279">
                  <c:v>526.2249755859375</c:v>
                </c:pt>
                <c:pt idx="280">
                  <c:v>526.2349853515625</c:v>
                </c:pt>
                <c:pt idx="281">
                  <c:v>526.2449951171875</c:v>
                </c:pt>
                <c:pt idx="282">
                  <c:v>526.2550048828125</c:v>
                </c:pt>
                <c:pt idx="283">
                  <c:v>526.2659912109375</c:v>
                </c:pt>
                <c:pt idx="284">
                  <c:v>526.2760009765625</c:v>
                </c:pt>
                <c:pt idx="285">
                  <c:v>526.2860107421875</c:v>
                </c:pt>
                <c:pt idx="286">
                  <c:v>526.2960205078125</c:v>
                </c:pt>
                <c:pt idx="287">
                  <c:v>526.3060302734375</c:v>
                </c:pt>
                <c:pt idx="288">
                  <c:v>526.31597900390625</c:v>
                </c:pt>
                <c:pt idx="289">
                  <c:v>526.32598876953125</c:v>
                </c:pt>
                <c:pt idx="290">
                  <c:v>526.33599853515625</c:v>
                </c:pt>
                <c:pt idx="291">
                  <c:v>526.34600830078125</c:v>
                </c:pt>
                <c:pt idx="292">
                  <c:v>526.35601806640625</c:v>
                </c:pt>
                <c:pt idx="293">
                  <c:v>526.36602783203125</c:v>
                </c:pt>
                <c:pt idx="294">
                  <c:v>526.3759765625</c:v>
                </c:pt>
                <c:pt idx="295">
                  <c:v>526.385986328125</c:v>
                </c:pt>
                <c:pt idx="296">
                  <c:v>526.39599609375</c:v>
                </c:pt>
                <c:pt idx="297">
                  <c:v>526.406005859375</c:v>
                </c:pt>
                <c:pt idx="298">
                  <c:v>526.416015625</c:v>
                </c:pt>
                <c:pt idx="299">
                  <c:v>526.426025390625</c:v>
                </c:pt>
                <c:pt idx="300">
                  <c:v>526.43597412109375</c:v>
                </c:pt>
                <c:pt idx="301">
                  <c:v>526.44598388671875</c:v>
                </c:pt>
                <c:pt idx="302">
                  <c:v>526.45599365234375</c:v>
                </c:pt>
                <c:pt idx="303">
                  <c:v>526.46600341796875</c:v>
                </c:pt>
                <c:pt idx="304">
                  <c:v>526.47601318359375</c:v>
                </c:pt>
                <c:pt idx="305">
                  <c:v>526.48602294921875</c:v>
                </c:pt>
                <c:pt idx="306">
                  <c:v>526.4959716796875</c:v>
                </c:pt>
                <c:pt idx="307">
                  <c:v>526.5059814453125</c:v>
                </c:pt>
                <c:pt idx="308">
                  <c:v>526.5159912109375</c:v>
                </c:pt>
                <c:pt idx="309">
                  <c:v>526.5260009765625</c:v>
                </c:pt>
                <c:pt idx="310">
                  <c:v>526.5360107421875</c:v>
                </c:pt>
                <c:pt idx="311">
                  <c:v>526.5460205078125</c:v>
                </c:pt>
                <c:pt idx="312">
                  <c:v>526.5560302734375</c:v>
                </c:pt>
                <c:pt idx="313">
                  <c:v>526.56597900390625</c:v>
                </c:pt>
                <c:pt idx="314">
                  <c:v>526.57598876953125</c:v>
                </c:pt>
                <c:pt idx="315">
                  <c:v>526.58599853515625</c:v>
                </c:pt>
                <c:pt idx="316">
                  <c:v>526.59600830078125</c:v>
                </c:pt>
                <c:pt idx="317">
                  <c:v>526.60601806640625</c:v>
                </c:pt>
                <c:pt idx="318">
                  <c:v>526.61602783203125</c:v>
                </c:pt>
                <c:pt idx="319">
                  <c:v>526.6259765625</c:v>
                </c:pt>
                <c:pt idx="320">
                  <c:v>526.635986328125</c:v>
                </c:pt>
                <c:pt idx="321">
                  <c:v>526.64599609375</c:v>
                </c:pt>
                <c:pt idx="322">
                  <c:v>526.656005859375</c:v>
                </c:pt>
                <c:pt idx="323">
                  <c:v>526.666015625</c:v>
                </c:pt>
                <c:pt idx="324">
                  <c:v>526.676025390625</c:v>
                </c:pt>
                <c:pt idx="325">
                  <c:v>526.68597412109375</c:v>
                </c:pt>
                <c:pt idx="326">
                  <c:v>526.69598388671875</c:v>
                </c:pt>
                <c:pt idx="327">
                  <c:v>526.70599365234375</c:v>
                </c:pt>
                <c:pt idx="328">
                  <c:v>526.71600341796875</c:v>
                </c:pt>
                <c:pt idx="329">
                  <c:v>526.72601318359375</c:v>
                </c:pt>
                <c:pt idx="330">
                  <c:v>526.73602294921875</c:v>
                </c:pt>
                <c:pt idx="331">
                  <c:v>526.7459716796875</c:v>
                </c:pt>
                <c:pt idx="332">
                  <c:v>526.7559814453125</c:v>
                </c:pt>
                <c:pt idx="333">
                  <c:v>526.7659912109375</c:v>
                </c:pt>
                <c:pt idx="334">
                  <c:v>526.7760009765625</c:v>
                </c:pt>
                <c:pt idx="335">
                  <c:v>526.7860107421875</c:v>
                </c:pt>
                <c:pt idx="336">
                  <c:v>526.7960205078125</c:v>
                </c:pt>
                <c:pt idx="337">
                  <c:v>526.8060302734375</c:v>
                </c:pt>
                <c:pt idx="338">
                  <c:v>526.81597900390625</c:v>
                </c:pt>
                <c:pt idx="339">
                  <c:v>526.8270263671875</c:v>
                </c:pt>
                <c:pt idx="340">
                  <c:v>526.83697509765625</c:v>
                </c:pt>
                <c:pt idx="341">
                  <c:v>526.84698486328125</c:v>
                </c:pt>
                <c:pt idx="342">
                  <c:v>526.85699462890625</c:v>
                </c:pt>
                <c:pt idx="343">
                  <c:v>526.86700439453125</c:v>
                </c:pt>
                <c:pt idx="344">
                  <c:v>526.87701416015625</c:v>
                </c:pt>
                <c:pt idx="345">
                  <c:v>526.88702392578125</c:v>
                </c:pt>
                <c:pt idx="346">
                  <c:v>526.89697265625</c:v>
                </c:pt>
                <c:pt idx="347">
                  <c:v>526.906982421875</c:v>
                </c:pt>
                <c:pt idx="348">
                  <c:v>526.9169921875</c:v>
                </c:pt>
                <c:pt idx="349">
                  <c:v>526.927001953125</c:v>
                </c:pt>
                <c:pt idx="350">
                  <c:v>526.93701171875</c:v>
                </c:pt>
                <c:pt idx="351">
                  <c:v>526.947021484375</c:v>
                </c:pt>
                <c:pt idx="352">
                  <c:v>526.95697021484375</c:v>
                </c:pt>
                <c:pt idx="353">
                  <c:v>526.96697998046875</c:v>
                </c:pt>
                <c:pt idx="354">
                  <c:v>526.97698974609375</c:v>
                </c:pt>
                <c:pt idx="355">
                  <c:v>526.98699951171875</c:v>
                </c:pt>
                <c:pt idx="356">
                  <c:v>526.99700927734375</c:v>
                </c:pt>
                <c:pt idx="357">
                  <c:v>527.00701904296875</c:v>
                </c:pt>
                <c:pt idx="358">
                  <c:v>527.01702880859375</c:v>
                </c:pt>
                <c:pt idx="359">
                  <c:v>527.0269775390625</c:v>
                </c:pt>
                <c:pt idx="360">
                  <c:v>527.0369873046875</c:v>
                </c:pt>
                <c:pt idx="361">
                  <c:v>527.0469970703125</c:v>
                </c:pt>
                <c:pt idx="362">
                  <c:v>527.0570068359375</c:v>
                </c:pt>
                <c:pt idx="363">
                  <c:v>527.0670166015625</c:v>
                </c:pt>
                <c:pt idx="364">
                  <c:v>527.0770263671875</c:v>
                </c:pt>
                <c:pt idx="365">
                  <c:v>527.08697509765625</c:v>
                </c:pt>
                <c:pt idx="366">
                  <c:v>527.09698486328125</c:v>
                </c:pt>
                <c:pt idx="367">
                  <c:v>527.10699462890625</c:v>
                </c:pt>
                <c:pt idx="368">
                  <c:v>527.11700439453125</c:v>
                </c:pt>
                <c:pt idx="369">
                  <c:v>527.12701416015625</c:v>
                </c:pt>
                <c:pt idx="370">
                  <c:v>527.13702392578125</c:v>
                </c:pt>
                <c:pt idx="371">
                  <c:v>527.14697265625</c:v>
                </c:pt>
                <c:pt idx="372">
                  <c:v>527.156982421875</c:v>
                </c:pt>
                <c:pt idx="373">
                  <c:v>527.1669921875</c:v>
                </c:pt>
                <c:pt idx="374">
                  <c:v>527.177001953125</c:v>
                </c:pt>
                <c:pt idx="375">
                  <c:v>527.18701171875</c:v>
                </c:pt>
                <c:pt idx="376">
                  <c:v>527.197021484375</c:v>
                </c:pt>
                <c:pt idx="377">
                  <c:v>527.20697021484375</c:v>
                </c:pt>
                <c:pt idx="378">
                  <c:v>527.21697998046875</c:v>
                </c:pt>
                <c:pt idx="379">
                  <c:v>527.22698974609375</c:v>
                </c:pt>
                <c:pt idx="380">
                  <c:v>527.23699951171875</c:v>
                </c:pt>
                <c:pt idx="381">
                  <c:v>527.24700927734375</c:v>
                </c:pt>
                <c:pt idx="382">
                  <c:v>527.25799560546875</c:v>
                </c:pt>
                <c:pt idx="383">
                  <c:v>527.26800537109375</c:v>
                </c:pt>
                <c:pt idx="384">
                  <c:v>527.27801513671875</c:v>
                </c:pt>
                <c:pt idx="385">
                  <c:v>527.28802490234375</c:v>
                </c:pt>
                <c:pt idx="386">
                  <c:v>527.2979736328125</c:v>
                </c:pt>
                <c:pt idx="387">
                  <c:v>527.3079833984375</c:v>
                </c:pt>
                <c:pt idx="388">
                  <c:v>527.3179931640625</c:v>
                </c:pt>
                <c:pt idx="389">
                  <c:v>527.3280029296875</c:v>
                </c:pt>
                <c:pt idx="390">
                  <c:v>527.3380126953125</c:v>
                </c:pt>
                <c:pt idx="391">
                  <c:v>527.3480224609375</c:v>
                </c:pt>
                <c:pt idx="392">
                  <c:v>527.35797119140625</c:v>
                </c:pt>
                <c:pt idx="393">
                  <c:v>527.36798095703125</c:v>
                </c:pt>
                <c:pt idx="394">
                  <c:v>527.37799072265625</c:v>
                </c:pt>
                <c:pt idx="395">
                  <c:v>527.38800048828125</c:v>
                </c:pt>
                <c:pt idx="396">
                  <c:v>527.39801025390625</c:v>
                </c:pt>
                <c:pt idx="397">
                  <c:v>527.40802001953125</c:v>
                </c:pt>
                <c:pt idx="398">
                  <c:v>527.41802978515625</c:v>
                </c:pt>
                <c:pt idx="399">
                  <c:v>527.427978515625</c:v>
                </c:pt>
                <c:pt idx="400">
                  <c:v>527.43798828125</c:v>
                </c:pt>
                <c:pt idx="401">
                  <c:v>527.447998046875</c:v>
                </c:pt>
                <c:pt idx="402">
                  <c:v>527.4580078125</c:v>
                </c:pt>
                <c:pt idx="403">
                  <c:v>527.468017578125</c:v>
                </c:pt>
                <c:pt idx="404">
                  <c:v>527.47802734375</c:v>
                </c:pt>
                <c:pt idx="405">
                  <c:v>527.48797607421875</c:v>
                </c:pt>
                <c:pt idx="406">
                  <c:v>527.49798583984375</c:v>
                </c:pt>
                <c:pt idx="407">
                  <c:v>527.50799560546875</c:v>
                </c:pt>
                <c:pt idx="408">
                  <c:v>527.51800537109375</c:v>
                </c:pt>
                <c:pt idx="409">
                  <c:v>527.52801513671875</c:v>
                </c:pt>
                <c:pt idx="410">
                  <c:v>527.53802490234375</c:v>
                </c:pt>
                <c:pt idx="411">
                  <c:v>527.5479736328125</c:v>
                </c:pt>
                <c:pt idx="412">
                  <c:v>527.5579833984375</c:v>
                </c:pt>
                <c:pt idx="413">
                  <c:v>527.5679931640625</c:v>
                </c:pt>
                <c:pt idx="414">
                  <c:v>527.5780029296875</c:v>
                </c:pt>
                <c:pt idx="415">
                  <c:v>527.5880126953125</c:v>
                </c:pt>
                <c:pt idx="416">
                  <c:v>527.5980224609375</c:v>
                </c:pt>
                <c:pt idx="417">
                  <c:v>527.60797119140625</c:v>
                </c:pt>
                <c:pt idx="418">
                  <c:v>527.61798095703125</c:v>
                </c:pt>
                <c:pt idx="419">
                  <c:v>527.62799072265625</c:v>
                </c:pt>
                <c:pt idx="420">
                  <c:v>527.63800048828125</c:v>
                </c:pt>
                <c:pt idx="421">
                  <c:v>527.64801025390625</c:v>
                </c:pt>
                <c:pt idx="422">
                  <c:v>527.65899658203125</c:v>
                </c:pt>
                <c:pt idx="423">
                  <c:v>527.66900634765625</c:v>
                </c:pt>
                <c:pt idx="424">
                  <c:v>527.67901611328125</c:v>
                </c:pt>
                <c:pt idx="425">
                  <c:v>527.68902587890625</c:v>
                </c:pt>
                <c:pt idx="426">
                  <c:v>527.698974609375</c:v>
                </c:pt>
                <c:pt idx="427">
                  <c:v>527.708984375</c:v>
                </c:pt>
                <c:pt idx="428">
                  <c:v>527.718994140625</c:v>
                </c:pt>
                <c:pt idx="429">
                  <c:v>527.72900390625</c:v>
                </c:pt>
                <c:pt idx="430">
                  <c:v>527.739013671875</c:v>
                </c:pt>
                <c:pt idx="431">
                  <c:v>527.7490234375</c:v>
                </c:pt>
                <c:pt idx="432">
                  <c:v>527.75897216796875</c:v>
                </c:pt>
                <c:pt idx="433">
                  <c:v>527.76898193359375</c:v>
                </c:pt>
                <c:pt idx="434">
                  <c:v>527.77899169921875</c:v>
                </c:pt>
                <c:pt idx="435">
                  <c:v>527.78900146484375</c:v>
                </c:pt>
                <c:pt idx="436">
                  <c:v>527.79901123046875</c:v>
                </c:pt>
                <c:pt idx="437">
                  <c:v>527.80902099609375</c:v>
                </c:pt>
                <c:pt idx="438">
                  <c:v>527.8189697265625</c:v>
                </c:pt>
                <c:pt idx="439">
                  <c:v>527.8289794921875</c:v>
                </c:pt>
                <c:pt idx="440">
                  <c:v>527.8389892578125</c:v>
                </c:pt>
                <c:pt idx="441">
                  <c:v>527.8489990234375</c:v>
                </c:pt>
                <c:pt idx="442">
                  <c:v>527.8590087890625</c:v>
                </c:pt>
                <c:pt idx="443">
                  <c:v>527.8690185546875</c:v>
                </c:pt>
                <c:pt idx="444">
                  <c:v>527.8790283203125</c:v>
                </c:pt>
                <c:pt idx="445">
                  <c:v>527.88897705078125</c:v>
                </c:pt>
                <c:pt idx="446">
                  <c:v>527.89898681640625</c:v>
                </c:pt>
                <c:pt idx="447">
                  <c:v>527.90899658203125</c:v>
                </c:pt>
                <c:pt idx="448">
                  <c:v>527.91900634765625</c:v>
                </c:pt>
                <c:pt idx="449">
                  <c:v>527.92901611328125</c:v>
                </c:pt>
                <c:pt idx="450">
                  <c:v>527.93902587890625</c:v>
                </c:pt>
                <c:pt idx="451">
                  <c:v>527.948974609375</c:v>
                </c:pt>
                <c:pt idx="452">
                  <c:v>527.958984375</c:v>
                </c:pt>
                <c:pt idx="453">
                  <c:v>527.969970703125</c:v>
                </c:pt>
                <c:pt idx="454">
                  <c:v>527.97998046875</c:v>
                </c:pt>
                <c:pt idx="455">
                  <c:v>527.989990234375</c:v>
                </c:pt>
                <c:pt idx="456">
                  <c:v>528</c:v>
                </c:pt>
                <c:pt idx="457">
                  <c:v>528.010009765625</c:v>
                </c:pt>
                <c:pt idx="458">
                  <c:v>528.02001953125</c:v>
                </c:pt>
                <c:pt idx="459">
                  <c:v>528.030029296875</c:v>
                </c:pt>
                <c:pt idx="460">
                  <c:v>528.03997802734375</c:v>
                </c:pt>
                <c:pt idx="461">
                  <c:v>528.04998779296875</c:v>
                </c:pt>
                <c:pt idx="462">
                  <c:v>528.05999755859375</c:v>
                </c:pt>
                <c:pt idx="463">
                  <c:v>528.07000732421875</c:v>
                </c:pt>
                <c:pt idx="464">
                  <c:v>528.08001708984375</c:v>
                </c:pt>
                <c:pt idx="465">
                  <c:v>528.09002685546875</c:v>
                </c:pt>
                <c:pt idx="466">
                  <c:v>528.0999755859375</c:v>
                </c:pt>
                <c:pt idx="467">
                  <c:v>528.1099853515625</c:v>
                </c:pt>
                <c:pt idx="468">
                  <c:v>528.1199951171875</c:v>
                </c:pt>
                <c:pt idx="469">
                  <c:v>528.1300048828125</c:v>
                </c:pt>
                <c:pt idx="470">
                  <c:v>528.1400146484375</c:v>
                </c:pt>
                <c:pt idx="471">
                  <c:v>528.1500244140625</c:v>
                </c:pt>
                <c:pt idx="472">
                  <c:v>528.15997314453125</c:v>
                </c:pt>
                <c:pt idx="473">
                  <c:v>528.16998291015625</c:v>
                </c:pt>
                <c:pt idx="474">
                  <c:v>528.17999267578125</c:v>
                </c:pt>
                <c:pt idx="475">
                  <c:v>528.19000244140625</c:v>
                </c:pt>
                <c:pt idx="476">
                  <c:v>528.20001220703125</c:v>
                </c:pt>
                <c:pt idx="477">
                  <c:v>528.21002197265625</c:v>
                </c:pt>
                <c:pt idx="478">
                  <c:v>528.219970703125</c:v>
                </c:pt>
                <c:pt idx="479">
                  <c:v>528.22998046875</c:v>
                </c:pt>
                <c:pt idx="480">
                  <c:v>528.239990234375</c:v>
                </c:pt>
                <c:pt idx="481">
                  <c:v>528.25</c:v>
                </c:pt>
                <c:pt idx="482">
                  <c:v>528.260009765625</c:v>
                </c:pt>
                <c:pt idx="483">
                  <c:v>528.27099609375</c:v>
                </c:pt>
                <c:pt idx="484">
                  <c:v>528.281005859375</c:v>
                </c:pt>
                <c:pt idx="485">
                  <c:v>528.291015625</c:v>
                </c:pt>
                <c:pt idx="486">
                  <c:v>528.301025390625</c:v>
                </c:pt>
                <c:pt idx="487">
                  <c:v>528.31097412109375</c:v>
                </c:pt>
                <c:pt idx="488">
                  <c:v>528.32098388671875</c:v>
                </c:pt>
                <c:pt idx="489">
                  <c:v>528.33099365234375</c:v>
                </c:pt>
                <c:pt idx="490">
                  <c:v>528.34100341796875</c:v>
                </c:pt>
                <c:pt idx="491">
                  <c:v>528.35101318359375</c:v>
                </c:pt>
                <c:pt idx="492">
                  <c:v>528.36102294921875</c:v>
                </c:pt>
                <c:pt idx="493">
                  <c:v>528.3709716796875</c:v>
                </c:pt>
                <c:pt idx="494">
                  <c:v>528.3809814453125</c:v>
                </c:pt>
                <c:pt idx="495">
                  <c:v>528.3909912109375</c:v>
                </c:pt>
                <c:pt idx="496">
                  <c:v>528.4010009765625</c:v>
                </c:pt>
                <c:pt idx="497">
                  <c:v>528.4110107421875</c:v>
                </c:pt>
                <c:pt idx="498">
                  <c:v>528.4210205078125</c:v>
                </c:pt>
                <c:pt idx="499">
                  <c:v>528.4310302734375</c:v>
                </c:pt>
                <c:pt idx="500">
                  <c:v>528.44097900390625</c:v>
                </c:pt>
                <c:pt idx="501">
                  <c:v>528.45098876953125</c:v>
                </c:pt>
                <c:pt idx="502">
                  <c:v>528.46099853515625</c:v>
                </c:pt>
                <c:pt idx="503">
                  <c:v>528.47100830078125</c:v>
                </c:pt>
                <c:pt idx="504">
                  <c:v>528.48101806640625</c:v>
                </c:pt>
                <c:pt idx="505">
                  <c:v>528.49102783203125</c:v>
                </c:pt>
                <c:pt idx="506">
                  <c:v>528.5009765625</c:v>
                </c:pt>
                <c:pt idx="507">
                  <c:v>528.510986328125</c:v>
                </c:pt>
                <c:pt idx="508">
                  <c:v>528.52099609375</c:v>
                </c:pt>
                <c:pt idx="509">
                  <c:v>528.531005859375</c:v>
                </c:pt>
                <c:pt idx="510">
                  <c:v>528.541015625</c:v>
                </c:pt>
                <c:pt idx="511">
                  <c:v>528.552001953125</c:v>
                </c:pt>
                <c:pt idx="512">
                  <c:v>528.56201171875</c:v>
                </c:pt>
                <c:pt idx="513">
                  <c:v>528.572021484375</c:v>
                </c:pt>
                <c:pt idx="514">
                  <c:v>528.58197021484375</c:v>
                </c:pt>
                <c:pt idx="515">
                  <c:v>528.59197998046875</c:v>
                </c:pt>
                <c:pt idx="516">
                  <c:v>528.60198974609375</c:v>
                </c:pt>
                <c:pt idx="517">
                  <c:v>528.61199951171875</c:v>
                </c:pt>
                <c:pt idx="518">
                  <c:v>528.62200927734375</c:v>
                </c:pt>
                <c:pt idx="519">
                  <c:v>528.63201904296875</c:v>
                </c:pt>
                <c:pt idx="520">
                  <c:v>528.64202880859375</c:v>
                </c:pt>
                <c:pt idx="521">
                  <c:v>528.6519775390625</c:v>
                </c:pt>
                <c:pt idx="522">
                  <c:v>528.6619873046875</c:v>
                </c:pt>
                <c:pt idx="523">
                  <c:v>528.6719970703125</c:v>
                </c:pt>
                <c:pt idx="524">
                  <c:v>528.6820068359375</c:v>
                </c:pt>
                <c:pt idx="525">
                  <c:v>528.6920166015625</c:v>
                </c:pt>
                <c:pt idx="526">
                  <c:v>528.7020263671875</c:v>
                </c:pt>
                <c:pt idx="527">
                  <c:v>528.71197509765625</c:v>
                </c:pt>
                <c:pt idx="528">
                  <c:v>528.72198486328125</c:v>
                </c:pt>
                <c:pt idx="529">
                  <c:v>528.73199462890625</c:v>
                </c:pt>
                <c:pt idx="530">
                  <c:v>528.74200439453125</c:v>
                </c:pt>
                <c:pt idx="531">
                  <c:v>528.75201416015625</c:v>
                </c:pt>
                <c:pt idx="532">
                  <c:v>528.76202392578125</c:v>
                </c:pt>
                <c:pt idx="533">
                  <c:v>528.77197265625</c:v>
                </c:pt>
                <c:pt idx="534">
                  <c:v>528.781982421875</c:v>
                </c:pt>
                <c:pt idx="535">
                  <c:v>528.7919921875</c:v>
                </c:pt>
                <c:pt idx="536">
                  <c:v>528.802001953125</c:v>
                </c:pt>
                <c:pt idx="537">
                  <c:v>528.81201171875</c:v>
                </c:pt>
                <c:pt idx="538">
                  <c:v>528.822998046875</c:v>
                </c:pt>
                <c:pt idx="539">
                  <c:v>528.8330078125</c:v>
                </c:pt>
                <c:pt idx="540">
                  <c:v>528.843017578125</c:v>
                </c:pt>
                <c:pt idx="541">
                  <c:v>528.85302734375</c:v>
                </c:pt>
                <c:pt idx="542">
                  <c:v>528.86297607421875</c:v>
                </c:pt>
                <c:pt idx="543">
                  <c:v>528.87298583984375</c:v>
                </c:pt>
                <c:pt idx="544">
                  <c:v>528.88299560546875</c:v>
                </c:pt>
                <c:pt idx="545">
                  <c:v>528.89300537109375</c:v>
                </c:pt>
                <c:pt idx="546">
                  <c:v>528.90301513671875</c:v>
                </c:pt>
                <c:pt idx="547">
                  <c:v>528.91302490234375</c:v>
                </c:pt>
                <c:pt idx="548">
                  <c:v>528.9229736328125</c:v>
                </c:pt>
                <c:pt idx="549">
                  <c:v>528.9329833984375</c:v>
                </c:pt>
                <c:pt idx="550">
                  <c:v>528.9429931640625</c:v>
                </c:pt>
                <c:pt idx="551">
                  <c:v>528.9530029296875</c:v>
                </c:pt>
                <c:pt idx="552">
                  <c:v>528.9630126953125</c:v>
                </c:pt>
                <c:pt idx="553">
                  <c:v>528.9730224609375</c:v>
                </c:pt>
                <c:pt idx="554">
                  <c:v>528.98297119140625</c:v>
                </c:pt>
                <c:pt idx="555">
                  <c:v>528.99298095703125</c:v>
                </c:pt>
                <c:pt idx="556">
                  <c:v>529.00299072265625</c:v>
                </c:pt>
                <c:pt idx="557">
                  <c:v>529.01300048828125</c:v>
                </c:pt>
                <c:pt idx="558">
                  <c:v>529.02301025390625</c:v>
                </c:pt>
                <c:pt idx="559">
                  <c:v>529.03302001953125</c:v>
                </c:pt>
                <c:pt idx="560">
                  <c:v>529.04302978515625</c:v>
                </c:pt>
                <c:pt idx="561">
                  <c:v>529.052978515625</c:v>
                </c:pt>
                <c:pt idx="562">
                  <c:v>529.06298828125</c:v>
                </c:pt>
                <c:pt idx="563">
                  <c:v>529.072998046875</c:v>
                </c:pt>
                <c:pt idx="564">
                  <c:v>529.0830078125</c:v>
                </c:pt>
                <c:pt idx="565">
                  <c:v>529.093994140625</c:v>
                </c:pt>
                <c:pt idx="566">
                  <c:v>529.10400390625</c:v>
                </c:pt>
                <c:pt idx="567">
                  <c:v>529.114013671875</c:v>
                </c:pt>
                <c:pt idx="568">
                  <c:v>529.1240234375</c:v>
                </c:pt>
                <c:pt idx="569">
                  <c:v>529.13397216796875</c:v>
                </c:pt>
                <c:pt idx="570">
                  <c:v>529.14398193359375</c:v>
                </c:pt>
                <c:pt idx="571">
                  <c:v>529.15399169921875</c:v>
                </c:pt>
                <c:pt idx="572">
                  <c:v>529.16400146484375</c:v>
                </c:pt>
                <c:pt idx="573">
                  <c:v>529.17401123046875</c:v>
                </c:pt>
                <c:pt idx="574">
                  <c:v>529.18402099609375</c:v>
                </c:pt>
                <c:pt idx="575">
                  <c:v>529.1939697265625</c:v>
                </c:pt>
                <c:pt idx="576">
                  <c:v>529.2039794921875</c:v>
                </c:pt>
                <c:pt idx="577">
                  <c:v>529.2139892578125</c:v>
                </c:pt>
                <c:pt idx="578">
                  <c:v>529.2239990234375</c:v>
                </c:pt>
                <c:pt idx="579">
                  <c:v>529.2340087890625</c:v>
                </c:pt>
                <c:pt idx="580">
                  <c:v>529.2440185546875</c:v>
                </c:pt>
                <c:pt idx="581">
                  <c:v>529.2540283203125</c:v>
                </c:pt>
                <c:pt idx="582">
                  <c:v>529.26397705078125</c:v>
                </c:pt>
                <c:pt idx="583">
                  <c:v>529.27398681640625</c:v>
                </c:pt>
                <c:pt idx="584">
                  <c:v>529.28399658203125</c:v>
                </c:pt>
                <c:pt idx="585">
                  <c:v>529.29400634765625</c:v>
                </c:pt>
              </c:numCache>
            </c:numRef>
          </c:xVal>
          <c:yVal>
            <c:numRef>
              <c:f>'Sheet1 {15 min}'!$B$1:$B$586</c:f>
              <c:numCache>
                <c:formatCode>General</c:formatCode>
                <c:ptCount val="586"/>
                <c:pt idx="0">
                  <c:v>60</c:v>
                </c:pt>
                <c:pt idx="1">
                  <c:v>52.25</c:v>
                </c:pt>
                <c:pt idx="2">
                  <c:v>36</c:v>
                </c:pt>
                <c:pt idx="3">
                  <c:v>39.75</c:v>
                </c:pt>
                <c:pt idx="4">
                  <c:v>57.75</c:v>
                </c:pt>
                <c:pt idx="5">
                  <c:v>62</c:v>
                </c:pt>
                <c:pt idx="6">
                  <c:v>62.75</c:v>
                </c:pt>
                <c:pt idx="7">
                  <c:v>46</c:v>
                </c:pt>
                <c:pt idx="8">
                  <c:v>26.75</c:v>
                </c:pt>
                <c:pt idx="9">
                  <c:v>39.5</c:v>
                </c:pt>
                <c:pt idx="10">
                  <c:v>62.5</c:v>
                </c:pt>
                <c:pt idx="11">
                  <c:v>71</c:v>
                </c:pt>
                <c:pt idx="12">
                  <c:v>61.25</c:v>
                </c:pt>
                <c:pt idx="13">
                  <c:v>43</c:v>
                </c:pt>
                <c:pt idx="14">
                  <c:v>29.5</c:v>
                </c:pt>
                <c:pt idx="15">
                  <c:v>55.75</c:v>
                </c:pt>
                <c:pt idx="16">
                  <c:v>104.30000305175781</c:v>
                </c:pt>
                <c:pt idx="17">
                  <c:v>87.75</c:v>
                </c:pt>
                <c:pt idx="18">
                  <c:v>29.75</c:v>
                </c:pt>
                <c:pt idx="19">
                  <c:v>21.25</c:v>
                </c:pt>
                <c:pt idx="20">
                  <c:v>59</c:v>
                </c:pt>
                <c:pt idx="21">
                  <c:v>90.25</c:v>
                </c:pt>
                <c:pt idx="22">
                  <c:v>85</c:v>
                </c:pt>
                <c:pt idx="23">
                  <c:v>73.25</c:v>
                </c:pt>
                <c:pt idx="24">
                  <c:v>69.5</c:v>
                </c:pt>
                <c:pt idx="25">
                  <c:v>59.75</c:v>
                </c:pt>
                <c:pt idx="26">
                  <c:v>101.30000305175781</c:v>
                </c:pt>
                <c:pt idx="27">
                  <c:v>153.30000305175781</c:v>
                </c:pt>
                <c:pt idx="28">
                  <c:v>139.80000305175781</c:v>
                </c:pt>
                <c:pt idx="29">
                  <c:v>140.30000305175781</c:v>
                </c:pt>
                <c:pt idx="30">
                  <c:v>353.5</c:v>
                </c:pt>
                <c:pt idx="31">
                  <c:v>1732</c:v>
                </c:pt>
                <c:pt idx="32">
                  <c:v>7293</c:v>
                </c:pt>
                <c:pt idx="33">
                  <c:v>16630</c:v>
                </c:pt>
                <c:pt idx="34">
                  <c:v>20020</c:v>
                </c:pt>
                <c:pt idx="35">
                  <c:v>13140</c:v>
                </c:pt>
                <c:pt idx="36">
                  <c:v>5061</c:v>
                </c:pt>
                <c:pt idx="37">
                  <c:v>1525</c:v>
                </c:pt>
                <c:pt idx="38">
                  <c:v>661</c:v>
                </c:pt>
                <c:pt idx="39">
                  <c:v>597.5</c:v>
                </c:pt>
                <c:pt idx="40">
                  <c:v>736.5</c:v>
                </c:pt>
                <c:pt idx="41">
                  <c:v>827.29998779296875</c:v>
                </c:pt>
                <c:pt idx="42">
                  <c:v>686.5</c:v>
                </c:pt>
                <c:pt idx="43">
                  <c:v>411.20001220703125</c:v>
                </c:pt>
                <c:pt idx="44">
                  <c:v>213.19999694824219</c:v>
                </c:pt>
                <c:pt idx="45">
                  <c:v>177</c:v>
                </c:pt>
                <c:pt idx="46">
                  <c:v>215.80000305175781</c:v>
                </c:pt>
                <c:pt idx="47">
                  <c:v>209</c:v>
                </c:pt>
                <c:pt idx="48">
                  <c:v>139.5</c:v>
                </c:pt>
                <c:pt idx="49">
                  <c:v>93.5</c:v>
                </c:pt>
                <c:pt idx="50">
                  <c:v>81.5</c:v>
                </c:pt>
                <c:pt idx="51">
                  <c:v>64</c:v>
                </c:pt>
                <c:pt idx="52">
                  <c:v>78.25</c:v>
                </c:pt>
                <c:pt idx="53">
                  <c:v>110</c:v>
                </c:pt>
                <c:pt idx="54">
                  <c:v>104.80000305175781</c:v>
                </c:pt>
                <c:pt idx="55">
                  <c:v>94.25</c:v>
                </c:pt>
                <c:pt idx="56">
                  <c:v>126.5</c:v>
                </c:pt>
                <c:pt idx="57">
                  <c:v>160</c:v>
                </c:pt>
                <c:pt idx="58">
                  <c:v>146.80000305175781</c:v>
                </c:pt>
                <c:pt idx="59">
                  <c:v>104.5</c:v>
                </c:pt>
                <c:pt idx="60">
                  <c:v>79.25</c:v>
                </c:pt>
                <c:pt idx="61">
                  <c:v>68.5</c:v>
                </c:pt>
                <c:pt idx="62">
                  <c:v>57.5</c:v>
                </c:pt>
                <c:pt idx="63">
                  <c:v>80.25</c:v>
                </c:pt>
                <c:pt idx="64">
                  <c:v>114</c:v>
                </c:pt>
                <c:pt idx="65">
                  <c:v>117</c:v>
                </c:pt>
                <c:pt idx="66">
                  <c:v>124.80000305175781</c:v>
                </c:pt>
                <c:pt idx="67">
                  <c:v>141</c:v>
                </c:pt>
                <c:pt idx="68">
                  <c:v>149</c:v>
                </c:pt>
                <c:pt idx="69">
                  <c:v>145</c:v>
                </c:pt>
                <c:pt idx="70">
                  <c:v>98.5</c:v>
                </c:pt>
                <c:pt idx="71">
                  <c:v>76.5</c:v>
                </c:pt>
                <c:pt idx="72">
                  <c:v>108.5</c:v>
                </c:pt>
                <c:pt idx="73">
                  <c:v>107.5</c:v>
                </c:pt>
                <c:pt idx="74">
                  <c:v>87</c:v>
                </c:pt>
                <c:pt idx="75">
                  <c:v>112.5</c:v>
                </c:pt>
                <c:pt idx="76">
                  <c:v>162.69999694824219</c:v>
                </c:pt>
                <c:pt idx="77">
                  <c:v>190.30000305175781</c:v>
                </c:pt>
                <c:pt idx="78">
                  <c:v>220.80000305175781</c:v>
                </c:pt>
                <c:pt idx="79">
                  <c:v>266.29998779296875</c:v>
                </c:pt>
                <c:pt idx="80">
                  <c:v>471.79998779296875</c:v>
                </c:pt>
                <c:pt idx="81">
                  <c:v>2168</c:v>
                </c:pt>
                <c:pt idx="82">
                  <c:v>13780</c:v>
                </c:pt>
                <c:pt idx="83">
                  <c:v>50610</c:v>
                </c:pt>
                <c:pt idx="84">
                  <c:v>84100</c:v>
                </c:pt>
                <c:pt idx="85">
                  <c:v>65690</c:v>
                </c:pt>
                <c:pt idx="86">
                  <c:v>23770</c:v>
                </c:pt>
                <c:pt idx="87">
                  <c:v>3951</c:v>
                </c:pt>
                <c:pt idx="88">
                  <c:v>638.5</c:v>
                </c:pt>
                <c:pt idx="89">
                  <c:v>479</c:v>
                </c:pt>
                <c:pt idx="90">
                  <c:v>776.79998779296875</c:v>
                </c:pt>
                <c:pt idx="91">
                  <c:v>1000</c:v>
                </c:pt>
                <c:pt idx="92">
                  <c:v>854.29998779296875</c:v>
                </c:pt>
                <c:pt idx="93">
                  <c:v>519</c:v>
                </c:pt>
                <c:pt idx="94">
                  <c:v>280.29998779296875</c:v>
                </c:pt>
                <c:pt idx="95">
                  <c:v>184.69999694824219</c:v>
                </c:pt>
                <c:pt idx="96">
                  <c:v>134.5</c:v>
                </c:pt>
                <c:pt idx="97">
                  <c:v>108.69999694824219</c:v>
                </c:pt>
                <c:pt idx="98">
                  <c:v>143.80000305175781</c:v>
                </c:pt>
                <c:pt idx="99">
                  <c:v>168</c:v>
                </c:pt>
                <c:pt idx="100">
                  <c:v>112</c:v>
                </c:pt>
                <c:pt idx="101">
                  <c:v>86.25</c:v>
                </c:pt>
                <c:pt idx="102">
                  <c:v>134.5</c:v>
                </c:pt>
                <c:pt idx="103">
                  <c:v>191.30000305175781</c:v>
                </c:pt>
                <c:pt idx="104">
                  <c:v>220.5</c:v>
                </c:pt>
                <c:pt idx="105">
                  <c:v>178.30000305175781</c:v>
                </c:pt>
                <c:pt idx="106">
                  <c:v>133.30000305175781</c:v>
                </c:pt>
                <c:pt idx="107">
                  <c:v>121</c:v>
                </c:pt>
                <c:pt idx="108">
                  <c:v>97.5</c:v>
                </c:pt>
                <c:pt idx="109">
                  <c:v>111</c:v>
                </c:pt>
                <c:pt idx="110">
                  <c:v>187.30000305175781</c:v>
                </c:pt>
                <c:pt idx="111">
                  <c:v>238.19999694824219</c:v>
                </c:pt>
                <c:pt idx="112">
                  <c:v>193.80000305175781</c:v>
                </c:pt>
                <c:pt idx="113">
                  <c:v>131.30000305175781</c:v>
                </c:pt>
                <c:pt idx="114">
                  <c:v>132.5</c:v>
                </c:pt>
                <c:pt idx="115">
                  <c:v>161.69999694824219</c:v>
                </c:pt>
                <c:pt idx="116">
                  <c:v>167.30000305175781</c:v>
                </c:pt>
                <c:pt idx="117">
                  <c:v>176.30000305175781</c:v>
                </c:pt>
                <c:pt idx="118">
                  <c:v>206.30000305175781</c:v>
                </c:pt>
                <c:pt idx="119">
                  <c:v>198.19999694824219</c:v>
                </c:pt>
                <c:pt idx="120">
                  <c:v>167</c:v>
                </c:pt>
                <c:pt idx="121">
                  <c:v>159.5</c:v>
                </c:pt>
                <c:pt idx="122">
                  <c:v>195.80000305175781</c:v>
                </c:pt>
                <c:pt idx="123">
                  <c:v>249.5</c:v>
                </c:pt>
                <c:pt idx="124">
                  <c:v>268</c:v>
                </c:pt>
                <c:pt idx="125">
                  <c:v>323.5</c:v>
                </c:pt>
                <c:pt idx="126">
                  <c:v>372.79998779296875</c:v>
                </c:pt>
                <c:pt idx="127">
                  <c:v>318.5</c:v>
                </c:pt>
                <c:pt idx="128">
                  <c:v>278.5</c:v>
                </c:pt>
                <c:pt idx="129">
                  <c:v>314.5</c:v>
                </c:pt>
                <c:pt idx="130">
                  <c:v>490</c:v>
                </c:pt>
                <c:pt idx="131">
                  <c:v>1535</c:v>
                </c:pt>
                <c:pt idx="132">
                  <c:v>12030</c:v>
                </c:pt>
                <c:pt idx="133">
                  <c:v>72920</c:v>
                </c:pt>
                <c:pt idx="134">
                  <c:v>161800</c:v>
                </c:pt>
                <c:pt idx="135">
                  <c:v>156000</c:v>
                </c:pt>
                <c:pt idx="136">
                  <c:v>65910</c:v>
                </c:pt>
                <c:pt idx="137">
                  <c:v>10480</c:v>
                </c:pt>
                <c:pt idx="138">
                  <c:v>999</c:v>
                </c:pt>
                <c:pt idx="139">
                  <c:v>592</c:v>
                </c:pt>
                <c:pt idx="140">
                  <c:v>1224</c:v>
                </c:pt>
                <c:pt idx="141">
                  <c:v>1511</c:v>
                </c:pt>
                <c:pt idx="142">
                  <c:v>1200</c:v>
                </c:pt>
                <c:pt idx="143">
                  <c:v>749.5</c:v>
                </c:pt>
                <c:pt idx="144">
                  <c:v>432.70001220703125</c:v>
                </c:pt>
                <c:pt idx="145">
                  <c:v>397.5</c:v>
                </c:pt>
                <c:pt idx="146">
                  <c:v>673</c:v>
                </c:pt>
                <c:pt idx="147">
                  <c:v>842</c:v>
                </c:pt>
                <c:pt idx="148">
                  <c:v>612</c:v>
                </c:pt>
                <c:pt idx="149">
                  <c:v>331.70001220703125</c:v>
                </c:pt>
                <c:pt idx="150">
                  <c:v>266</c:v>
                </c:pt>
                <c:pt idx="151">
                  <c:v>329.5</c:v>
                </c:pt>
                <c:pt idx="152">
                  <c:v>485.5</c:v>
                </c:pt>
                <c:pt idx="153">
                  <c:v>672</c:v>
                </c:pt>
                <c:pt idx="154">
                  <c:v>667.5</c:v>
                </c:pt>
                <c:pt idx="155">
                  <c:v>437</c:v>
                </c:pt>
                <c:pt idx="156">
                  <c:v>260.5</c:v>
                </c:pt>
                <c:pt idx="157">
                  <c:v>195.5</c:v>
                </c:pt>
                <c:pt idx="158">
                  <c:v>186.30000305175781</c:v>
                </c:pt>
                <c:pt idx="159">
                  <c:v>263</c:v>
                </c:pt>
                <c:pt idx="160">
                  <c:v>286</c:v>
                </c:pt>
                <c:pt idx="161">
                  <c:v>244.69999694824219</c:v>
                </c:pt>
                <c:pt idx="162">
                  <c:v>250.5</c:v>
                </c:pt>
                <c:pt idx="163">
                  <c:v>242</c:v>
                </c:pt>
                <c:pt idx="164">
                  <c:v>235.30000305175781</c:v>
                </c:pt>
                <c:pt idx="165">
                  <c:v>294.70001220703125</c:v>
                </c:pt>
                <c:pt idx="166">
                  <c:v>355.5</c:v>
                </c:pt>
                <c:pt idx="167">
                  <c:v>323.5</c:v>
                </c:pt>
                <c:pt idx="168">
                  <c:v>224.80000305175781</c:v>
                </c:pt>
                <c:pt idx="169">
                  <c:v>178.5</c:v>
                </c:pt>
                <c:pt idx="170">
                  <c:v>196.5</c:v>
                </c:pt>
                <c:pt idx="171">
                  <c:v>207.5</c:v>
                </c:pt>
                <c:pt idx="172">
                  <c:v>194.80000305175781</c:v>
                </c:pt>
                <c:pt idx="173">
                  <c:v>212.69999694824219</c:v>
                </c:pt>
                <c:pt idx="174">
                  <c:v>284.79998779296875</c:v>
                </c:pt>
                <c:pt idx="175">
                  <c:v>301.29998779296875</c:v>
                </c:pt>
                <c:pt idx="176">
                  <c:v>245.30000305175781</c:v>
                </c:pt>
                <c:pt idx="177">
                  <c:v>282.20001220703125</c:v>
                </c:pt>
                <c:pt idx="178">
                  <c:v>364</c:v>
                </c:pt>
                <c:pt idx="179">
                  <c:v>374.5</c:v>
                </c:pt>
                <c:pt idx="180">
                  <c:v>415.20001220703125</c:v>
                </c:pt>
                <c:pt idx="181">
                  <c:v>817.79998779296875</c:v>
                </c:pt>
                <c:pt idx="182">
                  <c:v>6495</c:v>
                </c:pt>
                <c:pt idx="183">
                  <c:v>65320</c:v>
                </c:pt>
                <c:pt idx="184">
                  <c:v>196700</c:v>
                </c:pt>
                <c:pt idx="185">
                  <c:v>240500</c:v>
                </c:pt>
                <c:pt idx="186">
                  <c:v>124400</c:v>
                </c:pt>
                <c:pt idx="187">
                  <c:v>22910</c:v>
                </c:pt>
                <c:pt idx="188">
                  <c:v>1950</c:v>
                </c:pt>
                <c:pt idx="189">
                  <c:v>698.20001220703125</c:v>
                </c:pt>
                <c:pt idx="190">
                  <c:v>1117</c:v>
                </c:pt>
                <c:pt idx="191">
                  <c:v>1636</c:v>
                </c:pt>
                <c:pt idx="192">
                  <c:v>1541</c:v>
                </c:pt>
                <c:pt idx="193">
                  <c:v>889.79998779296875</c:v>
                </c:pt>
                <c:pt idx="194">
                  <c:v>366.79998779296875</c:v>
                </c:pt>
                <c:pt idx="195">
                  <c:v>290.79998779296875</c:v>
                </c:pt>
                <c:pt idx="196">
                  <c:v>803.70001220703125</c:v>
                </c:pt>
                <c:pt idx="197">
                  <c:v>1406</c:v>
                </c:pt>
                <c:pt idx="198">
                  <c:v>1117</c:v>
                </c:pt>
                <c:pt idx="199">
                  <c:v>393.79998779296875</c:v>
                </c:pt>
                <c:pt idx="200">
                  <c:v>122.19999694824219</c:v>
                </c:pt>
                <c:pt idx="201">
                  <c:v>122.80000305175781</c:v>
                </c:pt>
                <c:pt idx="202">
                  <c:v>349.29998779296875</c:v>
                </c:pt>
                <c:pt idx="203">
                  <c:v>1027</c:v>
                </c:pt>
                <c:pt idx="204">
                  <c:v>1437</c:v>
                </c:pt>
                <c:pt idx="205">
                  <c:v>950.20001220703125</c:v>
                </c:pt>
                <c:pt idx="206">
                  <c:v>335.29998779296875</c:v>
                </c:pt>
                <c:pt idx="207">
                  <c:v>191.30000305175781</c:v>
                </c:pt>
                <c:pt idx="208">
                  <c:v>246</c:v>
                </c:pt>
                <c:pt idx="209">
                  <c:v>239.80000305175781</c:v>
                </c:pt>
                <c:pt idx="210">
                  <c:v>172.80000305175781</c:v>
                </c:pt>
                <c:pt idx="211">
                  <c:v>149.80000305175781</c:v>
                </c:pt>
                <c:pt idx="212">
                  <c:v>201.30000305175781</c:v>
                </c:pt>
                <c:pt idx="213">
                  <c:v>218</c:v>
                </c:pt>
                <c:pt idx="214">
                  <c:v>251.30000305175781</c:v>
                </c:pt>
                <c:pt idx="215">
                  <c:v>339.29998779296875</c:v>
                </c:pt>
                <c:pt idx="216">
                  <c:v>313</c:v>
                </c:pt>
                <c:pt idx="217">
                  <c:v>200.69999694824219</c:v>
                </c:pt>
                <c:pt idx="218">
                  <c:v>120.80000305175781</c:v>
                </c:pt>
                <c:pt idx="219">
                  <c:v>109</c:v>
                </c:pt>
                <c:pt idx="220">
                  <c:v>130.80000305175781</c:v>
                </c:pt>
                <c:pt idx="221">
                  <c:v>168.30000305175781</c:v>
                </c:pt>
                <c:pt idx="222">
                  <c:v>215</c:v>
                </c:pt>
                <c:pt idx="223">
                  <c:v>225.19999694824219</c:v>
                </c:pt>
                <c:pt idx="224">
                  <c:v>244</c:v>
                </c:pt>
                <c:pt idx="225">
                  <c:v>278.29998779296875</c:v>
                </c:pt>
                <c:pt idx="226">
                  <c:v>266.29998779296875</c:v>
                </c:pt>
                <c:pt idx="227">
                  <c:v>291.79998779296875</c:v>
                </c:pt>
                <c:pt idx="228">
                  <c:v>404</c:v>
                </c:pt>
                <c:pt idx="229">
                  <c:v>439.29998779296875</c:v>
                </c:pt>
                <c:pt idx="230">
                  <c:v>380.29998779296875</c:v>
                </c:pt>
                <c:pt idx="231">
                  <c:v>673.70001220703125</c:v>
                </c:pt>
                <c:pt idx="232">
                  <c:v>4311</c:v>
                </c:pt>
                <c:pt idx="233">
                  <c:v>43190</c:v>
                </c:pt>
                <c:pt idx="234">
                  <c:v>163300</c:v>
                </c:pt>
                <c:pt idx="235">
                  <c:v>243800</c:v>
                </c:pt>
                <c:pt idx="236">
                  <c:v>154400</c:v>
                </c:pt>
                <c:pt idx="237">
                  <c:v>37500</c:v>
                </c:pt>
                <c:pt idx="238">
                  <c:v>3277</c:v>
                </c:pt>
                <c:pt idx="239">
                  <c:v>747</c:v>
                </c:pt>
                <c:pt idx="240">
                  <c:v>1105</c:v>
                </c:pt>
                <c:pt idx="241">
                  <c:v>1575</c:v>
                </c:pt>
                <c:pt idx="242">
                  <c:v>1450</c:v>
                </c:pt>
                <c:pt idx="243">
                  <c:v>809</c:v>
                </c:pt>
                <c:pt idx="244">
                  <c:v>332</c:v>
                </c:pt>
                <c:pt idx="245">
                  <c:v>422.5</c:v>
                </c:pt>
                <c:pt idx="246">
                  <c:v>1311</c:v>
                </c:pt>
                <c:pt idx="247">
                  <c:v>2307</c:v>
                </c:pt>
                <c:pt idx="248">
                  <c:v>2003</c:v>
                </c:pt>
                <c:pt idx="249">
                  <c:v>855.70001220703125</c:v>
                </c:pt>
                <c:pt idx="250">
                  <c:v>240.19999694824219</c:v>
                </c:pt>
                <c:pt idx="251">
                  <c:v>148.80000305175781</c:v>
                </c:pt>
                <c:pt idx="252">
                  <c:v>271.20001220703125</c:v>
                </c:pt>
                <c:pt idx="253">
                  <c:v>752</c:v>
                </c:pt>
                <c:pt idx="254">
                  <c:v>1226</c:v>
                </c:pt>
                <c:pt idx="255">
                  <c:v>1012</c:v>
                </c:pt>
                <c:pt idx="256">
                  <c:v>464</c:v>
                </c:pt>
                <c:pt idx="257">
                  <c:v>232.80000305175781</c:v>
                </c:pt>
                <c:pt idx="258">
                  <c:v>243.5</c:v>
                </c:pt>
                <c:pt idx="259">
                  <c:v>302</c:v>
                </c:pt>
                <c:pt idx="260">
                  <c:v>316.5</c:v>
                </c:pt>
                <c:pt idx="261">
                  <c:v>281.70001220703125</c:v>
                </c:pt>
                <c:pt idx="262">
                  <c:v>206.5</c:v>
                </c:pt>
                <c:pt idx="263">
                  <c:v>134</c:v>
                </c:pt>
                <c:pt idx="264">
                  <c:v>179</c:v>
                </c:pt>
                <c:pt idx="265">
                  <c:v>292.5</c:v>
                </c:pt>
                <c:pt idx="266">
                  <c:v>342</c:v>
                </c:pt>
                <c:pt idx="267">
                  <c:v>307.79998779296875</c:v>
                </c:pt>
                <c:pt idx="268">
                  <c:v>264.29998779296875</c:v>
                </c:pt>
                <c:pt idx="269">
                  <c:v>227.30000305175781</c:v>
                </c:pt>
                <c:pt idx="270">
                  <c:v>168.30000305175781</c:v>
                </c:pt>
                <c:pt idx="271">
                  <c:v>118.5</c:v>
                </c:pt>
                <c:pt idx="272">
                  <c:v>115.80000305175781</c:v>
                </c:pt>
                <c:pt idx="273">
                  <c:v>137.5</c:v>
                </c:pt>
                <c:pt idx="274">
                  <c:v>148</c:v>
                </c:pt>
                <c:pt idx="275">
                  <c:v>202.69999694824219</c:v>
                </c:pt>
                <c:pt idx="276">
                  <c:v>268</c:v>
                </c:pt>
                <c:pt idx="277">
                  <c:v>264.5</c:v>
                </c:pt>
                <c:pt idx="278">
                  <c:v>270.29998779296875</c:v>
                </c:pt>
                <c:pt idx="279">
                  <c:v>298.5</c:v>
                </c:pt>
                <c:pt idx="280">
                  <c:v>332.79998779296875</c:v>
                </c:pt>
                <c:pt idx="281">
                  <c:v>520.70001220703125</c:v>
                </c:pt>
                <c:pt idx="282">
                  <c:v>1983</c:v>
                </c:pt>
                <c:pt idx="283">
                  <c:v>21720</c:v>
                </c:pt>
                <c:pt idx="284">
                  <c:v>93140</c:v>
                </c:pt>
                <c:pt idx="285">
                  <c:v>158900</c:v>
                </c:pt>
                <c:pt idx="286">
                  <c:v>121000</c:v>
                </c:pt>
                <c:pt idx="287">
                  <c:v>39460</c:v>
                </c:pt>
                <c:pt idx="288">
                  <c:v>4995</c:v>
                </c:pt>
                <c:pt idx="289">
                  <c:v>991.79998779296875</c:v>
                </c:pt>
                <c:pt idx="290">
                  <c:v>752</c:v>
                </c:pt>
                <c:pt idx="291">
                  <c:v>1106</c:v>
                </c:pt>
                <c:pt idx="292">
                  <c:v>1149</c:v>
                </c:pt>
                <c:pt idx="293">
                  <c:v>712</c:v>
                </c:pt>
                <c:pt idx="294">
                  <c:v>264</c:v>
                </c:pt>
                <c:pt idx="295">
                  <c:v>128</c:v>
                </c:pt>
                <c:pt idx="296">
                  <c:v>537.20001220703125</c:v>
                </c:pt>
                <c:pt idx="297">
                  <c:v>1297</c:v>
                </c:pt>
                <c:pt idx="298">
                  <c:v>1343</c:v>
                </c:pt>
                <c:pt idx="299">
                  <c:v>645.5</c:v>
                </c:pt>
                <c:pt idx="300">
                  <c:v>221.19999694824219</c:v>
                </c:pt>
                <c:pt idx="301">
                  <c:v>172.19999694824219</c:v>
                </c:pt>
                <c:pt idx="302">
                  <c:v>187</c:v>
                </c:pt>
                <c:pt idx="303">
                  <c:v>318</c:v>
                </c:pt>
                <c:pt idx="304">
                  <c:v>503.5</c:v>
                </c:pt>
                <c:pt idx="305">
                  <c:v>465.70001220703125</c:v>
                </c:pt>
                <c:pt idx="306">
                  <c:v>260.29998779296875</c:v>
                </c:pt>
                <c:pt idx="307">
                  <c:v>149.80000305175781</c:v>
                </c:pt>
                <c:pt idx="308">
                  <c:v>140.30000305175781</c:v>
                </c:pt>
                <c:pt idx="309">
                  <c:v>164</c:v>
                </c:pt>
                <c:pt idx="310">
                  <c:v>173.5</c:v>
                </c:pt>
                <c:pt idx="311">
                  <c:v>131.5</c:v>
                </c:pt>
                <c:pt idx="312">
                  <c:v>100</c:v>
                </c:pt>
                <c:pt idx="313">
                  <c:v>122.80000305175781</c:v>
                </c:pt>
                <c:pt idx="314">
                  <c:v>182</c:v>
                </c:pt>
                <c:pt idx="315">
                  <c:v>247.80000305175781</c:v>
                </c:pt>
                <c:pt idx="316">
                  <c:v>242</c:v>
                </c:pt>
                <c:pt idx="317">
                  <c:v>183.30000305175781</c:v>
                </c:pt>
                <c:pt idx="318">
                  <c:v>154.80000305175781</c:v>
                </c:pt>
                <c:pt idx="319">
                  <c:v>170.80000305175781</c:v>
                </c:pt>
                <c:pt idx="320">
                  <c:v>163.5</c:v>
                </c:pt>
                <c:pt idx="321">
                  <c:v>113</c:v>
                </c:pt>
                <c:pt idx="322">
                  <c:v>107.69999694824219</c:v>
                </c:pt>
                <c:pt idx="323">
                  <c:v>123.19999694824219</c:v>
                </c:pt>
                <c:pt idx="324">
                  <c:v>110.69999694824219</c:v>
                </c:pt>
                <c:pt idx="325">
                  <c:v>102.80000305175781</c:v>
                </c:pt>
                <c:pt idx="326">
                  <c:v>107.69999694824219</c:v>
                </c:pt>
                <c:pt idx="327">
                  <c:v>127.30000305175781</c:v>
                </c:pt>
                <c:pt idx="328">
                  <c:v>175.19999694824219</c:v>
                </c:pt>
                <c:pt idx="329">
                  <c:v>215.80000305175781</c:v>
                </c:pt>
                <c:pt idx="330">
                  <c:v>209.19999694824219</c:v>
                </c:pt>
                <c:pt idx="331">
                  <c:v>392.79998779296875</c:v>
                </c:pt>
                <c:pt idx="332">
                  <c:v>1622</c:v>
                </c:pt>
                <c:pt idx="333">
                  <c:v>9776</c:v>
                </c:pt>
                <c:pt idx="334">
                  <c:v>39670</c:v>
                </c:pt>
                <c:pt idx="335">
                  <c:v>74360</c:v>
                </c:pt>
                <c:pt idx="336">
                  <c:v>66560</c:v>
                </c:pt>
                <c:pt idx="337">
                  <c:v>28040</c:v>
                </c:pt>
                <c:pt idx="338">
                  <c:v>5303</c:v>
                </c:pt>
                <c:pt idx="339">
                  <c:v>1031</c:v>
                </c:pt>
                <c:pt idx="340">
                  <c:v>645.20001220703125</c:v>
                </c:pt>
                <c:pt idx="341">
                  <c:v>634.79998779296875</c:v>
                </c:pt>
                <c:pt idx="342">
                  <c:v>654</c:v>
                </c:pt>
                <c:pt idx="343">
                  <c:v>512.79998779296875</c:v>
                </c:pt>
                <c:pt idx="344">
                  <c:v>364.29998779296875</c:v>
                </c:pt>
                <c:pt idx="345">
                  <c:v>368.29998779296875</c:v>
                </c:pt>
                <c:pt idx="346">
                  <c:v>419.5</c:v>
                </c:pt>
                <c:pt idx="347">
                  <c:v>483.5</c:v>
                </c:pt>
                <c:pt idx="348">
                  <c:v>478.20001220703125</c:v>
                </c:pt>
                <c:pt idx="349">
                  <c:v>316.79998779296875</c:v>
                </c:pt>
                <c:pt idx="350">
                  <c:v>156</c:v>
                </c:pt>
                <c:pt idx="351">
                  <c:v>97.75</c:v>
                </c:pt>
                <c:pt idx="352">
                  <c:v>134.30000305175781</c:v>
                </c:pt>
                <c:pt idx="353">
                  <c:v>222.80000305175781</c:v>
                </c:pt>
                <c:pt idx="354">
                  <c:v>241.80000305175781</c:v>
                </c:pt>
                <c:pt idx="355">
                  <c:v>141.30000305175781</c:v>
                </c:pt>
                <c:pt idx="356">
                  <c:v>53</c:v>
                </c:pt>
                <c:pt idx="357">
                  <c:v>52.5</c:v>
                </c:pt>
                <c:pt idx="358">
                  <c:v>69.25</c:v>
                </c:pt>
                <c:pt idx="359">
                  <c:v>89.5</c:v>
                </c:pt>
                <c:pt idx="360">
                  <c:v>139.80000305175781</c:v>
                </c:pt>
                <c:pt idx="361">
                  <c:v>159.69999694824219</c:v>
                </c:pt>
                <c:pt idx="362">
                  <c:v>111.30000305175781</c:v>
                </c:pt>
                <c:pt idx="363">
                  <c:v>109.30000305175781</c:v>
                </c:pt>
                <c:pt idx="364">
                  <c:v>167.30000305175781</c:v>
                </c:pt>
                <c:pt idx="365">
                  <c:v>182.5</c:v>
                </c:pt>
                <c:pt idx="366">
                  <c:v>147.5</c:v>
                </c:pt>
                <c:pt idx="367">
                  <c:v>101.80000305175781</c:v>
                </c:pt>
                <c:pt idx="368">
                  <c:v>71</c:v>
                </c:pt>
                <c:pt idx="369">
                  <c:v>84</c:v>
                </c:pt>
                <c:pt idx="370">
                  <c:v>105.30000305175781</c:v>
                </c:pt>
                <c:pt idx="371">
                  <c:v>79.75</c:v>
                </c:pt>
                <c:pt idx="372">
                  <c:v>50.25</c:v>
                </c:pt>
                <c:pt idx="373">
                  <c:v>31</c:v>
                </c:pt>
                <c:pt idx="374">
                  <c:v>10</c:v>
                </c:pt>
                <c:pt idx="375">
                  <c:v>9</c:v>
                </c:pt>
                <c:pt idx="376">
                  <c:v>34.75</c:v>
                </c:pt>
                <c:pt idx="377">
                  <c:v>77.25</c:v>
                </c:pt>
                <c:pt idx="378">
                  <c:v>86.5</c:v>
                </c:pt>
                <c:pt idx="379">
                  <c:v>66.5</c:v>
                </c:pt>
                <c:pt idx="380">
                  <c:v>124</c:v>
                </c:pt>
                <c:pt idx="381">
                  <c:v>282.79998779296875</c:v>
                </c:pt>
                <c:pt idx="382">
                  <c:v>817.5</c:v>
                </c:pt>
                <c:pt idx="383">
                  <c:v>4101</c:v>
                </c:pt>
                <c:pt idx="384">
                  <c:v>14500</c:v>
                </c:pt>
                <c:pt idx="385">
                  <c:v>26690</c:v>
                </c:pt>
                <c:pt idx="386">
                  <c:v>26030</c:v>
                </c:pt>
                <c:pt idx="387">
                  <c:v>13780</c:v>
                </c:pt>
                <c:pt idx="388">
                  <c:v>4137</c:v>
                </c:pt>
                <c:pt idx="389">
                  <c:v>853.29998779296875</c:v>
                </c:pt>
                <c:pt idx="390">
                  <c:v>178.30000305175781</c:v>
                </c:pt>
                <c:pt idx="391">
                  <c:v>109.5</c:v>
                </c:pt>
                <c:pt idx="392">
                  <c:v>113.5</c:v>
                </c:pt>
                <c:pt idx="393">
                  <c:v>113</c:v>
                </c:pt>
                <c:pt idx="394">
                  <c:v>86</c:v>
                </c:pt>
                <c:pt idx="395">
                  <c:v>51.5</c:v>
                </c:pt>
                <c:pt idx="396">
                  <c:v>68.75</c:v>
                </c:pt>
                <c:pt idx="397">
                  <c:v>92.25</c:v>
                </c:pt>
                <c:pt idx="398">
                  <c:v>62.75</c:v>
                </c:pt>
                <c:pt idx="399">
                  <c:v>45.5</c:v>
                </c:pt>
                <c:pt idx="400">
                  <c:v>70.75</c:v>
                </c:pt>
                <c:pt idx="401">
                  <c:v>75</c:v>
                </c:pt>
                <c:pt idx="402">
                  <c:v>51.25</c:v>
                </c:pt>
                <c:pt idx="403">
                  <c:v>51</c:v>
                </c:pt>
                <c:pt idx="404">
                  <c:v>54.5</c:v>
                </c:pt>
                <c:pt idx="405">
                  <c:v>34.75</c:v>
                </c:pt>
                <c:pt idx="406">
                  <c:v>41.5</c:v>
                </c:pt>
                <c:pt idx="407">
                  <c:v>82</c:v>
                </c:pt>
                <c:pt idx="408">
                  <c:v>112</c:v>
                </c:pt>
                <c:pt idx="409">
                  <c:v>105.80000305175781</c:v>
                </c:pt>
                <c:pt idx="410">
                  <c:v>63</c:v>
                </c:pt>
                <c:pt idx="411">
                  <c:v>30.25</c:v>
                </c:pt>
                <c:pt idx="412">
                  <c:v>40.5</c:v>
                </c:pt>
                <c:pt idx="413">
                  <c:v>63.75</c:v>
                </c:pt>
                <c:pt idx="414">
                  <c:v>64</c:v>
                </c:pt>
                <c:pt idx="415">
                  <c:v>59.75</c:v>
                </c:pt>
                <c:pt idx="416">
                  <c:v>77.5</c:v>
                </c:pt>
                <c:pt idx="417">
                  <c:v>91.5</c:v>
                </c:pt>
                <c:pt idx="418">
                  <c:v>72.25</c:v>
                </c:pt>
                <c:pt idx="419">
                  <c:v>39.5</c:v>
                </c:pt>
                <c:pt idx="420">
                  <c:v>30.75</c:v>
                </c:pt>
                <c:pt idx="421">
                  <c:v>44.5</c:v>
                </c:pt>
                <c:pt idx="422">
                  <c:v>64.25</c:v>
                </c:pt>
                <c:pt idx="423">
                  <c:v>77.75</c:v>
                </c:pt>
                <c:pt idx="424">
                  <c:v>76.5</c:v>
                </c:pt>
                <c:pt idx="425">
                  <c:v>74.25</c:v>
                </c:pt>
                <c:pt idx="426">
                  <c:v>59.5</c:v>
                </c:pt>
                <c:pt idx="427">
                  <c:v>36.5</c:v>
                </c:pt>
                <c:pt idx="428">
                  <c:v>48.5</c:v>
                </c:pt>
                <c:pt idx="429">
                  <c:v>116.30000305175781</c:v>
                </c:pt>
                <c:pt idx="430">
                  <c:v>176.80000305175781</c:v>
                </c:pt>
                <c:pt idx="431">
                  <c:v>214.80000305175781</c:v>
                </c:pt>
                <c:pt idx="432">
                  <c:v>454.79998779296875</c:v>
                </c:pt>
                <c:pt idx="433">
                  <c:v>1542</c:v>
                </c:pt>
                <c:pt idx="434">
                  <c:v>4476</c:v>
                </c:pt>
                <c:pt idx="435">
                  <c:v>7893</c:v>
                </c:pt>
                <c:pt idx="436">
                  <c:v>8051</c:v>
                </c:pt>
                <c:pt idx="437">
                  <c:v>4808</c:v>
                </c:pt>
                <c:pt idx="438">
                  <c:v>1731</c:v>
                </c:pt>
                <c:pt idx="439">
                  <c:v>493</c:v>
                </c:pt>
                <c:pt idx="440">
                  <c:v>295.79998779296875</c:v>
                </c:pt>
                <c:pt idx="441">
                  <c:v>304.70001220703125</c:v>
                </c:pt>
                <c:pt idx="442">
                  <c:v>241.5</c:v>
                </c:pt>
                <c:pt idx="443">
                  <c:v>137.69999694824219</c:v>
                </c:pt>
                <c:pt idx="444">
                  <c:v>101</c:v>
                </c:pt>
                <c:pt idx="445">
                  <c:v>93.25</c:v>
                </c:pt>
                <c:pt idx="446">
                  <c:v>63.5</c:v>
                </c:pt>
                <c:pt idx="447">
                  <c:v>43.5</c:v>
                </c:pt>
                <c:pt idx="448">
                  <c:v>37</c:v>
                </c:pt>
                <c:pt idx="449">
                  <c:v>38.25</c:v>
                </c:pt>
                <c:pt idx="450">
                  <c:v>56</c:v>
                </c:pt>
                <c:pt idx="451">
                  <c:v>62</c:v>
                </c:pt>
                <c:pt idx="452">
                  <c:v>67</c:v>
                </c:pt>
                <c:pt idx="453">
                  <c:v>108</c:v>
                </c:pt>
                <c:pt idx="454">
                  <c:v>111.30000305175781</c:v>
                </c:pt>
                <c:pt idx="455">
                  <c:v>99.75</c:v>
                </c:pt>
                <c:pt idx="456">
                  <c:v>139.30000305175781</c:v>
                </c:pt>
                <c:pt idx="457">
                  <c:v>128.5</c:v>
                </c:pt>
                <c:pt idx="458">
                  <c:v>74.25</c:v>
                </c:pt>
                <c:pt idx="459">
                  <c:v>48.25</c:v>
                </c:pt>
                <c:pt idx="460">
                  <c:v>49</c:v>
                </c:pt>
                <c:pt idx="461">
                  <c:v>80</c:v>
                </c:pt>
                <c:pt idx="462">
                  <c:v>106.69999694824219</c:v>
                </c:pt>
                <c:pt idx="463">
                  <c:v>79.25</c:v>
                </c:pt>
                <c:pt idx="464">
                  <c:v>33.5</c:v>
                </c:pt>
                <c:pt idx="465">
                  <c:v>24.5</c:v>
                </c:pt>
                <c:pt idx="466">
                  <c:v>45.25</c:v>
                </c:pt>
                <c:pt idx="467">
                  <c:v>71.75</c:v>
                </c:pt>
                <c:pt idx="468">
                  <c:v>72.5</c:v>
                </c:pt>
                <c:pt idx="469">
                  <c:v>45</c:v>
                </c:pt>
                <c:pt idx="470">
                  <c:v>28</c:v>
                </c:pt>
                <c:pt idx="471">
                  <c:v>26.75</c:v>
                </c:pt>
                <c:pt idx="472">
                  <c:v>24</c:v>
                </c:pt>
                <c:pt idx="473">
                  <c:v>41.25</c:v>
                </c:pt>
                <c:pt idx="474">
                  <c:v>68.5</c:v>
                </c:pt>
                <c:pt idx="475">
                  <c:v>59.75</c:v>
                </c:pt>
                <c:pt idx="476">
                  <c:v>37.75</c:v>
                </c:pt>
                <c:pt idx="477">
                  <c:v>31</c:v>
                </c:pt>
                <c:pt idx="478">
                  <c:v>32.5</c:v>
                </c:pt>
                <c:pt idx="479">
                  <c:v>41.75</c:v>
                </c:pt>
                <c:pt idx="480">
                  <c:v>64.25</c:v>
                </c:pt>
                <c:pt idx="481">
                  <c:v>82</c:v>
                </c:pt>
                <c:pt idx="482">
                  <c:v>131.5</c:v>
                </c:pt>
                <c:pt idx="483">
                  <c:v>456</c:v>
                </c:pt>
                <c:pt idx="484">
                  <c:v>1110</c:v>
                </c:pt>
                <c:pt idx="485">
                  <c:v>1704</c:v>
                </c:pt>
                <c:pt idx="486">
                  <c:v>1756</c:v>
                </c:pt>
                <c:pt idx="487">
                  <c:v>1188</c:v>
                </c:pt>
                <c:pt idx="488">
                  <c:v>542.79998779296875</c:v>
                </c:pt>
                <c:pt idx="489">
                  <c:v>236</c:v>
                </c:pt>
                <c:pt idx="490">
                  <c:v>158.5</c:v>
                </c:pt>
                <c:pt idx="491">
                  <c:v>124</c:v>
                </c:pt>
                <c:pt idx="492">
                  <c:v>86.25</c:v>
                </c:pt>
                <c:pt idx="493">
                  <c:v>61.25</c:v>
                </c:pt>
                <c:pt idx="494">
                  <c:v>47.75</c:v>
                </c:pt>
                <c:pt idx="495">
                  <c:v>42.25</c:v>
                </c:pt>
                <c:pt idx="496">
                  <c:v>42.75</c:v>
                </c:pt>
                <c:pt idx="497">
                  <c:v>31.5</c:v>
                </c:pt>
                <c:pt idx="498">
                  <c:v>17.25</c:v>
                </c:pt>
                <c:pt idx="499">
                  <c:v>18</c:v>
                </c:pt>
                <c:pt idx="500">
                  <c:v>27.5</c:v>
                </c:pt>
                <c:pt idx="501">
                  <c:v>37</c:v>
                </c:pt>
                <c:pt idx="502">
                  <c:v>30</c:v>
                </c:pt>
                <c:pt idx="503">
                  <c:v>10.25</c:v>
                </c:pt>
                <c:pt idx="504">
                  <c:v>5.25</c:v>
                </c:pt>
                <c:pt idx="505">
                  <c:v>18.75</c:v>
                </c:pt>
                <c:pt idx="506">
                  <c:v>29</c:v>
                </c:pt>
                <c:pt idx="507">
                  <c:v>20.75</c:v>
                </c:pt>
                <c:pt idx="508">
                  <c:v>10</c:v>
                </c:pt>
                <c:pt idx="509">
                  <c:v>16.75</c:v>
                </c:pt>
                <c:pt idx="510">
                  <c:v>20.75</c:v>
                </c:pt>
                <c:pt idx="511">
                  <c:v>9</c:v>
                </c:pt>
                <c:pt idx="512">
                  <c:v>15.75</c:v>
                </c:pt>
                <c:pt idx="513">
                  <c:v>31.75</c:v>
                </c:pt>
                <c:pt idx="514">
                  <c:v>44</c:v>
                </c:pt>
                <c:pt idx="515">
                  <c:v>62.25</c:v>
                </c:pt>
                <c:pt idx="516">
                  <c:v>50.25</c:v>
                </c:pt>
                <c:pt idx="517">
                  <c:v>20.75</c:v>
                </c:pt>
                <c:pt idx="518">
                  <c:v>19.5</c:v>
                </c:pt>
                <c:pt idx="519">
                  <c:v>30.75</c:v>
                </c:pt>
                <c:pt idx="520">
                  <c:v>20</c:v>
                </c:pt>
                <c:pt idx="521">
                  <c:v>3.25</c:v>
                </c:pt>
                <c:pt idx="522">
                  <c:v>0.75</c:v>
                </c:pt>
                <c:pt idx="523">
                  <c:v>17</c:v>
                </c:pt>
                <c:pt idx="524">
                  <c:v>49.75</c:v>
                </c:pt>
                <c:pt idx="525">
                  <c:v>68.25</c:v>
                </c:pt>
                <c:pt idx="526">
                  <c:v>79.5</c:v>
                </c:pt>
                <c:pt idx="527">
                  <c:v>74.25</c:v>
                </c:pt>
                <c:pt idx="528">
                  <c:v>58</c:v>
                </c:pt>
                <c:pt idx="529">
                  <c:v>99.5</c:v>
                </c:pt>
                <c:pt idx="530">
                  <c:v>154.5</c:v>
                </c:pt>
                <c:pt idx="531">
                  <c:v>190.80000305175781</c:v>
                </c:pt>
                <c:pt idx="532">
                  <c:v>210.69999694824219</c:v>
                </c:pt>
                <c:pt idx="533">
                  <c:v>243.80000305175781</c:v>
                </c:pt>
                <c:pt idx="534">
                  <c:v>454.29998779296875</c:v>
                </c:pt>
                <c:pt idx="535">
                  <c:v>718.79998779296875</c:v>
                </c:pt>
                <c:pt idx="536">
                  <c:v>804</c:v>
                </c:pt>
                <c:pt idx="537">
                  <c:v>688</c:v>
                </c:pt>
                <c:pt idx="538">
                  <c:v>463.29998779296875</c:v>
                </c:pt>
                <c:pt idx="539">
                  <c:v>369.5</c:v>
                </c:pt>
                <c:pt idx="540">
                  <c:v>404.29998779296875</c:v>
                </c:pt>
                <c:pt idx="541">
                  <c:v>375.70001220703125</c:v>
                </c:pt>
                <c:pt idx="542">
                  <c:v>277</c:v>
                </c:pt>
                <c:pt idx="543">
                  <c:v>191.5</c:v>
                </c:pt>
                <c:pt idx="544">
                  <c:v>137.30000305175781</c:v>
                </c:pt>
                <c:pt idx="545">
                  <c:v>100.5</c:v>
                </c:pt>
                <c:pt idx="546">
                  <c:v>81.5</c:v>
                </c:pt>
                <c:pt idx="547">
                  <c:v>60</c:v>
                </c:pt>
                <c:pt idx="548">
                  <c:v>40.5</c:v>
                </c:pt>
                <c:pt idx="549">
                  <c:v>30.5</c:v>
                </c:pt>
                <c:pt idx="550">
                  <c:v>22</c:v>
                </c:pt>
                <c:pt idx="551">
                  <c:v>17.25</c:v>
                </c:pt>
                <c:pt idx="552">
                  <c:v>31</c:v>
                </c:pt>
                <c:pt idx="553">
                  <c:v>75.75</c:v>
                </c:pt>
                <c:pt idx="554">
                  <c:v>99</c:v>
                </c:pt>
                <c:pt idx="555">
                  <c:v>77.25</c:v>
                </c:pt>
                <c:pt idx="556">
                  <c:v>60</c:v>
                </c:pt>
                <c:pt idx="557">
                  <c:v>61</c:v>
                </c:pt>
                <c:pt idx="558">
                  <c:v>58</c:v>
                </c:pt>
                <c:pt idx="559">
                  <c:v>43.5</c:v>
                </c:pt>
                <c:pt idx="560">
                  <c:v>47.5</c:v>
                </c:pt>
                <c:pt idx="561">
                  <c:v>65</c:v>
                </c:pt>
                <c:pt idx="562">
                  <c:v>71.5</c:v>
                </c:pt>
                <c:pt idx="563">
                  <c:v>62.75</c:v>
                </c:pt>
                <c:pt idx="564">
                  <c:v>30.25</c:v>
                </c:pt>
                <c:pt idx="565">
                  <c:v>8</c:v>
                </c:pt>
                <c:pt idx="566">
                  <c:v>8.25</c:v>
                </c:pt>
                <c:pt idx="567">
                  <c:v>9.25</c:v>
                </c:pt>
                <c:pt idx="568">
                  <c:v>23.25</c:v>
                </c:pt>
                <c:pt idx="569">
                  <c:v>37.5</c:v>
                </c:pt>
                <c:pt idx="570">
                  <c:v>28</c:v>
                </c:pt>
                <c:pt idx="571">
                  <c:v>24.5</c:v>
                </c:pt>
                <c:pt idx="572">
                  <c:v>39.75</c:v>
                </c:pt>
                <c:pt idx="573">
                  <c:v>38.5</c:v>
                </c:pt>
                <c:pt idx="574">
                  <c:v>31</c:v>
                </c:pt>
                <c:pt idx="575">
                  <c:v>34.5</c:v>
                </c:pt>
                <c:pt idx="576">
                  <c:v>23.5</c:v>
                </c:pt>
                <c:pt idx="577">
                  <c:v>20.5</c:v>
                </c:pt>
                <c:pt idx="578">
                  <c:v>54</c:v>
                </c:pt>
                <c:pt idx="579">
                  <c:v>69.75</c:v>
                </c:pt>
                <c:pt idx="580">
                  <c:v>45</c:v>
                </c:pt>
                <c:pt idx="581">
                  <c:v>71.5</c:v>
                </c:pt>
                <c:pt idx="582">
                  <c:v>110.69999694824219</c:v>
                </c:pt>
                <c:pt idx="583">
                  <c:v>75.5</c:v>
                </c:pt>
                <c:pt idx="584">
                  <c:v>105</c:v>
                </c:pt>
                <c:pt idx="585">
                  <c:v>213.19999694824219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AA9-418A-9550-C4EB24086490}"/>
            </c:ext>
          </c:extLst>
        </c:ser>
        <c:ser>
          <c:idx val="1"/>
          <c:order val="1"/>
          <c:tx>
            <c:v>distriubtion width</c:v>
          </c:tx>
          <c:spPr>
            <a:ln w="38100">
              <a:solidFill>
                <a:srgbClr val="FF66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{15 min}'!$G$10:$G$11</c:f>
              <c:numCache>
                <c:formatCode>General</c:formatCode>
                <c:ptCount val="2"/>
                <c:pt idx="0">
                  <c:v>523.8089599609375</c:v>
                </c:pt>
                <c:pt idx="1">
                  <c:v>527.35137939453125</c:v>
                </c:pt>
              </c:numCache>
            </c:numRef>
          </c:xVal>
          <c:yVal>
            <c:numRef>
              <c:f>'Sheet1 {15 min}'!$F$13:$F$14</c:f>
              <c:numCache>
                <c:formatCode>General</c:formatCode>
                <c:ptCount val="2"/>
                <c:pt idx="0">
                  <c:v>24380</c:v>
                </c:pt>
                <c:pt idx="1">
                  <c:v>24380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AA9-418A-9550-C4EB24086490}"/>
            </c:ext>
          </c:extLst>
        </c:ser>
        <c:ser>
          <c:idx val="2"/>
          <c:order val="2"/>
          <c:tx>
            <c:v>centroid</c:v>
          </c:tx>
          <c:spPr>
            <a:ln w="38100">
              <a:solidFill>
                <a:srgbClr val="00FF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('Sheet1 {15 min}'!$G$4,'Sheet1 {15 min}'!$G$4)</c:f>
              <c:numCache>
                <c:formatCode>General</c:formatCode>
                <c:ptCount val="2"/>
                <c:pt idx="0">
                  <c:v>525.5693359375</c:v>
                </c:pt>
                <c:pt idx="1">
                  <c:v>525.5693359375</c:v>
                </c:pt>
              </c:numCache>
            </c:numRef>
          </c:xVal>
          <c:yVal>
            <c:numRef>
              <c:f>'Sheet1 {15 min}'!$F$12:$F$13</c:f>
              <c:numCache>
                <c:formatCode>General</c:formatCode>
                <c:ptCount val="2"/>
                <c:pt idx="0">
                  <c:v>0</c:v>
                </c:pt>
                <c:pt idx="1">
                  <c:v>24380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AA9-418A-9550-C4EB24086490}"/>
            </c:ext>
          </c:extLst>
        </c:ser>
        <c:ser>
          <c:idx val="3"/>
          <c:order val="3"/>
          <c:tx>
            <c:v>peak envelope</c:v>
          </c:tx>
          <c:spPr>
            <a:ln w="12700">
              <a:solidFill>
                <a:srgbClr val="FF0000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'Sheet1 {15 min}'!$D$1:$D$12</c:f>
              <c:numCache>
                <c:formatCode>General</c:formatCode>
                <c:ptCount val="12"/>
                <c:pt idx="0">
                  <c:v>523.7750244140625</c:v>
                </c:pt>
                <c:pt idx="1">
                  <c:v>524.27398681640625</c:v>
                </c:pt>
                <c:pt idx="2">
                  <c:v>524.77398681640625</c:v>
                </c:pt>
                <c:pt idx="3">
                  <c:v>525.28497314453125</c:v>
                </c:pt>
                <c:pt idx="4">
                  <c:v>525.78497314453125</c:v>
                </c:pt>
                <c:pt idx="5">
                  <c:v>526.2860107421875</c:v>
                </c:pt>
                <c:pt idx="6">
                  <c:v>526.7860107421875</c:v>
                </c:pt>
                <c:pt idx="7">
                  <c:v>527.28802490234375</c:v>
                </c:pt>
                <c:pt idx="8">
                  <c:v>527.79901123046875</c:v>
                </c:pt>
                <c:pt idx="9">
                  <c:v>528.29901123046875</c:v>
                </c:pt>
                <c:pt idx="10">
                  <c:v>528.79901123046875</c:v>
                </c:pt>
                <c:pt idx="11">
                  <c:v>529.29901123046875</c:v>
                </c:pt>
              </c:numCache>
            </c:numRef>
          </c:xVal>
          <c:yVal>
            <c:numRef>
              <c:f>'Sheet1 {15 min}'!$E$1:$E$28</c:f>
              <c:numCache>
                <c:formatCode>General</c:formatCode>
                <c:ptCount val="28"/>
                <c:pt idx="0">
                  <c:v>20020</c:v>
                </c:pt>
                <c:pt idx="1">
                  <c:v>84100</c:v>
                </c:pt>
                <c:pt idx="2">
                  <c:v>161800</c:v>
                </c:pt>
                <c:pt idx="3">
                  <c:v>240500</c:v>
                </c:pt>
                <c:pt idx="4">
                  <c:v>243800</c:v>
                </c:pt>
                <c:pt idx="5">
                  <c:v>158900</c:v>
                </c:pt>
                <c:pt idx="6">
                  <c:v>74360</c:v>
                </c:pt>
                <c:pt idx="7">
                  <c:v>26690</c:v>
                </c:pt>
                <c:pt idx="8">
                  <c:v>8051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AA9-418A-9550-C4EB24086490}"/>
            </c:ext>
          </c:extLst>
        </c:ser>
        <c:ser>
          <c:idx val="4"/>
          <c:order val="4"/>
          <c:tx>
            <c:v>Binomial p = 1</c:v>
          </c:tx>
          <c:spPr>
            <a:ln w="25400">
              <a:solidFill>
                <a:srgbClr val="4472C4"/>
              </a:solidFill>
              <a:prstDash val="solid"/>
            </a:ln>
          </c:spPr>
          <c:marker>
            <c:symbol val="none"/>
          </c:marker>
          <c:xVal>
            <c:numRef>
              <c:f>'Sheet1 {15 min}'!$D$1:$D$31</c:f>
              <c:numCache>
                <c:formatCode>General</c:formatCode>
                <c:ptCount val="31"/>
                <c:pt idx="0">
                  <c:v>523.7750244140625</c:v>
                </c:pt>
                <c:pt idx="1">
                  <c:v>524.27398681640625</c:v>
                </c:pt>
                <c:pt idx="2">
                  <c:v>524.77398681640625</c:v>
                </c:pt>
                <c:pt idx="3">
                  <c:v>525.28497314453125</c:v>
                </c:pt>
                <c:pt idx="4">
                  <c:v>525.78497314453125</c:v>
                </c:pt>
                <c:pt idx="5">
                  <c:v>526.2860107421875</c:v>
                </c:pt>
                <c:pt idx="6">
                  <c:v>526.7860107421875</c:v>
                </c:pt>
                <c:pt idx="7">
                  <c:v>527.28802490234375</c:v>
                </c:pt>
                <c:pt idx="8">
                  <c:v>527.79901123046875</c:v>
                </c:pt>
                <c:pt idx="9">
                  <c:v>528.29901123046875</c:v>
                </c:pt>
                <c:pt idx="10">
                  <c:v>528.79901123046875</c:v>
                </c:pt>
                <c:pt idx="11">
                  <c:v>529.29901123046875</c:v>
                </c:pt>
              </c:numCache>
            </c:numRef>
          </c:xVal>
          <c:yVal>
            <c:numRef>
              <c:f>'Sheet1 {15 min}'!$P$1:$P$31</c:f>
              <c:numCache>
                <c:formatCode>General</c:formatCode>
                <c:ptCount val="31"/>
                <c:pt idx="0">
                  <c:v>20020.000016850787</c:v>
                </c:pt>
                <c:pt idx="1">
                  <c:v>84100.000264740127</c:v>
                </c:pt>
                <c:pt idx="2">
                  <c:v>161799.99732721085</c:v>
                </c:pt>
                <c:pt idx="3">
                  <c:v>240499.97178942221</c:v>
                </c:pt>
                <c:pt idx="4">
                  <c:v>243800.84074729783</c:v>
                </c:pt>
                <c:pt idx="5">
                  <c:v>158891.80923118783</c:v>
                </c:pt>
                <c:pt idx="6">
                  <c:v>74396.088506869652</c:v>
                </c:pt>
                <c:pt idx="7">
                  <c:v>26683.078171739522</c:v>
                </c:pt>
                <c:pt idx="8">
                  <c:v>7465.3785999918719</c:v>
                </c:pt>
                <c:pt idx="9">
                  <c:v>1693.6783207839776</c:v>
                </c:pt>
                <c:pt idx="10">
                  <c:v>322.56677349479048</c:v>
                </c:pt>
                <c:pt idx="11">
                  <c:v>52.995279783895889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AA9-418A-9550-C4EB24086490}"/>
            </c:ext>
          </c:extLst>
        </c:ser>
        <c:ser>
          <c:idx val="5"/>
          <c:order val="5"/>
          <c:tx>
            <c:v>Bimodal(1) 1.4</c:v>
          </c:tx>
          <c:marker>
            <c:symbol val="none"/>
          </c:marker>
          <c:xVal>
            <c:numRef>
              <c:f>'Sheet1 {15 min}'!$D$1:$D$31</c:f>
              <c:numCache>
                <c:formatCode>General</c:formatCode>
                <c:ptCount val="31"/>
                <c:pt idx="0">
                  <c:v>523.7750244140625</c:v>
                </c:pt>
                <c:pt idx="1">
                  <c:v>524.27398681640625</c:v>
                </c:pt>
                <c:pt idx="2">
                  <c:v>524.77398681640625</c:v>
                </c:pt>
                <c:pt idx="3">
                  <c:v>525.28497314453125</c:v>
                </c:pt>
                <c:pt idx="4">
                  <c:v>525.78497314453125</c:v>
                </c:pt>
                <c:pt idx="5">
                  <c:v>526.2860107421875</c:v>
                </c:pt>
                <c:pt idx="6">
                  <c:v>526.7860107421875</c:v>
                </c:pt>
                <c:pt idx="7">
                  <c:v>527.28802490234375</c:v>
                </c:pt>
                <c:pt idx="8">
                  <c:v>527.79901123046875</c:v>
                </c:pt>
                <c:pt idx="9">
                  <c:v>528.29901123046875</c:v>
                </c:pt>
                <c:pt idx="10">
                  <c:v>528.79901123046875</c:v>
                </c:pt>
                <c:pt idx="11">
                  <c:v>529.29901123046875</c:v>
                </c:pt>
              </c:numCache>
            </c:numRef>
          </c:xVal>
          <c:yVal>
            <c:numRef>
              <c:f>'Sheet1 {15 min}'!$M$1:$M$31</c:f>
              <c:numCache>
                <c:formatCode>General</c:formatCode>
                <c:ptCount val="31"/>
                <c:pt idx="0">
                  <c:v>15772.996193733283</c:v>
                </c:pt>
                <c:pt idx="1">
                  <c:v>48732.6508239959</c:v>
                </c:pt>
                <c:pt idx="2">
                  <c:v>40007.743030598736</c:v>
                </c:pt>
                <c:pt idx="3">
                  <c:v>16663.217620264328</c:v>
                </c:pt>
                <c:pt idx="4">
                  <c:v>4756.8963145791804</c:v>
                </c:pt>
                <c:pt idx="5">
                  <c:v>1050.8574389016219</c:v>
                </c:pt>
                <c:pt idx="6">
                  <c:v>191.46908902059513</c:v>
                </c:pt>
                <c:pt idx="7">
                  <c:v>29.904955758850857</c:v>
                </c:pt>
                <c:pt idx="8">
                  <c:v>4.1086751509825072</c:v>
                </c:pt>
                <c:pt idx="9">
                  <c:v>0.5072066545318511</c:v>
                </c:pt>
                <c:pt idx="10">
                  <c:v>5.8231999780402485E-2</c:v>
                </c:pt>
                <c:pt idx="11">
                  <c:v>6.9046599148390852E-3</c:v>
                </c:pt>
                <c:pt idx="12">
                  <c:v>2.4657610966119731E-3</c:v>
                </c:pt>
                <c:pt idx="13">
                  <c:v>2.4657610966119731E-3</c:v>
                </c:pt>
                <c:pt idx="14">
                  <c:v>2.4657610966119731E-3</c:v>
                </c:pt>
                <c:pt idx="15">
                  <c:v>2.4657610966119731E-3</c:v>
                </c:pt>
                <c:pt idx="16">
                  <c:v>2.4657610966119731E-3</c:v>
                </c:pt>
                <c:pt idx="17">
                  <c:v>2.4657610966119731E-3</c:v>
                </c:pt>
                <c:pt idx="18">
                  <c:v>2.4657610966119731E-3</c:v>
                </c:pt>
                <c:pt idx="19">
                  <c:v>2.4657610966119731E-3</c:v>
                </c:pt>
                <c:pt idx="20">
                  <c:v>2.4657610966119731E-3</c:v>
                </c:pt>
                <c:pt idx="21">
                  <c:v>2.4657610966119731E-3</c:v>
                </c:pt>
                <c:pt idx="22">
                  <c:v>2.4657610966119731E-3</c:v>
                </c:pt>
                <c:pt idx="23">
                  <c:v>2.4657610966119731E-3</c:v>
                </c:pt>
                <c:pt idx="24">
                  <c:v>2.4657610966119731E-3</c:v>
                </c:pt>
                <c:pt idx="25">
                  <c:v>2.4657610966119731E-3</c:v>
                </c:pt>
                <c:pt idx="26">
                  <c:v>2.4657610966119731E-3</c:v>
                </c:pt>
                <c:pt idx="27">
                  <c:v>2.4657610966119731E-3</c:v>
                </c:pt>
                <c:pt idx="28">
                  <c:v>2.4657610966119731E-3</c:v>
                </c:pt>
                <c:pt idx="29">
                  <c:v>2.4657610966119731E-3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AA9-418A-9550-C4EB24086490}"/>
            </c:ext>
          </c:extLst>
        </c:ser>
        <c:ser>
          <c:idx val="6"/>
          <c:order val="6"/>
          <c:tx>
            <c:v>Bimodal(2) 6.2</c:v>
          </c:tx>
          <c:marker>
            <c:symbol val="none"/>
          </c:marker>
          <c:xVal>
            <c:numRef>
              <c:f>'Sheet1 {15 min}'!$D$1:$D$31</c:f>
              <c:numCache>
                <c:formatCode>General</c:formatCode>
                <c:ptCount val="31"/>
                <c:pt idx="0">
                  <c:v>523.7750244140625</c:v>
                </c:pt>
                <c:pt idx="1">
                  <c:v>524.27398681640625</c:v>
                </c:pt>
                <c:pt idx="2">
                  <c:v>524.77398681640625</c:v>
                </c:pt>
                <c:pt idx="3">
                  <c:v>525.28497314453125</c:v>
                </c:pt>
                <c:pt idx="4">
                  <c:v>525.78497314453125</c:v>
                </c:pt>
                <c:pt idx="5">
                  <c:v>526.2860107421875</c:v>
                </c:pt>
                <c:pt idx="6">
                  <c:v>526.7860107421875</c:v>
                </c:pt>
                <c:pt idx="7">
                  <c:v>527.28802490234375</c:v>
                </c:pt>
                <c:pt idx="8">
                  <c:v>527.79901123046875</c:v>
                </c:pt>
                <c:pt idx="9">
                  <c:v>528.29901123046875</c:v>
                </c:pt>
                <c:pt idx="10">
                  <c:v>528.79901123046875</c:v>
                </c:pt>
                <c:pt idx="11">
                  <c:v>529.29901123046875</c:v>
                </c:pt>
              </c:numCache>
            </c:numRef>
          </c:xVal>
          <c:yVal>
            <c:numRef>
              <c:f>'Sheet1 {15 min}'!$O$1:$O$31</c:f>
              <c:numCache>
                <c:formatCode>General</c:formatCode>
                <c:ptCount val="31"/>
                <c:pt idx="0">
                  <c:v>0.72047113034507093</c:v>
                </c:pt>
                <c:pt idx="1">
                  <c:v>21.190379126787423</c:v>
                </c:pt>
                <c:pt idx="2">
                  <c:v>264.5957125537858</c:v>
                </c:pt>
                <c:pt idx="3">
                  <c:v>1806.0829725326503</c:v>
                </c:pt>
                <c:pt idx="4">
                  <c:v>7241.3991084771178</c:v>
                </c:pt>
                <c:pt idx="5">
                  <c:v>16951.026224348465</c:v>
                </c:pt>
                <c:pt idx="6">
                  <c:v>21446.683447007083</c:v>
                </c:pt>
                <c:pt idx="7">
                  <c:v>12360.685826187115</c:v>
                </c:pt>
                <c:pt idx="8">
                  <c:v>4399.6749052362948</c:v>
                </c:pt>
                <c:pt idx="9">
                  <c:v>1146.5254704699068</c:v>
                </c:pt>
                <c:pt idx="10">
                  <c:v>238.35277592541146</c:v>
                </c:pt>
                <c:pt idx="11">
                  <c:v>41.558390518992205</c:v>
                </c:pt>
                <c:pt idx="12">
                  <c:v>6.2766350528119155</c:v>
                </c:pt>
                <c:pt idx="13">
                  <c:v>0.84098128047054288</c:v>
                </c:pt>
                <c:pt idx="14">
                  <c:v>0.10306396389807924</c:v>
                </c:pt>
                <c:pt idx="15">
                  <c:v>1.3061460376371851E-2</c:v>
                </c:pt>
                <c:pt idx="16">
                  <c:v>3.1374234410476054E-3</c:v>
                </c:pt>
                <c:pt idx="17">
                  <c:v>2.4657610966119731E-3</c:v>
                </c:pt>
                <c:pt idx="18">
                  <c:v>2.4657610966119731E-3</c:v>
                </c:pt>
                <c:pt idx="19">
                  <c:v>2.4657610966119731E-3</c:v>
                </c:pt>
                <c:pt idx="20">
                  <c:v>2.4657610966119731E-3</c:v>
                </c:pt>
                <c:pt idx="21">
                  <c:v>2.4657610966119731E-3</c:v>
                </c:pt>
                <c:pt idx="22">
                  <c:v>2.4657610966119731E-3</c:v>
                </c:pt>
                <c:pt idx="23">
                  <c:v>2.4657610966119731E-3</c:v>
                </c:pt>
                <c:pt idx="24">
                  <c:v>2.4657610966119731E-3</c:v>
                </c:pt>
                <c:pt idx="25">
                  <c:v>2.4657610966119731E-3</c:v>
                </c:pt>
                <c:pt idx="26">
                  <c:v>2.4657610966119731E-3</c:v>
                </c:pt>
                <c:pt idx="27">
                  <c:v>2.4657610966119731E-3</c:v>
                </c:pt>
                <c:pt idx="28">
                  <c:v>2.4657610966119731E-3</c:v>
                </c:pt>
                <c:pt idx="29">
                  <c:v>2.4657610966119731E-3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AA9-418A-9550-C4EB24086490}"/>
            </c:ext>
          </c:extLst>
        </c:ser>
        <c:ser>
          <c:idx val="7"/>
          <c:order val="7"/>
          <c:tx>
            <c:v>Bimodal(3) 4.9</c:v>
          </c:tx>
          <c:marker>
            <c:symbol val="none"/>
          </c:marker>
          <c:xVal>
            <c:numRef>
              <c:f>'Sheet1 {15 min}'!$D$1:$D$31</c:f>
              <c:numCache>
                <c:formatCode>General</c:formatCode>
                <c:ptCount val="31"/>
                <c:pt idx="0">
                  <c:v>523.7750244140625</c:v>
                </c:pt>
                <c:pt idx="1">
                  <c:v>524.27398681640625</c:v>
                </c:pt>
                <c:pt idx="2">
                  <c:v>524.77398681640625</c:v>
                </c:pt>
                <c:pt idx="3">
                  <c:v>525.28497314453125</c:v>
                </c:pt>
                <c:pt idx="4">
                  <c:v>525.78497314453125</c:v>
                </c:pt>
                <c:pt idx="5">
                  <c:v>526.2860107421875</c:v>
                </c:pt>
                <c:pt idx="6">
                  <c:v>526.7860107421875</c:v>
                </c:pt>
                <c:pt idx="7">
                  <c:v>527.28802490234375</c:v>
                </c:pt>
                <c:pt idx="8">
                  <c:v>527.79901123046875</c:v>
                </c:pt>
                <c:pt idx="9">
                  <c:v>528.29901123046875</c:v>
                </c:pt>
                <c:pt idx="10">
                  <c:v>528.79901123046875</c:v>
                </c:pt>
                <c:pt idx="11">
                  <c:v>529.29901123046875</c:v>
                </c:pt>
              </c:numCache>
            </c:numRef>
          </c:xVal>
          <c:yVal>
            <c:numRef>
              <c:f>'Sheet1 {15 min}'!$V$1:$V$31</c:f>
              <c:numCache>
                <c:formatCode>General</c:formatCode>
                <c:ptCount val="31"/>
                <c:pt idx="0">
                  <c:v>4246.2882835093542</c:v>
                </c:pt>
                <c:pt idx="1">
                  <c:v>35346.163993139642</c:v>
                </c:pt>
                <c:pt idx="2">
                  <c:v>121527.66351558053</c:v>
                </c:pt>
                <c:pt idx="3">
                  <c:v>222030.67612814743</c:v>
                </c:pt>
                <c:pt idx="4">
                  <c:v>231802.55025576372</c:v>
                </c:pt>
                <c:pt idx="5">
                  <c:v>140889.93049945994</c:v>
                </c:pt>
                <c:pt idx="6">
                  <c:v>52757.940902364171</c:v>
                </c:pt>
                <c:pt idx="7">
                  <c:v>14292.492321315751</c:v>
                </c:pt>
                <c:pt idx="8">
                  <c:v>3061.5999511267873</c:v>
                </c:pt>
                <c:pt idx="9">
                  <c:v>546.65057518173194</c:v>
                </c:pt>
                <c:pt idx="10">
                  <c:v>84.160697091791846</c:v>
                </c:pt>
                <c:pt idx="11">
                  <c:v>11.434916127182071</c:v>
                </c:pt>
                <c:pt idx="12">
                  <c:v>1.3928836349133569</c:v>
                </c:pt>
                <c:pt idx="13">
                  <c:v>0.15155014041135847</c:v>
                </c:pt>
                <c:pt idx="14">
                  <c:v>1.3915270906763436E-2</c:v>
                </c:pt>
                <c:pt idx="15">
                  <c:v>2.4657610966119731E-3</c:v>
                </c:pt>
                <c:pt idx="16">
                  <c:v>2.4657610966119731E-3</c:v>
                </c:pt>
                <c:pt idx="17">
                  <c:v>2.4657610966119731E-3</c:v>
                </c:pt>
                <c:pt idx="18">
                  <c:v>2.4657610966119731E-3</c:v>
                </c:pt>
                <c:pt idx="19">
                  <c:v>2.4657610966119731E-3</c:v>
                </c:pt>
                <c:pt idx="20">
                  <c:v>2.4657610966119731E-3</c:v>
                </c:pt>
                <c:pt idx="21">
                  <c:v>2.4657610966119731E-3</c:v>
                </c:pt>
                <c:pt idx="22">
                  <c:v>2.4657610966119731E-3</c:v>
                </c:pt>
                <c:pt idx="23">
                  <c:v>2.4657610966119731E-3</c:v>
                </c:pt>
                <c:pt idx="24">
                  <c:v>2.4657610966119731E-3</c:v>
                </c:pt>
                <c:pt idx="25">
                  <c:v>2.4657610966119731E-3</c:v>
                </c:pt>
                <c:pt idx="26">
                  <c:v>2.4657610966119731E-3</c:v>
                </c:pt>
                <c:pt idx="27">
                  <c:v>2.4657610966119731E-3</c:v>
                </c:pt>
                <c:pt idx="28">
                  <c:v>2.4657610966119731E-3</c:v>
                </c:pt>
                <c:pt idx="29">
                  <c:v>2.4657610966119731E-3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AA9-418A-9550-C4EB240864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522655"/>
        <c:axId val="788518079"/>
      </c:scatterChart>
      <c:valAx>
        <c:axId val="788522655"/>
        <c:scaling>
          <c:orientation val="minMax"/>
          <c:max val="530"/>
          <c:min val="523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m/z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88518079"/>
        <c:crosses val="autoZero"/>
        <c:crossBetween val="midCat"/>
      </c:valAx>
      <c:valAx>
        <c:axId val="788518079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88522655"/>
        <c:crosses val="autoZero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Regression Metric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Lit>
              <c:ptCount val="1"/>
              <c:pt idx="0">
                <c:v>Error</c:v>
              </c:pt>
            </c:strLit>
          </c:cat>
          <c:val>
            <c:numRef>
              <c:f>'Sheet1 {15 min}'!$I$78</c:f>
              <c:numCache>
                <c:formatCode>General</c:formatCode>
                <c:ptCount val="1"/>
                <c:pt idx="0">
                  <c:v>7.0708437840179045E-7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89D0-47C0-8CDB-98DAAF8341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axId val="788527231"/>
        <c:axId val="788506431"/>
      </c:barChart>
      <c:scatterChart>
        <c:scatterStyle val="lineMarker"/>
        <c:varyColors val="0"/>
        <c:ser>
          <c:idx val="1"/>
          <c:order val="1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008000"/>
                </a:solidFill>
                <a:prstDash val="solid"/>
              </a:ln>
            </c:spPr>
          </c:errBars>
          <c:yVal>
            <c:numRef>
              <c:f>'Sheet1 {15 min}'!$I$79</c:f>
              <c:numCache>
                <c:formatCode>General</c:formatCode>
                <c:ptCount val="1"/>
                <c:pt idx="0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89D0-47C0-8CDB-98DAAF8341EC}"/>
            </c:ext>
          </c:extLst>
        </c:ser>
        <c:ser>
          <c:idx val="2"/>
          <c:order val="2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6600"/>
                </a:solidFill>
                <a:prstDash val="solid"/>
              </a:ln>
            </c:spPr>
          </c:errBars>
          <c:yVal>
            <c:numRef>
              <c:f>'Sheet1 {15 min}'!$I$80</c:f>
              <c:numCache>
                <c:formatCode>General</c:formatCode>
                <c:ptCount val="1"/>
                <c:pt idx="0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89D0-47C0-8CDB-98DAAF8341EC}"/>
            </c:ext>
          </c:extLst>
        </c:ser>
        <c:ser>
          <c:idx val="3"/>
          <c:order val="3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'Sheet1 {15 min}'!$I$81</c:f>
              <c:numCache>
                <c:formatCode>General</c:formatCode>
                <c:ptCount val="1"/>
                <c:pt idx="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89D0-47C0-8CDB-98DAAF8341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527231"/>
        <c:axId val="788506431"/>
      </c:scatterChart>
      <c:catAx>
        <c:axId val="78852723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88506431"/>
        <c:crosses val="autoZero"/>
        <c:auto val="1"/>
        <c:lblAlgn val="ctr"/>
        <c:lblOffset val="100"/>
        <c:noMultiLvlLbl val="0"/>
      </c:catAx>
      <c:valAx>
        <c:axId val="788506431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788527231"/>
        <c:crosses val="autoZero"/>
        <c:crossBetween val="between"/>
      </c:valAx>
      <c:spPr>
        <a:noFill/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Delta Chi Metric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Lit>
              <c:ptCount val="1"/>
              <c:pt idx="0">
                <c:v>DeltaChi</c:v>
              </c:pt>
            </c:strLit>
          </c:cat>
          <c:val>
            <c:numRef>
              <c:f>'Sheet1 {15 min}'!$J$78</c:f>
              <c:numCache>
                <c:formatCode>General</c:formatCode>
                <c:ptCount val="1"/>
                <c:pt idx="0">
                  <c:v>6.4583378501901425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DB-44C2-B998-E2E5E9C108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axId val="788506847"/>
        <c:axId val="788526399"/>
      </c:barChart>
      <c:scatterChart>
        <c:scatterStyle val="lineMarker"/>
        <c:varyColors val="0"/>
        <c:ser>
          <c:idx val="1"/>
          <c:order val="1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008000"/>
                </a:solidFill>
                <a:prstDash val="solid"/>
              </a:ln>
            </c:spPr>
          </c:errBars>
          <c:yVal>
            <c:numRef>
              <c:f>'Sheet1 {15 min}'!$J$79</c:f>
              <c:numCache>
                <c:formatCode>General</c:formatCode>
                <c:ptCount val="1"/>
                <c:pt idx="0">
                  <c:v>4.6953444417081422E-2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8DB-44C2-B998-E2E5E9C10898}"/>
            </c:ext>
          </c:extLst>
        </c:ser>
        <c:ser>
          <c:idx val="2"/>
          <c:order val="2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6600"/>
                </a:solidFill>
                <a:prstDash val="solid"/>
              </a:ln>
            </c:spPr>
          </c:errBars>
          <c:yVal>
            <c:numRef>
              <c:f>'Sheet1 {15 min}'!$J$80</c:f>
              <c:numCache>
                <c:formatCode>General</c:formatCode>
                <c:ptCount val="1"/>
                <c:pt idx="0">
                  <c:v>2.3476722208540711E-2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8DB-44C2-B998-E2E5E9C10898}"/>
            </c:ext>
          </c:extLst>
        </c:ser>
        <c:ser>
          <c:idx val="3"/>
          <c:order val="3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'Sheet1 {15 min}'!$J$81</c:f>
              <c:numCache>
                <c:formatCode>General</c:formatCode>
                <c:ptCount val="1"/>
                <c:pt idx="0">
                  <c:v>1.1738361104270355E-2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8DB-44C2-B998-E2E5E9C108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506847"/>
        <c:axId val="788526399"/>
      </c:scatterChart>
      <c:catAx>
        <c:axId val="78850684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88526399"/>
        <c:crosses val="autoZero"/>
        <c:auto val="1"/>
        <c:lblAlgn val="ctr"/>
        <c:lblOffset val="100"/>
        <c:noMultiLvlLbl val="0"/>
      </c:catAx>
      <c:valAx>
        <c:axId val="788526399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788506847"/>
        <c:crosses val="autoZero"/>
        <c:crossBetween val="between"/>
      </c:valAx>
      <c:spPr>
        <a:noFill/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Separation Metric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Lit>
              <c:ptCount val="1"/>
              <c:pt idx="0">
                <c:v>SepRatio</c:v>
              </c:pt>
            </c:strLit>
          </c:cat>
          <c:val>
            <c:numRef>
              <c:f>'Sheet1 {15 min}'!$K$78</c:f>
              <c:numCache>
                <c:formatCode>General</c:formatCode>
                <c:ptCount val="1"/>
                <c:pt idx="0">
                  <c:v>2.0384185915821864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81-406B-99D9-C91B9E0972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axId val="788507263"/>
        <c:axId val="788517663"/>
      </c:barChart>
      <c:scatterChart>
        <c:scatterStyle val="lineMarker"/>
        <c:varyColors val="0"/>
        <c:ser>
          <c:idx val="1"/>
          <c:order val="1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008000"/>
                </a:solidFill>
                <a:prstDash val="solid"/>
              </a:ln>
            </c:spPr>
          </c:errBars>
          <c:yVal>
            <c:numRef>
              <c:f>'Sheet1 {15 min}'!$K$79</c:f>
              <c:numCache>
                <c:formatCode>General</c:formatCode>
                <c:ptCount val="1"/>
                <c:pt idx="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981-406B-99D9-C91B9E09729A}"/>
            </c:ext>
          </c:extLst>
        </c:ser>
        <c:ser>
          <c:idx val="2"/>
          <c:order val="2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6600"/>
                </a:solidFill>
                <a:prstDash val="solid"/>
              </a:ln>
            </c:spPr>
          </c:errBars>
          <c:yVal>
            <c:numRef>
              <c:f>'Sheet1 {15 min}'!$K$80</c:f>
              <c:numCache>
                <c:formatCode>General</c:formatCode>
                <c:ptCount val="1"/>
                <c:pt idx="0">
                  <c:v>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981-406B-99D9-C91B9E09729A}"/>
            </c:ext>
          </c:extLst>
        </c:ser>
        <c:ser>
          <c:idx val="3"/>
          <c:order val="3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'Sheet1 {15 min}'!$K$81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981-406B-99D9-C91B9E0972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507263"/>
        <c:axId val="788517663"/>
      </c:scatterChart>
      <c:catAx>
        <c:axId val="78850726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88517663"/>
        <c:crosses val="autoZero"/>
        <c:auto val="1"/>
        <c:lblAlgn val="ctr"/>
        <c:lblOffset val="100"/>
        <c:noMultiLvlLbl val="0"/>
      </c:catAx>
      <c:valAx>
        <c:axId val="788517663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788507263"/>
        <c:crosses val="autoZero"/>
        <c:crossBetween val="between"/>
      </c:valAx>
      <c:spPr>
        <a:noFill/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Iterative Fitting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1st</c:v>
          </c:tx>
          <c:spPr>
            <a:ln w="25400">
              <a:noFill/>
            </a:ln>
            <a:effectLst/>
          </c:spPr>
          <c:marker>
            <c:symbol val="circle"/>
            <c:size val="6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xVal>
            <c:numRef>
              <c:f>'Sheet1 {15 min}'!$K$101:$K$120</c:f>
              <c:numCache>
                <c:formatCode>General</c:formatCode>
                <c:ptCount val="20"/>
                <c:pt idx="0">
                  <c:v>0.64098026485836723</c:v>
                </c:pt>
                <c:pt idx="1">
                  <c:v>0.97225355714421879</c:v>
                </c:pt>
                <c:pt idx="2">
                  <c:v>0.57669400114070146</c:v>
                </c:pt>
                <c:pt idx="3">
                  <c:v>1.1319075798548213</c:v>
                </c:pt>
                <c:pt idx="4">
                  <c:v>0</c:v>
                </c:pt>
                <c:pt idx="5">
                  <c:v>1.0568020705605807</c:v>
                </c:pt>
                <c:pt idx="6">
                  <c:v>0.81951244019044689</c:v>
                </c:pt>
                <c:pt idx="7">
                  <c:v>1.1717954556618184</c:v>
                </c:pt>
                <c:pt idx="8">
                  <c:v>1.2797489908697555</c:v>
                </c:pt>
                <c:pt idx="9">
                  <c:v>1.1181969078049656</c:v>
                </c:pt>
              </c:numCache>
            </c:numRef>
          </c:xVal>
          <c:yVal>
            <c:numRef>
              <c:f>'Sheet1 {15 min}'!$Q$101:$Q$120</c:f>
              <c:numCache>
                <c:formatCode>General</c:formatCode>
                <c:ptCount val="20"/>
                <c:pt idx="0">
                  <c:v>6.8727644577442112E-2</c:v>
                </c:pt>
                <c:pt idx="1">
                  <c:v>5.7125547777091959E-2</c:v>
                </c:pt>
                <c:pt idx="2">
                  <c:v>4.3120757175008864E-2</c:v>
                </c:pt>
                <c:pt idx="3">
                  <c:v>7.0040957044044977E-2</c:v>
                </c:pt>
                <c:pt idx="4">
                  <c:v>4.6152540798728686E-2</c:v>
                </c:pt>
                <c:pt idx="5">
                  <c:v>6.5847067770468462E-2</c:v>
                </c:pt>
                <c:pt idx="6">
                  <c:v>7.2008549013513237E-2</c:v>
                </c:pt>
                <c:pt idx="7">
                  <c:v>0.12988210931927405</c:v>
                </c:pt>
                <c:pt idx="8">
                  <c:v>0.10923902959851242</c:v>
                </c:pt>
                <c:pt idx="9">
                  <c:v>7.4584997685518351E-2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C4-4006-A186-505807468D0E}"/>
            </c:ext>
          </c:extLst>
        </c:ser>
        <c:ser>
          <c:idx val="1"/>
          <c:order val="1"/>
          <c:tx>
            <c:v>2nd</c:v>
          </c:tx>
          <c:spPr>
            <a:ln w="25400">
              <a:noFill/>
            </a:ln>
            <a:effectLst/>
          </c:spPr>
          <c:marker>
            <c:symbol val="circle"/>
            <c:size val="6"/>
            <c:spPr>
              <a:solidFill>
                <a:srgbClr val="99CCFF"/>
              </a:solidFill>
              <a:ln>
                <a:solidFill>
                  <a:srgbClr val="99CCFF"/>
                </a:solidFill>
                <a:prstDash val="solid"/>
              </a:ln>
            </c:spPr>
          </c:marker>
          <c:xVal>
            <c:numRef>
              <c:f>'Sheet1 {15 min}'!$M$101:$M$120</c:f>
              <c:numCache>
                <c:formatCode>General</c:formatCode>
                <c:ptCount val="20"/>
                <c:pt idx="0">
                  <c:v>2.9816675512110002</c:v>
                </c:pt>
                <c:pt idx="1">
                  <c:v>2.8844948521420917</c:v>
                </c:pt>
                <c:pt idx="2">
                  <c:v>2.9969860004528943</c:v>
                </c:pt>
                <c:pt idx="3">
                  <c:v>1.339786635150775</c:v>
                </c:pt>
                <c:pt idx="4">
                  <c:v>2.7884546326292408</c:v>
                </c:pt>
                <c:pt idx="5">
                  <c:v>1.8127100745481843</c:v>
                </c:pt>
                <c:pt idx="6">
                  <c:v>2.8545748455025479</c:v>
                </c:pt>
                <c:pt idx="7">
                  <c:v>3.1443666540179427</c:v>
                </c:pt>
                <c:pt idx="8">
                  <c:v>1.8190201618667998</c:v>
                </c:pt>
                <c:pt idx="9">
                  <c:v>1.4479892803939105</c:v>
                </c:pt>
              </c:numCache>
            </c:numRef>
          </c:xVal>
          <c:yVal>
            <c:numRef>
              <c:f>'Sheet1 {15 min}'!$R$101:$R$120</c:f>
              <c:numCache>
                <c:formatCode>General</c:formatCode>
                <c:ptCount val="20"/>
                <c:pt idx="0">
                  <c:v>5.5252274797709063E-2</c:v>
                </c:pt>
                <c:pt idx="1">
                  <c:v>0.88994356151190612</c:v>
                </c:pt>
                <c:pt idx="2">
                  <c:v>5.4678696454933347E-2</c:v>
                </c:pt>
                <c:pt idx="3">
                  <c:v>6.6730971794101784E-2</c:v>
                </c:pt>
                <c:pt idx="4">
                  <c:v>0.86805078414192571</c:v>
                </c:pt>
                <c:pt idx="5">
                  <c:v>7.5147545315984415E-2</c:v>
                </c:pt>
                <c:pt idx="6">
                  <c:v>0.87875934208341333</c:v>
                </c:pt>
                <c:pt idx="7">
                  <c:v>0.85145956831953673</c:v>
                </c:pt>
                <c:pt idx="8">
                  <c:v>0.13118046203323649</c:v>
                </c:pt>
                <c:pt idx="9">
                  <c:v>6.7851698280283895E-2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C4-4006-A186-505807468D0E}"/>
            </c:ext>
          </c:extLst>
        </c:ser>
        <c:ser>
          <c:idx val="2"/>
          <c:order val="2"/>
          <c:tx>
            <c:v>3rd</c:v>
          </c:tx>
          <c:spPr>
            <a:ln w="25400">
              <a:noFill/>
            </a:ln>
            <a:effectLst/>
          </c:spPr>
          <c:marker>
            <c:symbol val="circle"/>
            <c:size val="6"/>
            <c:spPr>
              <a:solidFill>
                <a:srgbClr val="FFCC99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xVal>
            <c:numRef>
              <c:f>'Sheet1 {15 min}'!$O$101:$O$120</c:f>
              <c:numCache>
                <c:formatCode>General</c:formatCode>
                <c:ptCount val="20"/>
                <c:pt idx="0">
                  <c:v>3.0292915319103058</c:v>
                </c:pt>
                <c:pt idx="1">
                  <c:v>4.8185681921195904</c:v>
                </c:pt>
                <c:pt idx="2">
                  <c:v>3.0283031879294797</c:v>
                </c:pt>
                <c:pt idx="3">
                  <c:v>3.2509741781773602</c:v>
                </c:pt>
                <c:pt idx="4">
                  <c:v>3.6545903193417022</c:v>
                </c:pt>
                <c:pt idx="5">
                  <c:v>3.1959082169007038</c:v>
                </c:pt>
                <c:pt idx="6">
                  <c:v>5.9939568657070099</c:v>
                </c:pt>
                <c:pt idx="7">
                  <c:v>6.9058477053266758</c:v>
                </c:pt>
                <c:pt idx="8">
                  <c:v>3.3671051467397399</c:v>
                </c:pt>
                <c:pt idx="9">
                  <c:v>3.1341384151233687</c:v>
                </c:pt>
              </c:numCache>
            </c:numRef>
          </c:xVal>
          <c:yVal>
            <c:numRef>
              <c:f>'Sheet1 {15 min}'!$S$101:$S$120</c:f>
              <c:numCache>
                <c:formatCode>General</c:formatCode>
                <c:ptCount val="20"/>
                <c:pt idx="0">
                  <c:v>0.87602008062484882</c:v>
                </c:pt>
                <c:pt idx="1">
                  <c:v>5.2930890711001918E-2</c:v>
                </c:pt>
                <c:pt idx="2">
                  <c:v>0.90220054637005775</c:v>
                </c:pt>
                <c:pt idx="3">
                  <c:v>0.86322807116185329</c:v>
                </c:pt>
                <c:pt idx="4">
                  <c:v>8.5796675059345684E-2</c:v>
                </c:pt>
                <c:pt idx="5">
                  <c:v>0.85900538691354711</c:v>
                </c:pt>
                <c:pt idx="6">
                  <c:v>4.9232108903073384E-2</c:v>
                </c:pt>
                <c:pt idx="7">
                  <c:v>1.8658322361189271E-2</c:v>
                </c:pt>
                <c:pt idx="8">
                  <c:v>0.75958050836825108</c:v>
                </c:pt>
                <c:pt idx="9">
                  <c:v>0.85756330403419767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7C4-4006-A186-505807468D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511423"/>
        <c:axId val="788530143"/>
      </c:scatterChart>
      <c:valAx>
        <c:axId val="7885114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88530143"/>
        <c:crosses val="autoZero"/>
        <c:crossBetween val="midCat"/>
      </c:valAx>
      <c:valAx>
        <c:axId val="788530143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88511423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 i="0">
                <a:solidFill>
                  <a:srgbClr val="000000"/>
                </a:solidFill>
              </a:defRPr>
            </a:pPr>
            <a:r>
              <a:rPr lang="en-US" b="1" i="0">
                <a:solidFill>
                  <a:srgbClr val="000000"/>
                </a:solidFill>
              </a:rPr>
              <a:t>Sheet1 {16 min} spectrum 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spectrum</c:v>
          </c:tx>
          <c:spPr>
            <a:ln w="127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{16 min}'!$A$1:$A$586</c:f>
              <c:numCache>
                <c:formatCode>General</c:formatCode>
                <c:ptCount val="586"/>
                <c:pt idx="0">
                  <c:v>523.43499755859375</c:v>
                </c:pt>
                <c:pt idx="1">
                  <c:v>523.44500732421875</c:v>
                </c:pt>
                <c:pt idx="2">
                  <c:v>523.45501708984375</c:v>
                </c:pt>
                <c:pt idx="3">
                  <c:v>523.46502685546875</c:v>
                </c:pt>
                <c:pt idx="4">
                  <c:v>523.4749755859375</c:v>
                </c:pt>
                <c:pt idx="5">
                  <c:v>523.4849853515625</c:v>
                </c:pt>
                <c:pt idx="6">
                  <c:v>523.4949951171875</c:v>
                </c:pt>
                <c:pt idx="7">
                  <c:v>523.5050048828125</c:v>
                </c:pt>
                <c:pt idx="8">
                  <c:v>523.5150146484375</c:v>
                </c:pt>
                <c:pt idx="9">
                  <c:v>523.5250244140625</c:v>
                </c:pt>
                <c:pt idx="10">
                  <c:v>523.53497314453125</c:v>
                </c:pt>
                <c:pt idx="11">
                  <c:v>523.54498291015625</c:v>
                </c:pt>
                <c:pt idx="12">
                  <c:v>523.55499267578125</c:v>
                </c:pt>
                <c:pt idx="13">
                  <c:v>523.56500244140625</c:v>
                </c:pt>
                <c:pt idx="14">
                  <c:v>523.57501220703125</c:v>
                </c:pt>
                <c:pt idx="15">
                  <c:v>523.58502197265625</c:v>
                </c:pt>
                <c:pt idx="16">
                  <c:v>523.594970703125</c:v>
                </c:pt>
                <c:pt idx="17">
                  <c:v>523.60498046875</c:v>
                </c:pt>
                <c:pt idx="18">
                  <c:v>523.614990234375</c:v>
                </c:pt>
                <c:pt idx="19">
                  <c:v>523.625</c:v>
                </c:pt>
                <c:pt idx="20">
                  <c:v>523.635009765625</c:v>
                </c:pt>
                <c:pt idx="21">
                  <c:v>523.64501953125</c:v>
                </c:pt>
                <c:pt idx="22">
                  <c:v>523.655029296875</c:v>
                </c:pt>
                <c:pt idx="23">
                  <c:v>523.66497802734375</c:v>
                </c:pt>
                <c:pt idx="24">
                  <c:v>523.67498779296875</c:v>
                </c:pt>
                <c:pt idx="25">
                  <c:v>523.68499755859375</c:v>
                </c:pt>
                <c:pt idx="26">
                  <c:v>523.69500732421875</c:v>
                </c:pt>
                <c:pt idx="27">
                  <c:v>523.70501708984375</c:v>
                </c:pt>
                <c:pt idx="28">
                  <c:v>523.71502685546875</c:v>
                </c:pt>
                <c:pt idx="29">
                  <c:v>523.7249755859375</c:v>
                </c:pt>
                <c:pt idx="30">
                  <c:v>523.7349853515625</c:v>
                </c:pt>
                <c:pt idx="31">
                  <c:v>523.7449951171875</c:v>
                </c:pt>
                <c:pt idx="32">
                  <c:v>523.7550048828125</c:v>
                </c:pt>
                <c:pt idx="33">
                  <c:v>523.7650146484375</c:v>
                </c:pt>
                <c:pt idx="34">
                  <c:v>523.7750244140625</c:v>
                </c:pt>
                <c:pt idx="35">
                  <c:v>523.78497314453125</c:v>
                </c:pt>
                <c:pt idx="36">
                  <c:v>523.79498291015625</c:v>
                </c:pt>
                <c:pt idx="37">
                  <c:v>523.80499267578125</c:v>
                </c:pt>
                <c:pt idx="38">
                  <c:v>523.81500244140625</c:v>
                </c:pt>
                <c:pt idx="39">
                  <c:v>523.82501220703125</c:v>
                </c:pt>
                <c:pt idx="40">
                  <c:v>523.83502197265625</c:v>
                </c:pt>
                <c:pt idx="41">
                  <c:v>523.844970703125</c:v>
                </c:pt>
                <c:pt idx="42">
                  <c:v>523.85498046875</c:v>
                </c:pt>
                <c:pt idx="43">
                  <c:v>523.864990234375</c:v>
                </c:pt>
                <c:pt idx="44">
                  <c:v>523.875</c:v>
                </c:pt>
                <c:pt idx="45">
                  <c:v>523.885009765625</c:v>
                </c:pt>
                <c:pt idx="46">
                  <c:v>523.89501953125</c:v>
                </c:pt>
                <c:pt idx="47">
                  <c:v>523.905029296875</c:v>
                </c:pt>
                <c:pt idx="48">
                  <c:v>523.91497802734375</c:v>
                </c:pt>
                <c:pt idx="49">
                  <c:v>523.92498779296875</c:v>
                </c:pt>
                <c:pt idx="50">
                  <c:v>523.93499755859375</c:v>
                </c:pt>
                <c:pt idx="51">
                  <c:v>523.94500732421875</c:v>
                </c:pt>
                <c:pt idx="52">
                  <c:v>523.95501708984375</c:v>
                </c:pt>
                <c:pt idx="53">
                  <c:v>523.96502685546875</c:v>
                </c:pt>
                <c:pt idx="54">
                  <c:v>523.9749755859375</c:v>
                </c:pt>
                <c:pt idx="55">
                  <c:v>523.9849853515625</c:v>
                </c:pt>
                <c:pt idx="56">
                  <c:v>523.9949951171875</c:v>
                </c:pt>
                <c:pt idx="57">
                  <c:v>524.0050048828125</c:v>
                </c:pt>
                <c:pt idx="58">
                  <c:v>524.0150146484375</c:v>
                </c:pt>
                <c:pt idx="59">
                  <c:v>524.0250244140625</c:v>
                </c:pt>
                <c:pt idx="60">
                  <c:v>524.03497314453125</c:v>
                </c:pt>
                <c:pt idx="61">
                  <c:v>524.04498291015625</c:v>
                </c:pt>
                <c:pt idx="62">
                  <c:v>524.05499267578125</c:v>
                </c:pt>
                <c:pt idx="63">
                  <c:v>524.06500244140625</c:v>
                </c:pt>
                <c:pt idx="64">
                  <c:v>524.07501220703125</c:v>
                </c:pt>
                <c:pt idx="65">
                  <c:v>524.08502197265625</c:v>
                </c:pt>
                <c:pt idx="66">
                  <c:v>524.094970703125</c:v>
                </c:pt>
                <c:pt idx="67">
                  <c:v>524.10400390625</c:v>
                </c:pt>
                <c:pt idx="68">
                  <c:v>524.114990234375</c:v>
                </c:pt>
                <c:pt idx="69">
                  <c:v>524.125</c:v>
                </c:pt>
                <c:pt idx="70">
                  <c:v>524.135009765625</c:v>
                </c:pt>
                <c:pt idx="71">
                  <c:v>524.14398193359375</c:v>
                </c:pt>
                <c:pt idx="72">
                  <c:v>524.15399169921875</c:v>
                </c:pt>
                <c:pt idx="73">
                  <c:v>524.16400146484375</c:v>
                </c:pt>
                <c:pt idx="74">
                  <c:v>524.17401123046875</c:v>
                </c:pt>
                <c:pt idx="75">
                  <c:v>524.18402099609375</c:v>
                </c:pt>
                <c:pt idx="76">
                  <c:v>524.1939697265625</c:v>
                </c:pt>
                <c:pt idx="77">
                  <c:v>524.2039794921875</c:v>
                </c:pt>
                <c:pt idx="78">
                  <c:v>524.2139892578125</c:v>
                </c:pt>
                <c:pt idx="79">
                  <c:v>524.2239990234375</c:v>
                </c:pt>
                <c:pt idx="80">
                  <c:v>524.2340087890625</c:v>
                </c:pt>
                <c:pt idx="81">
                  <c:v>524.2440185546875</c:v>
                </c:pt>
                <c:pt idx="82">
                  <c:v>524.2540283203125</c:v>
                </c:pt>
                <c:pt idx="83">
                  <c:v>524.26397705078125</c:v>
                </c:pt>
                <c:pt idx="84">
                  <c:v>524.27398681640625</c:v>
                </c:pt>
                <c:pt idx="85">
                  <c:v>524.28399658203125</c:v>
                </c:pt>
                <c:pt idx="86">
                  <c:v>524.29400634765625</c:v>
                </c:pt>
                <c:pt idx="87">
                  <c:v>524.30401611328125</c:v>
                </c:pt>
                <c:pt idx="88">
                  <c:v>524.31402587890625</c:v>
                </c:pt>
                <c:pt idx="89">
                  <c:v>524.323974609375</c:v>
                </c:pt>
                <c:pt idx="90">
                  <c:v>524.333984375</c:v>
                </c:pt>
                <c:pt idx="91">
                  <c:v>524.343994140625</c:v>
                </c:pt>
                <c:pt idx="92">
                  <c:v>524.35400390625</c:v>
                </c:pt>
                <c:pt idx="93">
                  <c:v>524.364013671875</c:v>
                </c:pt>
                <c:pt idx="94">
                  <c:v>524.3740234375</c:v>
                </c:pt>
                <c:pt idx="95">
                  <c:v>524.38397216796875</c:v>
                </c:pt>
                <c:pt idx="96">
                  <c:v>524.39398193359375</c:v>
                </c:pt>
                <c:pt idx="97">
                  <c:v>524.40399169921875</c:v>
                </c:pt>
                <c:pt idx="98">
                  <c:v>524.41400146484375</c:v>
                </c:pt>
                <c:pt idx="99">
                  <c:v>524.42401123046875</c:v>
                </c:pt>
                <c:pt idx="100">
                  <c:v>524.43402099609375</c:v>
                </c:pt>
                <c:pt idx="101">
                  <c:v>524.4439697265625</c:v>
                </c:pt>
                <c:pt idx="102">
                  <c:v>524.4539794921875</c:v>
                </c:pt>
                <c:pt idx="103">
                  <c:v>524.4639892578125</c:v>
                </c:pt>
                <c:pt idx="104">
                  <c:v>524.4739990234375</c:v>
                </c:pt>
                <c:pt idx="105">
                  <c:v>524.4840087890625</c:v>
                </c:pt>
                <c:pt idx="106">
                  <c:v>524.4940185546875</c:v>
                </c:pt>
                <c:pt idx="107">
                  <c:v>524.5040283203125</c:v>
                </c:pt>
                <c:pt idx="108">
                  <c:v>524.51397705078125</c:v>
                </c:pt>
                <c:pt idx="109">
                  <c:v>524.52398681640625</c:v>
                </c:pt>
                <c:pt idx="110">
                  <c:v>524.53399658203125</c:v>
                </c:pt>
                <c:pt idx="111">
                  <c:v>524.54400634765625</c:v>
                </c:pt>
                <c:pt idx="112">
                  <c:v>524.55401611328125</c:v>
                </c:pt>
                <c:pt idx="113">
                  <c:v>524.56402587890625</c:v>
                </c:pt>
                <c:pt idx="114">
                  <c:v>524.573974609375</c:v>
                </c:pt>
                <c:pt idx="115">
                  <c:v>524.583984375</c:v>
                </c:pt>
                <c:pt idx="116">
                  <c:v>524.593994140625</c:v>
                </c:pt>
                <c:pt idx="117">
                  <c:v>524.60400390625</c:v>
                </c:pt>
                <c:pt idx="118">
                  <c:v>524.614013671875</c:v>
                </c:pt>
                <c:pt idx="119">
                  <c:v>524.6240234375</c:v>
                </c:pt>
                <c:pt idx="120">
                  <c:v>524.63397216796875</c:v>
                </c:pt>
                <c:pt idx="121">
                  <c:v>524.64398193359375</c:v>
                </c:pt>
                <c:pt idx="122">
                  <c:v>524.65399169921875</c:v>
                </c:pt>
                <c:pt idx="123">
                  <c:v>524.66400146484375</c:v>
                </c:pt>
                <c:pt idx="124">
                  <c:v>524.67401123046875</c:v>
                </c:pt>
                <c:pt idx="125">
                  <c:v>524.68402099609375</c:v>
                </c:pt>
                <c:pt idx="126">
                  <c:v>524.6939697265625</c:v>
                </c:pt>
                <c:pt idx="127">
                  <c:v>524.7039794921875</c:v>
                </c:pt>
                <c:pt idx="128">
                  <c:v>524.7139892578125</c:v>
                </c:pt>
                <c:pt idx="129">
                  <c:v>524.7239990234375</c:v>
                </c:pt>
                <c:pt idx="130">
                  <c:v>524.7340087890625</c:v>
                </c:pt>
                <c:pt idx="131">
                  <c:v>524.7440185546875</c:v>
                </c:pt>
                <c:pt idx="132">
                  <c:v>524.7540283203125</c:v>
                </c:pt>
                <c:pt idx="133">
                  <c:v>524.76397705078125</c:v>
                </c:pt>
                <c:pt idx="134">
                  <c:v>524.77398681640625</c:v>
                </c:pt>
                <c:pt idx="135">
                  <c:v>524.78399658203125</c:v>
                </c:pt>
                <c:pt idx="136">
                  <c:v>524.79400634765625</c:v>
                </c:pt>
                <c:pt idx="137">
                  <c:v>524.80401611328125</c:v>
                </c:pt>
                <c:pt idx="138">
                  <c:v>524.81402587890625</c:v>
                </c:pt>
                <c:pt idx="139">
                  <c:v>524.823974609375</c:v>
                </c:pt>
                <c:pt idx="140">
                  <c:v>524.833984375</c:v>
                </c:pt>
                <c:pt idx="141">
                  <c:v>524.843994140625</c:v>
                </c:pt>
                <c:pt idx="142">
                  <c:v>524.85400390625</c:v>
                </c:pt>
                <c:pt idx="143">
                  <c:v>524.864013671875</c:v>
                </c:pt>
                <c:pt idx="144">
                  <c:v>524.8740234375</c:v>
                </c:pt>
                <c:pt idx="145">
                  <c:v>524.88397216796875</c:v>
                </c:pt>
                <c:pt idx="146">
                  <c:v>524.89398193359375</c:v>
                </c:pt>
                <c:pt idx="147">
                  <c:v>524.90399169921875</c:v>
                </c:pt>
                <c:pt idx="148">
                  <c:v>524.91400146484375</c:v>
                </c:pt>
                <c:pt idx="149">
                  <c:v>524.92401123046875</c:v>
                </c:pt>
                <c:pt idx="150">
                  <c:v>524.93402099609375</c:v>
                </c:pt>
                <c:pt idx="151">
                  <c:v>524.9439697265625</c:v>
                </c:pt>
                <c:pt idx="152">
                  <c:v>524.9539794921875</c:v>
                </c:pt>
                <c:pt idx="153">
                  <c:v>524.9639892578125</c:v>
                </c:pt>
                <c:pt idx="154">
                  <c:v>524.9739990234375</c:v>
                </c:pt>
                <c:pt idx="155">
                  <c:v>524.9840087890625</c:v>
                </c:pt>
                <c:pt idx="156">
                  <c:v>524.9940185546875</c:v>
                </c:pt>
                <c:pt idx="157">
                  <c:v>525.0040283203125</c:v>
                </c:pt>
                <c:pt idx="158">
                  <c:v>525.01397705078125</c:v>
                </c:pt>
                <c:pt idx="159">
                  <c:v>525.02398681640625</c:v>
                </c:pt>
                <c:pt idx="160">
                  <c:v>525.03399658203125</c:v>
                </c:pt>
                <c:pt idx="161">
                  <c:v>525.04400634765625</c:v>
                </c:pt>
                <c:pt idx="162">
                  <c:v>525.05401611328125</c:v>
                </c:pt>
                <c:pt idx="163">
                  <c:v>525.06402587890625</c:v>
                </c:pt>
                <c:pt idx="164">
                  <c:v>525.073974609375</c:v>
                </c:pt>
                <c:pt idx="165">
                  <c:v>525.083984375</c:v>
                </c:pt>
                <c:pt idx="166">
                  <c:v>525.093994140625</c:v>
                </c:pt>
                <c:pt idx="167">
                  <c:v>525.10400390625</c:v>
                </c:pt>
                <c:pt idx="168">
                  <c:v>525.114013671875</c:v>
                </c:pt>
                <c:pt idx="169">
                  <c:v>525.1240234375</c:v>
                </c:pt>
                <c:pt idx="170">
                  <c:v>525.13397216796875</c:v>
                </c:pt>
                <c:pt idx="171">
                  <c:v>525.14398193359375</c:v>
                </c:pt>
                <c:pt idx="172">
                  <c:v>525.15399169921875</c:v>
                </c:pt>
                <c:pt idx="173">
                  <c:v>525.16400146484375</c:v>
                </c:pt>
                <c:pt idx="174">
                  <c:v>525.17401123046875</c:v>
                </c:pt>
                <c:pt idx="175">
                  <c:v>525.18499755859375</c:v>
                </c:pt>
                <c:pt idx="176">
                  <c:v>525.19500732421875</c:v>
                </c:pt>
                <c:pt idx="177">
                  <c:v>525.2039794921875</c:v>
                </c:pt>
                <c:pt idx="178">
                  <c:v>525.2139892578125</c:v>
                </c:pt>
                <c:pt idx="179">
                  <c:v>525.2239990234375</c:v>
                </c:pt>
                <c:pt idx="180">
                  <c:v>525.2340087890625</c:v>
                </c:pt>
                <c:pt idx="181">
                  <c:v>525.2449951171875</c:v>
                </c:pt>
                <c:pt idx="182">
                  <c:v>525.2550048828125</c:v>
                </c:pt>
                <c:pt idx="183">
                  <c:v>525.2650146484375</c:v>
                </c:pt>
                <c:pt idx="184">
                  <c:v>525.2750244140625</c:v>
                </c:pt>
                <c:pt idx="185">
                  <c:v>525.28497314453125</c:v>
                </c:pt>
                <c:pt idx="186">
                  <c:v>525.29400634765625</c:v>
                </c:pt>
                <c:pt idx="187">
                  <c:v>525.30499267578125</c:v>
                </c:pt>
                <c:pt idx="188">
                  <c:v>525.31500244140625</c:v>
                </c:pt>
                <c:pt idx="189">
                  <c:v>525.32501220703125</c:v>
                </c:pt>
                <c:pt idx="190">
                  <c:v>525.33502197265625</c:v>
                </c:pt>
                <c:pt idx="191">
                  <c:v>525.344970703125</c:v>
                </c:pt>
                <c:pt idx="192">
                  <c:v>525.35498046875</c:v>
                </c:pt>
                <c:pt idx="193">
                  <c:v>525.364990234375</c:v>
                </c:pt>
                <c:pt idx="194">
                  <c:v>525.375</c:v>
                </c:pt>
                <c:pt idx="195">
                  <c:v>525.385009765625</c:v>
                </c:pt>
                <c:pt idx="196">
                  <c:v>525.39501953125</c:v>
                </c:pt>
                <c:pt idx="197">
                  <c:v>525.405029296875</c:v>
                </c:pt>
                <c:pt idx="198">
                  <c:v>525.41497802734375</c:v>
                </c:pt>
                <c:pt idx="199">
                  <c:v>525.42498779296875</c:v>
                </c:pt>
                <c:pt idx="200">
                  <c:v>525.43499755859375</c:v>
                </c:pt>
                <c:pt idx="201">
                  <c:v>525.44500732421875</c:v>
                </c:pt>
                <c:pt idx="202">
                  <c:v>525.45501708984375</c:v>
                </c:pt>
                <c:pt idx="203">
                  <c:v>525.46502685546875</c:v>
                </c:pt>
                <c:pt idx="204">
                  <c:v>525.4749755859375</c:v>
                </c:pt>
                <c:pt idx="205">
                  <c:v>525.4849853515625</c:v>
                </c:pt>
                <c:pt idx="206">
                  <c:v>525.4949951171875</c:v>
                </c:pt>
                <c:pt idx="207">
                  <c:v>525.5050048828125</c:v>
                </c:pt>
                <c:pt idx="208">
                  <c:v>525.5150146484375</c:v>
                </c:pt>
                <c:pt idx="209">
                  <c:v>525.5250244140625</c:v>
                </c:pt>
                <c:pt idx="210">
                  <c:v>525.53497314453125</c:v>
                </c:pt>
                <c:pt idx="211">
                  <c:v>525.54498291015625</c:v>
                </c:pt>
                <c:pt idx="212">
                  <c:v>525.55499267578125</c:v>
                </c:pt>
                <c:pt idx="213">
                  <c:v>525.56500244140625</c:v>
                </c:pt>
                <c:pt idx="214">
                  <c:v>525.57501220703125</c:v>
                </c:pt>
                <c:pt idx="215">
                  <c:v>525.58502197265625</c:v>
                </c:pt>
                <c:pt idx="216">
                  <c:v>525.594970703125</c:v>
                </c:pt>
                <c:pt idx="217">
                  <c:v>525.60498046875</c:v>
                </c:pt>
                <c:pt idx="218">
                  <c:v>525.614990234375</c:v>
                </c:pt>
                <c:pt idx="219">
                  <c:v>525.625</c:v>
                </c:pt>
                <c:pt idx="220">
                  <c:v>525.635009765625</c:v>
                </c:pt>
                <c:pt idx="221">
                  <c:v>525.64501953125</c:v>
                </c:pt>
                <c:pt idx="222">
                  <c:v>525.655029296875</c:v>
                </c:pt>
                <c:pt idx="223">
                  <c:v>525.66497802734375</c:v>
                </c:pt>
                <c:pt idx="224">
                  <c:v>525.67498779296875</c:v>
                </c:pt>
                <c:pt idx="225">
                  <c:v>525.68499755859375</c:v>
                </c:pt>
                <c:pt idx="226">
                  <c:v>525.69500732421875</c:v>
                </c:pt>
                <c:pt idx="227">
                  <c:v>525.70501708984375</c:v>
                </c:pt>
                <c:pt idx="228">
                  <c:v>525.71502685546875</c:v>
                </c:pt>
                <c:pt idx="229">
                  <c:v>525.7249755859375</c:v>
                </c:pt>
                <c:pt idx="230">
                  <c:v>525.7349853515625</c:v>
                </c:pt>
                <c:pt idx="231">
                  <c:v>525.7449951171875</c:v>
                </c:pt>
                <c:pt idx="232">
                  <c:v>525.7550048828125</c:v>
                </c:pt>
                <c:pt idx="233">
                  <c:v>525.7650146484375</c:v>
                </c:pt>
                <c:pt idx="234">
                  <c:v>525.7750244140625</c:v>
                </c:pt>
                <c:pt idx="235">
                  <c:v>525.78497314453125</c:v>
                </c:pt>
                <c:pt idx="236">
                  <c:v>525.79498291015625</c:v>
                </c:pt>
                <c:pt idx="237">
                  <c:v>525.80499267578125</c:v>
                </c:pt>
                <c:pt idx="238">
                  <c:v>525.81500244140625</c:v>
                </c:pt>
                <c:pt idx="239">
                  <c:v>525.82501220703125</c:v>
                </c:pt>
                <c:pt idx="240">
                  <c:v>525.83502197265625</c:v>
                </c:pt>
                <c:pt idx="241">
                  <c:v>525.844970703125</c:v>
                </c:pt>
                <c:pt idx="242">
                  <c:v>525.85498046875</c:v>
                </c:pt>
                <c:pt idx="243">
                  <c:v>525.864990234375</c:v>
                </c:pt>
                <c:pt idx="244">
                  <c:v>525.875</c:v>
                </c:pt>
                <c:pt idx="245">
                  <c:v>525.885009765625</c:v>
                </c:pt>
                <c:pt idx="246">
                  <c:v>525.89501953125</c:v>
                </c:pt>
                <c:pt idx="247">
                  <c:v>525.905029296875</c:v>
                </c:pt>
                <c:pt idx="248">
                  <c:v>525.91497802734375</c:v>
                </c:pt>
                <c:pt idx="249">
                  <c:v>525.92498779296875</c:v>
                </c:pt>
                <c:pt idx="250">
                  <c:v>525.93499755859375</c:v>
                </c:pt>
                <c:pt idx="251">
                  <c:v>525.94500732421875</c:v>
                </c:pt>
                <c:pt idx="252">
                  <c:v>525.95501708984375</c:v>
                </c:pt>
                <c:pt idx="253">
                  <c:v>525.96502685546875</c:v>
                </c:pt>
                <c:pt idx="254">
                  <c:v>525.9749755859375</c:v>
                </c:pt>
                <c:pt idx="255">
                  <c:v>525.9849853515625</c:v>
                </c:pt>
                <c:pt idx="256">
                  <c:v>525.9949951171875</c:v>
                </c:pt>
                <c:pt idx="257">
                  <c:v>526.0050048828125</c:v>
                </c:pt>
                <c:pt idx="258">
                  <c:v>526.0150146484375</c:v>
                </c:pt>
                <c:pt idx="259">
                  <c:v>526.0250244140625</c:v>
                </c:pt>
                <c:pt idx="260">
                  <c:v>526.03497314453125</c:v>
                </c:pt>
                <c:pt idx="261">
                  <c:v>526.04498291015625</c:v>
                </c:pt>
                <c:pt idx="262">
                  <c:v>526.05499267578125</c:v>
                </c:pt>
                <c:pt idx="263">
                  <c:v>526.06500244140625</c:v>
                </c:pt>
                <c:pt idx="264">
                  <c:v>526.07501220703125</c:v>
                </c:pt>
                <c:pt idx="265">
                  <c:v>526.08502197265625</c:v>
                </c:pt>
                <c:pt idx="266">
                  <c:v>526.094970703125</c:v>
                </c:pt>
                <c:pt idx="267">
                  <c:v>526.10498046875</c:v>
                </c:pt>
                <c:pt idx="268">
                  <c:v>526.114990234375</c:v>
                </c:pt>
                <c:pt idx="269">
                  <c:v>526.125</c:v>
                </c:pt>
                <c:pt idx="270">
                  <c:v>526.135009765625</c:v>
                </c:pt>
                <c:pt idx="271">
                  <c:v>526.14501953125</c:v>
                </c:pt>
                <c:pt idx="272">
                  <c:v>526.155029296875</c:v>
                </c:pt>
                <c:pt idx="273">
                  <c:v>526.16497802734375</c:v>
                </c:pt>
                <c:pt idx="274">
                  <c:v>526.17498779296875</c:v>
                </c:pt>
                <c:pt idx="275">
                  <c:v>526.18499755859375</c:v>
                </c:pt>
                <c:pt idx="276">
                  <c:v>526.19500732421875</c:v>
                </c:pt>
                <c:pt idx="277">
                  <c:v>526.20501708984375</c:v>
                </c:pt>
                <c:pt idx="278">
                  <c:v>526.21502685546875</c:v>
                </c:pt>
                <c:pt idx="279">
                  <c:v>526.2249755859375</c:v>
                </c:pt>
                <c:pt idx="280">
                  <c:v>526.2349853515625</c:v>
                </c:pt>
                <c:pt idx="281">
                  <c:v>526.2449951171875</c:v>
                </c:pt>
                <c:pt idx="282">
                  <c:v>526.2550048828125</c:v>
                </c:pt>
                <c:pt idx="283">
                  <c:v>526.2659912109375</c:v>
                </c:pt>
                <c:pt idx="284">
                  <c:v>526.2760009765625</c:v>
                </c:pt>
                <c:pt idx="285">
                  <c:v>526.2860107421875</c:v>
                </c:pt>
                <c:pt idx="286">
                  <c:v>526.2960205078125</c:v>
                </c:pt>
                <c:pt idx="287">
                  <c:v>526.3060302734375</c:v>
                </c:pt>
                <c:pt idx="288">
                  <c:v>526.31597900390625</c:v>
                </c:pt>
                <c:pt idx="289">
                  <c:v>526.32598876953125</c:v>
                </c:pt>
                <c:pt idx="290">
                  <c:v>526.33599853515625</c:v>
                </c:pt>
                <c:pt idx="291">
                  <c:v>526.34600830078125</c:v>
                </c:pt>
                <c:pt idx="292">
                  <c:v>526.35601806640625</c:v>
                </c:pt>
                <c:pt idx="293">
                  <c:v>526.36602783203125</c:v>
                </c:pt>
                <c:pt idx="294">
                  <c:v>526.3759765625</c:v>
                </c:pt>
                <c:pt idx="295">
                  <c:v>526.385986328125</c:v>
                </c:pt>
                <c:pt idx="296">
                  <c:v>526.39599609375</c:v>
                </c:pt>
                <c:pt idx="297">
                  <c:v>526.406005859375</c:v>
                </c:pt>
                <c:pt idx="298">
                  <c:v>526.416015625</c:v>
                </c:pt>
                <c:pt idx="299">
                  <c:v>526.426025390625</c:v>
                </c:pt>
                <c:pt idx="300">
                  <c:v>526.43597412109375</c:v>
                </c:pt>
                <c:pt idx="301">
                  <c:v>526.44598388671875</c:v>
                </c:pt>
                <c:pt idx="302">
                  <c:v>526.45599365234375</c:v>
                </c:pt>
                <c:pt idx="303">
                  <c:v>526.46600341796875</c:v>
                </c:pt>
                <c:pt idx="304">
                  <c:v>526.47601318359375</c:v>
                </c:pt>
                <c:pt idx="305">
                  <c:v>526.48602294921875</c:v>
                </c:pt>
                <c:pt idx="306">
                  <c:v>526.4959716796875</c:v>
                </c:pt>
                <c:pt idx="307">
                  <c:v>526.5059814453125</c:v>
                </c:pt>
                <c:pt idx="308">
                  <c:v>526.5159912109375</c:v>
                </c:pt>
                <c:pt idx="309">
                  <c:v>526.5260009765625</c:v>
                </c:pt>
                <c:pt idx="310">
                  <c:v>526.5360107421875</c:v>
                </c:pt>
                <c:pt idx="311">
                  <c:v>526.5460205078125</c:v>
                </c:pt>
                <c:pt idx="312">
                  <c:v>526.5560302734375</c:v>
                </c:pt>
                <c:pt idx="313">
                  <c:v>526.56597900390625</c:v>
                </c:pt>
                <c:pt idx="314">
                  <c:v>526.57598876953125</c:v>
                </c:pt>
                <c:pt idx="315">
                  <c:v>526.58599853515625</c:v>
                </c:pt>
                <c:pt idx="316">
                  <c:v>526.59600830078125</c:v>
                </c:pt>
                <c:pt idx="317">
                  <c:v>526.60601806640625</c:v>
                </c:pt>
                <c:pt idx="318">
                  <c:v>526.61602783203125</c:v>
                </c:pt>
                <c:pt idx="319">
                  <c:v>526.6259765625</c:v>
                </c:pt>
                <c:pt idx="320">
                  <c:v>526.635986328125</c:v>
                </c:pt>
                <c:pt idx="321">
                  <c:v>526.64599609375</c:v>
                </c:pt>
                <c:pt idx="322">
                  <c:v>526.656005859375</c:v>
                </c:pt>
                <c:pt idx="323">
                  <c:v>526.666015625</c:v>
                </c:pt>
                <c:pt idx="324">
                  <c:v>526.676025390625</c:v>
                </c:pt>
                <c:pt idx="325">
                  <c:v>526.68597412109375</c:v>
                </c:pt>
                <c:pt idx="326">
                  <c:v>526.69598388671875</c:v>
                </c:pt>
                <c:pt idx="327">
                  <c:v>526.70599365234375</c:v>
                </c:pt>
                <c:pt idx="328">
                  <c:v>526.71600341796875</c:v>
                </c:pt>
                <c:pt idx="329">
                  <c:v>526.72601318359375</c:v>
                </c:pt>
                <c:pt idx="330">
                  <c:v>526.73602294921875</c:v>
                </c:pt>
                <c:pt idx="331">
                  <c:v>526.7459716796875</c:v>
                </c:pt>
                <c:pt idx="332">
                  <c:v>526.7559814453125</c:v>
                </c:pt>
                <c:pt idx="333">
                  <c:v>526.7659912109375</c:v>
                </c:pt>
                <c:pt idx="334">
                  <c:v>526.7760009765625</c:v>
                </c:pt>
                <c:pt idx="335">
                  <c:v>526.7860107421875</c:v>
                </c:pt>
                <c:pt idx="336">
                  <c:v>526.7960205078125</c:v>
                </c:pt>
                <c:pt idx="337">
                  <c:v>526.8060302734375</c:v>
                </c:pt>
                <c:pt idx="338">
                  <c:v>526.81597900390625</c:v>
                </c:pt>
                <c:pt idx="339">
                  <c:v>526.8270263671875</c:v>
                </c:pt>
                <c:pt idx="340">
                  <c:v>526.83697509765625</c:v>
                </c:pt>
                <c:pt idx="341">
                  <c:v>526.84698486328125</c:v>
                </c:pt>
                <c:pt idx="342">
                  <c:v>526.85699462890625</c:v>
                </c:pt>
                <c:pt idx="343">
                  <c:v>526.86700439453125</c:v>
                </c:pt>
                <c:pt idx="344">
                  <c:v>526.87701416015625</c:v>
                </c:pt>
                <c:pt idx="345">
                  <c:v>526.88702392578125</c:v>
                </c:pt>
                <c:pt idx="346">
                  <c:v>526.89697265625</c:v>
                </c:pt>
                <c:pt idx="347">
                  <c:v>526.906982421875</c:v>
                </c:pt>
                <c:pt idx="348">
                  <c:v>526.9169921875</c:v>
                </c:pt>
                <c:pt idx="349">
                  <c:v>526.927001953125</c:v>
                </c:pt>
                <c:pt idx="350">
                  <c:v>526.93701171875</c:v>
                </c:pt>
                <c:pt idx="351">
                  <c:v>526.947021484375</c:v>
                </c:pt>
                <c:pt idx="352">
                  <c:v>526.95697021484375</c:v>
                </c:pt>
                <c:pt idx="353">
                  <c:v>526.96697998046875</c:v>
                </c:pt>
                <c:pt idx="354">
                  <c:v>526.97698974609375</c:v>
                </c:pt>
                <c:pt idx="355">
                  <c:v>526.98699951171875</c:v>
                </c:pt>
                <c:pt idx="356">
                  <c:v>526.99700927734375</c:v>
                </c:pt>
                <c:pt idx="357">
                  <c:v>527.00701904296875</c:v>
                </c:pt>
                <c:pt idx="358">
                  <c:v>527.01702880859375</c:v>
                </c:pt>
                <c:pt idx="359">
                  <c:v>527.0269775390625</c:v>
                </c:pt>
                <c:pt idx="360">
                  <c:v>527.0369873046875</c:v>
                </c:pt>
                <c:pt idx="361">
                  <c:v>527.0469970703125</c:v>
                </c:pt>
                <c:pt idx="362">
                  <c:v>527.0570068359375</c:v>
                </c:pt>
                <c:pt idx="363">
                  <c:v>527.0670166015625</c:v>
                </c:pt>
                <c:pt idx="364">
                  <c:v>527.0770263671875</c:v>
                </c:pt>
                <c:pt idx="365">
                  <c:v>527.08697509765625</c:v>
                </c:pt>
                <c:pt idx="366">
                  <c:v>527.09698486328125</c:v>
                </c:pt>
                <c:pt idx="367">
                  <c:v>527.10699462890625</c:v>
                </c:pt>
                <c:pt idx="368">
                  <c:v>527.11700439453125</c:v>
                </c:pt>
                <c:pt idx="369">
                  <c:v>527.12701416015625</c:v>
                </c:pt>
                <c:pt idx="370">
                  <c:v>527.13702392578125</c:v>
                </c:pt>
                <c:pt idx="371">
                  <c:v>527.14697265625</c:v>
                </c:pt>
                <c:pt idx="372">
                  <c:v>527.156982421875</c:v>
                </c:pt>
                <c:pt idx="373">
                  <c:v>527.1669921875</c:v>
                </c:pt>
                <c:pt idx="374">
                  <c:v>527.177001953125</c:v>
                </c:pt>
                <c:pt idx="375">
                  <c:v>527.18701171875</c:v>
                </c:pt>
                <c:pt idx="376">
                  <c:v>527.197021484375</c:v>
                </c:pt>
                <c:pt idx="377">
                  <c:v>527.20697021484375</c:v>
                </c:pt>
                <c:pt idx="378">
                  <c:v>527.21697998046875</c:v>
                </c:pt>
                <c:pt idx="379">
                  <c:v>527.22698974609375</c:v>
                </c:pt>
                <c:pt idx="380">
                  <c:v>527.23699951171875</c:v>
                </c:pt>
                <c:pt idx="381">
                  <c:v>527.24700927734375</c:v>
                </c:pt>
                <c:pt idx="382">
                  <c:v>527.25799560546875</c:v>
                </c:pt>
                <c:pt idx="383">
                  <c:v>527.26800537109375</c:v>
                </c:pt>
                <c:pt idx="384">
                  <c:v>527.27801513671875</c:v>
                </c:pt>
                <c:pt idx="385">
                  <c:v>527.28802490234375</c:v>
                </c:pt>
                <c:pt idx="386">
                  <c:v>527.2979736328125</c:v>
                </c:pt>
                <c:pt idx="387">
                  <c:v>527.3079833984375</c:v>
                </c:pt>
                <c:pt idx="388">
                  <c:v>527.3179931640625</c:v>
                </c:pt>
                <c:pt idx="389">
                  <c:v>527.3280029296875</c:v>
                </c:pt>
                <c:pt idx="390">
                  <c:v>527.3380126953125</c:v>
                </c:pt>
                <c:pt idx="391">
                  <c:v>527.3480224609375</c:v>
                </c:pt>
                <c:pt idx="392">
                  <c:v>527.35797119140625</c:v>
                </c:pt>
                <c:pt idx="393">
                  <c:v>527.36798095703125</c:v>
                </c:pt>
                <c:pt idx="394">
                  <c:v>527.37799072265625</c:v>
                </c:pt>
                <c:pt idx="395">
                  <c:v>527.38800048828125</c:v>
                </c:pt>
                <c:pt idx="396">
                  <c:v>527.39801025390625</c:v>
                </c:pt>
                <c:pt idx="397">
                  <c:v>527.40802001953125</c:v>
                </c:pt>
                <c:pt idx="398">
                  <c:v>527.41802978515625</c:v>
                </c:pt>
                <c:pt idx="399">
                  <c:v>527.427978515625</c:v>
                </c:pt>
                <c:pt idx="400">
                  <c:v>527.43798828125</c:v>
                </c:pt>
                <c:pt idx="401">
                  <c:v>527.447998046875</c:v>
                </c:pt>
                <c:pt idx="402">
                  <c:v>527.4580078125</c:v>
                </c:pt>
                <c:pt idx="403">
                  <c:v>527.468017578125</c:v>
                </c:pt>
                <c:pt idx="404">
                  <c:v>527.47802734375</c:v>
                </c:pt>
                <c:pt idx="405">
                  <c:v>527.48797607421875</c:v>
                </c:pt>
                <c:pt idx="406">
                  <c:v>527.49798583984375</c:v>
                </c:pt>
                <c:pt idx="407">
                  <c:v>527.50799560546875</c:v>
                </c:pt>
                <c:pt idx="408">
                  <c:v>527.51800537109375</c:v>
                </c:pt>
                <c:pt idx="409">
                  <c:v>527.52801513671875</c:v>
                </c:pt>
                <c:pt idx="410">
                  <c:v>527.53802490234375</c:v>
                </c:pt>
                <c:pt idx="411">
                  <c:v>527.5479736328125</c:v>
                </c:pt>
                <c:pt idx="412">
                  <c:v>527.5579833984375</c:v>
                </c:pt>
                <c:pt idx="413">
                  <c:v>527.5679931640625</c:v>
                </c:pt>
                <c:pt idx="414">
                  <c:v>527.5780029296875</c:v>
                </c:pt>
                <c:pt idx="415">
                  <c:v>527.5880126953125</c:v>
                </c:pt>
                <c:pt idx="416">
                  <c:v>527.5980224609375</c:v>
                </c:pt>
                <c:pt idx="417">
                  <c:v>527.60797119140625</c:v>
                </c:pt>
                <c:pt idx="418">
                  <c:v>527.61798095703125</c:v>
                </c:pt>
                <c:pt idx="419">
                  <c:v>527.62799072265625</c:v>
                </c:pt>
                <c:pt idx="420">
                  <c:v>527.63800048828125</c:v>
                </c:pt>
                <c:pt idx="421">
                  <c:v>527.64801025390625</c:v>
                </c:pt>
                <c:pt idx="422">
                  <c:v>527.65899658203125</c:v>
                </c:pt>
                <c:pt idx="423">
                  <c:v>527.66900634765625</c:v>
                </c:pt>
                <c:pt idx="424">
                  <c:v>527.67901611328125</c:v>
                </c:pt>
                <c:pt idx="425">
                  <c:v>527.68902587890625</c:v>
                </c:pt>
                <c:pt idx="426">
                  <c:v>527.698974609375</c:v>
                </c:pt>
                <c:pt idx="427">
                  <c:v>527.708984375</c:v>
                </c:pt>
                <c:pt idx="428">
                  <c:v>527.718994140625</c:v>
                </c:pt>
                <c:pt idx="429">
                  <c:v>527.72900390625</c:v>
                </c:pt>
                <c:pt idx="430">
                  <c:v>527.739013671875</c:v>
                </c:pt>
                <c:pt idx="431">
                  <c:v>527.7490234375</c:v>
                </c:pt>
                <c:pt idx="432">
                  <c:v>527.75897216796875</c:v>
                </c:pt>
                <c:pt idx="433">
                  <c:v>527.76898193359375</c:v>
                </c:pt>
                <c:pt idx="434">
                  <c:v>527.77899169921875</c:v>
                </c:pt>
                <c:pt idx="435">
                  <c:v>527.78900146484375</c:v>
                </c:pt>
                <c:pt idx="436">
                  <c:v>527.79901123046875</c:v>
                </c:pt>
                <c:pt idx="437">
                  <c:v>527.80902099609375</c:v>
                </c:pt>
                <c:pt idx="438">
                  <c:v>527.8189697265625</c:v>
                </c:pt>
                <c:pt idx="439">
                  <c:v>527.8289794921875</c:v>
                </c:pt>
                <c:pt idx="440">
                  <c:v>527.8389892578125</c:v>
                </c:pt>
                <c:pt idx="441">
                  <c:v>527.8489990234375</c:v>
                </c:pt>
                <c:pt idx="442">
                  <c:v>527.8590087890625</c:v>
                </c:pt>
                <c:pt idx="443">
                  <c:v>527.8690185546875</c:v>
                </c:pt>
                <c:pt idx="444">
                  <c:v>527.8790283203125</c:v>
                </c:pt>
                <c:pt idx="445">
                  <c:v>527.88897705078125</c:v>
                </c:pt>
                <c:pt idx="446">
                  <c:v>527.89898681640625</c:v>
                </c:pt>
                <c:pt idx="447">
                  <c:v>527.90899658203125</c:v>
                </c:pt>
                <c:pt idx="448">
                  <c:v>527.91900634765625</c:v>
                </c:pt>
                <c:pt idx="449">
                  <c:v>527.92901611328125</c:v>
                </c:pt>
                <c:pt idx="450">
                  <c:v>527.93902587890625</c:v>
                </c:pt>
                <c:pt idx="451">
                  <c:v>527.948974609375</c:v>
                </c:pt>
                <c:pt idx="452">
                  <c:v>527.958984375</c:v>
                </c:pt>
                <c:pt idx="453">
                  <c:v>527.969970703125</c:v>
                </c:pt>
                <c:pt idx="454">
                  <c:v>527.97998046875</c:v>
                </c:pt>
                <c:pt idx="455">
                  <c:v>527.989990234375</c:v>
                </c:pt>
                <c:pt idx="456">
                  <c:v>528</c:v>
                </c:pt>
                <c:pt idx="457">
                  <c:v>528.010009765625</c:v>
                </c:pt>
                <c:pt idx="458">
                  <c:v>528.02001953125</c:v>
                </c:pt>
                <c:pt idx="459">
                  <c:v>528.030029296875</c:v>
                </c:pt>
                <c:pt idx="460">
                  <c:v>528.03997802734375</c:v>
                </c:pt>
                <c:pt idx="461">
                  <c:v>528.04998779296875</c:v>
                </c:pt>
                <c:pt idx="462">
                  <c:v>528.05999755859375</c:v>
                </c:pt>
                <c:pt idx="463">
                  <c:v>528.07000732421875</c:v>
                </c:pt>
                <c:pt idx="464">
                  <c:v>528.08001708984375</c:v>
                </c:pt>
                <c:pt idx="465">
                  <c:v>528.09002685546875</c:v>
                </c:pt>
                <c:pt idx="466">
                  <c:v>528.0999755859375</c:v>
                </c:pt>
                <c:pt idx="467">
                  <c:v>528.1099853515625</c:v>
                </c:pt>
                <c:pt idx="468">
                  <c:v>528.1199951171875</c:v>
                </c:pt>
                <c:pt idx="469">
                  <c:v>528.1300048828125</c:v>
                </c:pt>
                <c:pt idx="470">
                  <c:v>528.1400146484375</c:v>
                </c:pt>
                <c:pt idx="471">
                  <c:v>528.1500244140625</c:v>
                </c:pt>
                <c:pt idx="472">
                  <c:v>528.15997314453125</c:v>
                </c:pt>
                <c:pt idx="473">
                  <c:v>528.16998291015625</c:v>
                </c:pt>
                <c:pt idx="474">
                  <c:v>528.17999267578125</c:v>
                </c:pt>
                <c:pt idx="475">
                  <c:v>528.19000244140625</c:v>
                </c:pt>
                <c:pt idx="476">
                  <c:v>528.20001220703125</c:v>
                </c:pt>
                <c:pt idx="477">
                  <c:v>528.21002197265625</c:v>
                </c:pt>
                <c:pt idx="478">
                  <c:v>528.219970703125</c:v>
                </c:pt>
                <c:pt idx="479">
                  <c:v>528.22998046875</c:v>
                </c:pt>
                <c:pt idx="480">
                  <c:v>528.239990234375</c:v>
                </c:pt>
                <c:pt idx="481">
                  <c:v>528.25</c:v>
                </c:pt>
                <c:pt idx="482">
                  <c:v>528.260009765625</c:v>
                </c:pt>
                <c:pt idx="483">
                  <c:v>528.27099609375</c:v>
                </c:pt>
                <c:pt idx="484">
                  <c:v>528.281005859375</c:v>
                </c:pt>
                <c:pt idx="485">
                  <c:v>528.291015625</c:v>
                </c:pt>
                <c:pt idx="486">
                  <c:v>528.301025390625</c:v>
                </c:pt>
                <c:pt idx="487">
                  <c:v>528.31097412109375</c:v>
                </c:pt>
                <c:pt idx="488">
                  <c:v>528.32098388671875</c:v>
                </c:pt>
                <c:pt idx="489">
                  <c:v>528.33099365234375</c:v>
                </c:pt>
                <c:pt idx="490">
                  <c:v>528.34100341796875</c:v>
                </c:pt>
                <c:pt idx="491">
                  <c:v>528.35101318359375</c:v>
                </c:pt>
                <c:pt idx="492">
                  <c:v>528.36102294921875</c:v>
                </c:pt>
                <c:pt idx="493">
                  <c:v>528.3709716796875</c:v>
                </c:pt>
                <c:pt idx="494">
                  <c:v>528.3809814453125</c:v>
                </c:pt>
                <c:pt idx="495">
                  <c:v>528.3909912109375</c:v>
                </c:pt>
                <c:pt idx="496">
                  <c:v>528.4010009765625</c:v>
                </c:pt>
                <c:pt idx="497">
                  <c:v>528.4110107421875</c:v>
                </c:pt>
                <c:pt idx="498">
                  <c:v>528.4210205078125</c:v>
                </c:pt>
                <c:pt idx="499">
                  <c:v>528.4310302734375</c:v>
                </c:pt>
                <c:pt idx="500">
                  <c:v>528.44097900390625</c:v>
                </c:pt>
                <c:pt idx="501">
                  <c:v>528.45098876953125</c:v>
                </c:pt>
                <c:pt idx="502">
                  <c:v>528.46099853515625</c:v>
                </c:pt>
                <c:pt idx="503">
                  <c:v>528.47100830078125</c:v>
                </c:pt>
                <c:pt idx="504">
                  <c:v>528.48101806640625</c:v>
                </c:pt>
                <c:pt idx="505">
                  <c:v>528.49102783203125</c:v>
                </c:pt>
                <c:pt idx="506">
                  <c:v>528.5009765625</c:v>
                </c:pt>
                <c:pt idx="507">
                  <c:v>528.510986328125</c:v>
                </c:pt>
                <c:pt idx="508">
                  <c:v>528.52099609375</c:v>
                </c:pt>
                <c:pt idx="509">
                  <c:v>528.531005859375</c:v>
                </c:pt>
                <c:pt idx="510">
                  <c:v>528.541015625</c:v>
                </c:pt>
                <c:pt idx="511">
                  <c:v>528.552001953125</c:v>
                </c:pt>
                <c:pt idx="512">
                  <c:v>528.56201171875</c:v>
                </c:pt>
                <c:pt idx="513">
                  <c:v>528.572021484375</c:v>
                </c:pt>
                <c:pt idx="514">
                  <c:v>528.58197021484375</c:v>
                </c:pt>
                <c:pt idx="515">
                  <c:v>528.59197998046875</c:v>
                </c:pt>
                <c:pt idx="516">
                  <c:v>528.60198974609375</c:v>
                </c:pt>
                <c:pt idx="517">
                  <c:v>528.61199951171875</c:v>
                </c:pt>
                <c:pt idx="518">
                  <c:v>528.62200927734375</c:v>
                </c:pt>
                <c:pt idx="519">
                  <c:v>528.63201904296875</c:v>
                </c:pt>
                <c:pt idx="520">
                  <c:v>528.64202880859375</c:v>
                </c:pt>
                <c:pt idx="521">
                  <c:v>528.6519775390625</c:v>
                </c:pt>
                <c:pt idx="522">
                  <c:v>528.6619873046875</c:v>
                </c:pt>
                <c:pt idx="523">
                  <c:v>528.6719970703125</c:v>
                </c:pt>
                <c:pt idx="524">
                  <c:v>528.6820068359375</c:v>
                </c:pt>
                <c:pt idx="525">
                  <c:v>528.6920166015625</c:v>
                </c:pt>
                <c:pt idx="526">
                  <c:v>528.7020263671875</c:v>
                </c:pt>
                <c:pt idx="527">
                  <c:v>528.71197509765625</c:v>
                </c:pt>
                <c:pt idx="528">
                  <c:v>528.72198486328125</c:v>
                </c:pt>
                <c:pt idx="529">
                  <c:v>528.73199462890625</c:v>
                </c:pt>
                <c:pt idx="530">
                  <c:v>528.74200439453125</c:v>
                </c:pt>
                <c:pt idx="531">
                  <c:v>528.75201416015625</c:v>
                </c:pt>
                <c:pt idx="532">
                  <c:v>528.76202392578125</c:v>
                </c:pt>
                <c:pt idx="533">
                  <c:v>528.77197265625</c:v>
                </c:pt>
                <c:pt idx="534">
                  <c:v>528.781982421875</c:v>
                </c:pt>
                <c:pt idx="535">
                  <c:v>528.7919921875</c:v>
                </c:pt>
                <c:pt idx="536">
                  <c:v>528.802001953125</c:v>
                </c:pt>
                <c:pt idx="537">
                  <c:v>528.81201171875</c:v>
                </c:pt>
                <c:pt idx="538">
                  <c:v>528.822998046875</c:v>
                </c:pt>
                <c:pt idx="539">
                  <c:v>528.8330078125</c:v>
                </c:pt>
                <c:pt idx="540">
                  <c:v>528.843017578125</c:v>
                </c:pt>
                <c:pt idx="541">
                  <c:v>528.85302734375</c:v>
                </c:pt>
                <c:pt idx="542">
                  <c:v>528.86297607421875</c:v>
                </c:pt>
                <c:pt idx="543">
                  <c:v>528.87298583984375</c:v>
                </c:pt>
                <c:pt idx="544">
                  <c:v>528.88299560546875</c:v>
                </c:pt>
                <c:pt idx="545">
                  <c:v>528.89300537109375</c:v>
                </c:pt>
                <c:pt idx="546">
                  <c:v>528.90301513671875</c:v>
                </c:pt>
                <c:pt idx="547">
                  <c:v>528.91302490234375</c:v>
                </c:pt>
                <c:pt idx="548">
                  <c:v>528.9229736328125</c:v>
                </c:pt>
                <c:pt idx="549">
                  <c:v>528.9329833984375</c:v>
                </c:pt>
                <c:pt idx="550">
                  <c:v>528.9429931640625</c:v>
                </c:pt>
                <c:pt idx="551">
                  <c:v>528.9530029296875</c:v>
                </c:pt>
                <c:pt idx="552">
                  <c:v>528.9630126953125</c:v>
                </c:pt>
                <c:pt idx="553">
                  <c:v>528.9730224609375</c:v>
                </c:pt>
                <c:pt idx="554">
                  <c:v>528.98297119140625</c:v>
                </c:pt>
                <c:pt idx="555">
                  <c:v>528.99298095703125</c:v>
                </c:pt>
                <c:pt idx="556">
                  <c:v>529.00299072265625</c:v>
                </c:pt>
                <c:pt idx="557">
                  <c:v>529.01300048828125</c:v>
                </c:pt>
                <c:pt idx="558">
                  <c:v>529.02301025390625</c:v>
                </c:pt>
                <c:pt idx="559">
                  <c:v>529.03302001953125</c:v>
                </c:pt>
                <c:pt idx="560">
                  <c:v>529.04302978515625</c:v>
                </c:pt>
                <c:pt idx="561">
                  <c:v>529.052978515625</c:v>
                </c:pt>
                <c:pt idx="562">
                  <c:v>529.06298828125</c:v>
                </c:pt>
                <c:pt idx="563">
                  <c:v>529.072998046875</c:v>
                </c:pt>
                <c:pt idx="564">
                  <c:v>529.0830078125</c:v>
                </c:pt>
                <c:pt idx="565">
                  <c:v>529.093994140625</c:v>
                </c:pt>
                <c:pt idx="566">
                  <c:v>529.10400390625</c:v>
                </c:pt>
                <c:pt idx="567">
                  <c:v>529.114013671875</c:v>
                </c:pt>
                <c:pt idx="568">
                  <c:v>529.1240234375</c:v>
                </c:pt>
                <c:pt idx="569">
                  <c:v>529.13397216796875</c:v>
                </c:pt>
                <c:pt idx="570">
                  <c:v>529.14398193359375</c:v>
                </c:pt>
                <c:pt idx="571">
                  <c:v>529.15399169921875</c:v>
                </c:pt>
                <c:pt idx="572">
                  <c:v>529.16400146484375</c:v>
                </c:pt>
                <c:pt idx="573">
                  <c:v>529.17401123046875</c:v>
                </c:pt>
                <c:pt idx="574">
                  <c:v>529.18402099609375</c:v>
                </c:pt>
                <c:pt idx="575">
                  <c:v>529.1939697265625</c:v>
                </c:pt>
                <c:pt idx="576">
                  <c:v>529.2039794921875</c:v>
                </c:pt>
                <c:pt idx="577">
                  <c:v>529.2139892578125</c:v>
                </c:pt>
                <c:pt idx="578">
                  <c:v>529.2239990234375</c:v>
                </c:pt>
                <c:pt idx="579">
                  <c:v>529.2340087890625</c:v>
                </c:pt>
                <c:pt idx="580">
                  <c:v>529.2440185546875</c:v>
                </c:pt>
                <c:pt idx="581">
                  <c:v>529.2540283203125</c:v>
                </c:pt>
                <c:pt idx="582">
                  <c:v>529.26397705078125</c:v>
                </c:pt>
                <c:pt idx="583">
                  <c:v>529.27398681640625</c:v>
                </c:pt>
                <c:pt idx="584">
                  <c:v>529.28399658203125</c:v>
                </c:pt>
                <c:pt idx="585">
                  <c:v>529.29400634765625</c:v>
                </c:pt>
              </c:numCache>
            </c:numRef>
          </c:xVal>
          <c:yVal>
            <c:numRef>
              <c:f>'Sheet1 {16 min}'!$B$1:$B$586</c:f>
              <c:numCache>
                <c:formatCode>General</c:formatCode>
                <c:ptCount val="586"/>
                <c:pt idx="0">
                  <c:v>52</c:v>
                </c:pt>
                <c:pt idx="1">
                  <c:v>23.25</c:v>
                </c:pt>
                <c:pt idx="2">
                  <c:v>39.25</c:v>
                </c:pt>
                <c:pt idx="3">
                  <c:v>68.25</c:v>
                </c:pt>
                <c:pt idx="4">
                  <c:v>68.75</c:v>
                </c:pt>
                <c:pt idx="5">
                  <c:v>39.25</c:v>
                </c:pt>
                <c:pt idx="6">
                  <c:v>13.5</c:v>
                </c:pt>
                <c:pt idx="7">
                  <c:v>11.25</c:v>
                </c:pt>
                <c:pt idx="8">
                  <c:v>15</c:v>
                </c:pt>
                <c:pt idx="9">
                  <c:v>13</c:v>
                </c:pt>
                <c:pt idx="10">
                  <c:v>15.5</c:v>
                </c:pt>
                <c:pt idx="11">
                  <c:v>15.25</c:v>
                </c:pt>
                <c:pt idx="12">
                  <c:v>16</c:v>
                </c:pt>
                <c:pt idx="13">
                  <c:v>38.5</c:v>
                </c:pt>
                <c:pt idx="14">
                  <c:v>71.5</c:v>
                </c:pt>
                <c:pt idx="15">
                  <c:v>99.25</c:v>
                </c:pt>
                <c:pt idx="16">
                  <c:v>94.25</c:v>
                </c:pt>
                <c:pt idx="17">
                  <c:v>52.25</c:v>
                </c:pt>
                <c:pt idx="18">
                  <c:v>34.75</c:v>
                </c:pt>
                <c:pt idx="19">
                  <c:v>38.25</c:v>
                </c:pt>
                <c:pt idx="20">
                  <c:v>33</c:v>
                </c:pt>
                <c:pt idx="21">
                  <c:v>40.75</c:v>
                </c:pt>
                <c:pt idx="22">
                  <c:v>53</c:v>
                </c:pt>
                <c:pt idx="23">
                  <c:v>53.75</c:v>
                </c:pt>
                <c:pt idx="24">
                  <c:v>65.25</c:v>
                </c:pt>
                <c:pt idx="25">
                  <c:v>90.75</c:v>
                </c:pt>
                <c:pt idx="26">
                  <c:v>88.25</c:v>
                </c:pt>
                <c:pt idx="27">
                  <c:v>58.25</c:v>
                </c:pt>
                <c:pt idx="28">
                  <c:v>48.25</c:v>
                </c:pt>
                <c:pt idx="29">
                  <c:v>90.75</c:v>
                </c:pt>
                <c:pt idx="30">
                  <c:v>291.5</c:v>
                </c:pt>
                <c:pt idx="31">
                  <c:v>1504</c:v>
                </c:pt>
                <c:pt idx="32">
                  <c:v>5748</c:v>
                </c:pt>
                <c:pt idx="33">
                  <c:v>12100</c:v>
                </c:pt>
                <c:pt idx="34">
                  <c:v>14210</c:v>
                </c:pt>
                <c:pt idx="35">
                  <c:v>9620</c:v>
                </c:pt>
                <c:pt idx="36">
                  <c:v>3988</c:v>
                </c:pt>
                <c:pt idx="37">
                  <c:v>1349</c:v>
                </c:pt>
                <c:pt idx="38">
                  <c:v>713.29998779296875</c:v>
                </c:pt>
                <c:pt idx="39">
                  <c:v>626.5</c:v>
                </c:pt>
                <c:pt idx="40">
                  <c:v>789.5</c:v>
                </c:pt>
                <c:pt idx="41">
                  <c:v>950</c:v>
                </c:pt>
                <c:pt idx="42">
                  <c:v>756</c:v>
                </c:pt>
                <c:pt idx="43">
                  <c:v>415</c:v>
                </c:pt>
                <c:pt idx="44">
                  <c:v>241.30000305175781</c:v>
                </c:pt>
                <c:pt idx="45">
                  <c:v>184</c:v>
                </c:pt>
                <c:pt idx="46">
                  <c:v>142</c:v>
                </c:pt>
                <c:pt idx="47">
                  <c:v>103.30000305175781</c:v>
                </c:pt>
                <c:pt idx="48">
                  <c:v>94.5</c:v>
                </c:pt>
                <c:pt idx="49">
                  <c:v>116.30000305175781</c:v>
                </c:pt>
                <c:pt idx="50">
                  <c:v>90.25</c:v>
                </c:pt>
                <c:pt idx="51">
                  <c:v>52.5</c:v>
                </c:pt>
                <c:pt idx="52">
                  <c:v>72.5</c:v>
                </c:pt>
                <c:pt idx="53">
                  <c:v>111.69999694824219</c:v>
                </c:pt>
                <c:pt idx="54">
                  <c:v>104.80000305175781</c:v>
                </c:pt>
                <c:pt idx="55">
                  <c:v>64.5</c:v>
                </c:pt>
                <c:pt idx="56">
                  <c:v>74</c:v>
                </c:pt>
                <c:pt idx="57">
                  <c:v>97.5</c:v>
                </c:pt>
                <c:pt idx="58">
                  <c:v>71.75</c:v>
                </c:pt>
                <c:pt idx="59">
                  <c:v>54.75</c:v>
                </c:pt>
                <c:pt idx="60">
                  <c:v>54.25</c:v>
                </c:pt>
                <c:pt idx="61">
                  <c:v>47.5</c:v>
                </c:pt>
                <c:pt idx="62">
                  <c:v>57.75</c:v>
                </c:pt>
                <c:pt idx="63">
                  <c:v>60.5</c:v>
                </c:pt>
                <c:pt idx="64">
                  <c:v>59.75</c:v>
                </c:pt>
                <c:pt idx="65">
                  <c:v>80.75</c:v>
                </c:pt>
                <c:pt idx="66">
                  <c:v>76</c:v>
                </c:pt>
                <c:pt idx="67">
                  <c:v>38.5</c:v>
                </c:pt>
                <c:pt idx="68">
                  <c:v>27.5</c:v>
                </c:pt>
                <c:pt idx="69">
                  <c:v>30.5</c:v>
                </c:pt>
                <c:pt idx="70">
                  <c:v>32.5</c:v>
                </c:pt>
                <c:pt idx="71">
                  <c:v>53.25</c:v>
                </c:pt>
                <c:pt idx="72">
                  <c:v>67.5</c:v>
                </c:pt>
                <c:pt idx="73">
                  <c:v>79.25</c:v>
                </c:pt>
                <c:pt idx="74">
                  <c:v>93.25</c:v>
                </c:pt>
                <c:pt idx="75">
                  <c:v>90.5</c:v>
                </c:pt>
                <c:pt idx="76">
                  <c:v>115</c:v>
                </c:pt>
                <c:pt idx="77">
                  <c:v>187</c:v>
                </c:pt>
                <c:pt idx="78">
                  <c:v>243.80000305175781</c:v>
                </c:pt>
                <c:pt idx="79">
                  <c:v>252.30000305175781</c:v>
                </c:pt>
                <c:pt idx="80">
                  <c:v>365.79998779296875</c:v>
                </c:pt>
                <c:pt idx="81">
                  <c:v>1661</c:v>
                </c:pt>
                <c:pt idx="82">
                  <c:v>9405</c:v>
                </c:pt>
                <c:pt idx="83">
                  <c:v>30870</c:v>
                </c:pt>
                <c:pt idx="84">
                  <c:v>49680</c:v>
                </c:pt>
                <c:pt idx="85">
                  <c:v>39570</c:v>
                </c:pt>
                <c:pt idx="86">
                  <c:v>15230</c:v>
                </c:pt>
                <c:pt idx="87">
                  <c:v>2933</c:v>
                </c:pt>
                <c:pt idx="88">
                  <c:v>740.5</c:v>
                </c:pt>
                <c:pt idx="89">
                  <c:v>551.29998779296875</c:v>
                </c:pt>
                <c:pt idx="90">
                  <c:v>702.70001220703125</c:v>
                </c:pt>
                <c:pt idx="91">
                  <c:v>944.5</c:v>
                </c:pt>
                <c:pt idx="92">
                  <c:v>932.79998779296875</c:v>
                </c:pt>
                <c:pt idx="93">
                  <c:v>595.20001220703125</c:v>
                </c:pt>
                <c:pt idx="94">
                  <c:v>308</c:v>
                </c:pt>
                <c:pt idx="95">
                  <c:v>196.5</c:v>
                </c:pt>
                <c:pt idx="96">
                  <c:v>165.30000305175781</c:v>
                </c:pt>
                <c:pt idx="97">
                  <c:v>177.30000305175781</c:v>
                </c:pt>
                <c:pt idx="98">
                  <c:v>156</c:v>
                </c:pt>
                <c:pt idx="99">
                  <c:v>107</c:v>
                </c:pt>
                <c:pt idx="100">
                  <c:v>89.5</c:v>
                </c:pt>
                <c:pt idx="101">
                  <c:v>92.75</c:v>
                </c:pt>
                <c:pt idx="102">
                  <c:v>91.75</c:v>
                </c:pt>
                <c:pt idx="103">
                  <c:v>83.25</c:v>
                </c:pt>
                <c:pt idx="104">
                  <c:v>65.5</c:v>
                </c:pt>
                <c:pt idx="105">
                  <c:v>41.25</c:v>
                </c:pt>
                <c:pt idx="106">
                  <c:v>40.25</c:v>
                </c:pt>
                <c:pt idx="107">
                  <c:v>78.5</c:v>
                </c:pt>
                <c:pt idx="108">
                  <c:v>97.5</c:v>
                </c:pt>
                <c:pt idx="109">
                  <c:v>80.75</c:v>
                </c:pt>
                <c:pt idx="110">
                  <c:v>85.75</c:v>
                </c:pt>
                <c:pt idx="111">
                  <c:v>111.5</c:v>
                </c:pt>
                <c:pt idx="112">
                  <c:v>127</c:v>
                </c:pt>
                <c:pt idx="113">
                  <c:v>138.30000305175781</c:v>
                </c:pt>
                <c:pt idx="114">
                  <c:v>147</c:v>
                </c:pt>
                <c:pt idx="115">
                  <c:v>128.80000305175781</c:v>
                </c:pt>
                <c:pt idx="116">
                  <c:v>84.25</c:v>
                </c:pt>
                <c:pt idx="117">
                  <c:v>70.75</c:v>
                </c:pt>
                <c:pt idx="118">
                  <c:v>79.25</c:v>
                </c:pt>
                <c:pt idx="119">
                  <c:v>97</c:v>
                </c:pt>
                <c:pt idx="120">
                  <c:v>153.5</c:v>
                </c:pt>
                <c:pt idx="121">
                  <c:v>173</c:v>
                </c:pt>
                <c:pt idx="122">
                  <c:v>159.5</c:v>
                </c:pt>
                <c:pt idx="123">
                  <c:v>168.5</c:v>
                </c:pt>
                <c:pt idx="124">
                  <c:v>162.30000305175781</c:v>
                </c:pt>
                <c:pt idx="125">
                  <c:v>202</c:v>
                </c:pt>
                <c:pt idx="126">
                  <c:v>260.5</c:v>
                </c:pt>
                <c:pt idx="127">
                  <c:v>277.70001220703125</c:v>
                </c:pt>
                <c:pt idx="128">
                  <c:v>272.79998779296875</c:v>
                </c:pt>
                <c:pt idx="129">
                  <c:v>219.19999694824219</c:v>
                </c:pt>
                <c:pt idx="130">
                  <c:v>297.5</c:v>
                </c:pt>
                <c:pt idx="131">
                  <c:v>1131</c:v>
                </c:pt>
                <c:pt idx="132">
                  <c:v>7620</c:v>
                </c:pt>
                <c:pt idx="133">
                  <c:v>35150</c:v>
                </c:pt>
                <c:pt idx="134">
                  <c:v>73410</c:v>
                </c:pt>
                <c:pt idx="135">
                  <c:v>72860</c:v>
                </c:pt>
                <c:pt idx="136">
                  <c:v>34050</c:v>
                </c:pt>
                <c:pt idx="137">
                  <c:v>6922</c:v>
                </c:pt>
                <c:pt idx="138">
                  <c:v>1123</c:v>
                </c:pt>
                <c:pt idx="139">
                  <c:v>774.20001220703125</c:v>
                </c:pt>
                <c:pt idx="140">
                  <c:v>989.79998779296875</c:v>
                </c:pt>
                <c:pt idx="141">
                  <c:v>1127</c:v>
                </c:pt>
                <c:pt idx="142">
                  <c:v>1039</c:v>
                </c:pt>
                <c:pt idx="143">
                  <c:v>759</c:v>
                </c:pt>
                <c:pt idx="144">
                  <c:v>401.5</c:v>
                </c:pt>
                <c:pt idx="145">
                  <c:v>215.19999694824219</c:v>
                </c:pt>
                <c:pt idx="146">
                  <c:v>248.69999694824219</c:v>
                </c:pt>
                <c:pt idx="147">
                  <c:v>273</c:v>
                </c:pt>
                <c:pt idx="148">
                  <c:v>223</c:v>
                </c:pt>
                <c:pt idx="149">
                  <c:v>151.5</c:v>
                </c:pt>
                <c:pt idx="150">
                  <c:v>120.80000305175781</c:v>
                </c:pt>
                <c:pt idx="151">
                  <c:v>152.80000305175781</c:v>
                </c:pt>
                <c:pt idx="152">
                  <c:v>185</c:v>
                </c:pt>
                <c:pt idx="153">
                  <c:v>181</c:v>
                </c:pt>
                <c:pt idx="154">
                  <c:v>150</c:v>
                </c:pt>
                <c:pt idx="155">
                  <c:v>141</c:v>
                </c:pt>
                <c:pt idx="156">
                  <c:v>186.30000305175781</c:v>
                </c:pt>
                <c:pt idx="157">
                  <c:v>209</c:v>
                </c:pt>
                <c:pt idx="158">
                  <c:v>211.5</c:v>
                </c:pt>
                <c:pt idx="159">
                  <c:v>222.80000305175781</c:v>
                </c:pt>
                <c:pt idx="160">
                  <c:v>253.80000305175781</c:v>
                </c:pt>
                <c:pt idx="161">
                  <c:v>265.5</c:v>
                </c:pt>
                <c:pt idx="162">
                  <c:v>186.30000305175781</c:v>
                </c:pt>
                <c:pt idx="163">
                  <c:v>128</c:v>
                </c:pt>
                <c:pt idx="164">
                  <c:v>148.80000305175781</c:v>
                </c:pt>
                <c:pt idx="165">
                  <c:v>195</c:v>
                </c:pt>
                <c:pt idx="166">
                  <c:v>210</c:v>
                </c:pt>
                <c:pt idx="167">
                  <c:v>156.5</c:v>
                </c:pt>
                <c:pt idx="168">
                  <c:v>116.30000305175781</c:v>
                </c:pt>
                <c:pt idx="169">
                  <c:v>138.30000305175781</c:v>
                </c:pt>
                <c:pt idx="170">
                  <c:v>164.5</c:v>
                </c:pt>
                <c:pt idx="171">
                  <c:v>151.30000305175781</c:v>
                </c:pt>
                <c:pt idx="172">
                  <c:v>138.80000305175781</c:v>
                </c:pt>
                <c:pt idx="173">
                  <c:v>157.69999694824219</c:v>
                </c:pt>
                <c:pt idx="174">
                  <c:v>158.30000305175781</c:v>
                </c:pt>
                <c:pt idx="175">
                  <c:v>179</c:v>
                </c:pt>
                <c:pt idx="176">
                  <c:v>255</c:v>
                </c:pt>
                <c:pt idx="177">
                  <c:v>336.79998779296875</c:v>
                </c:pt>
                <c:pt idx="178">
                  <c:v>357.5</c:v>
                </c:pt>
                <c:pt idx="179">
                  <c:v>258.29998779296875</c:v>
                </c:pt>
                <c:pt idx="180">
                  <c:v>249</c:v>
                </c:pt>
                <c:pt idx="181">
                  <c:v>846.29998779296875</c:v>
                </c:pt>
                <c:pt idx="182">
                  <c:v>5269</c:v>
                </c:pt>
                <c:pt idx="183">
                  <c:v>33710</c:v>
                </c:pt>
                <c:pt idx="184">
                  <c:v>88750</c:v>
                </c:pt>
                <c:pt idx="185">
                  <c:v>105200</c:v>
                </c:pt>
                <c:pt idx="186">
                  <c:v>57790</c:v>
                </c:pt>
                <c:pt idx="187">
                  <c:v>13670</c:v>
                </c:pt>
                <c:pt idx="188">
                  <c:v>1878</c:v>
                </c:pt>
                <c:pt idx="189">
                  <c:v>803.70001220703125</c:v>
                </c:pt>
                <c:pt idx="190">
                  <c:v>893.20001220703125</c:v>
                </c:pt>
                <c:pt idx="191">
                  <c:v>1173</c:v>
                </c:pt>
                <c:pt idx="192">
                  <c:v>1072</c:v>
                </c:pt>
                <c:pt idx="193">
                  <c:v>623.5</c:v>
                </c:pt>
                <c:pt idx="194">
                  <c:v>322.79998779296875</c:v>
                </c:pt>
                <c:pt idx="195">
                  <c:v>253.80000305175781</c:v>
                </c:pt>
                <c:pt idx="196">
                  <c:v>283.29998779296875</c:v>
                </c:pt>
                <c:pt idx="197">
                  <c:v>309</c:v>
                </c:pt>
                <c:pt idx="198">
                  <c:v>248.5</c:v>
                </c:pt>
                <c:pt idx="199">
                  <c:v>173.19999694824219</c:v>
                </c:pt>
                <c:pt idx="200">
                  <c:v>154</c:v>
                </c:pt>
                <c:pt idx="201">
                  <c:v>131.69999694824219</c:v>
                </c:pt>
                <c:pt idx="202">
                  <c:v>150.5</c:v>
                </c:pt>
                <c:pt idx="203">
                  <c:v>251.80000305175781</c:v>
                </c:pt>
                <c:pt idx="204">
                  <c:v>301</c:v>
                </c:pt>
                <c:pt idx="205">
                  <c:v>265.79998779296875</c:v>
                </c:pt>
                <c:pt idx="206">
                  <c:v>205</c:v>
                </c:pt>
                <c:pt idx="207">
                  <c:v>161.69999694824219</c:v>
                </c:pt>
                <c:pt idx="208">
                  <c:v>161.30000305175781</c:v>
                </c:pt>
                <c:pt idx="209">
                  <c:v>175.80000305175781</c:v>
                </c:pt>
                <c:pt idx="210">
                  <c:v>209.19999694824219</c:v>
                </c:pt>
                <c:pt idx="211">
                  <c:v>202.30000305175781</c:v>
                </c:pt>
                <c:pt idx="212">
                  <c:v>137.5</c:v>
                </c:pt>
                <c:pt idx="213">
                  <c:v>121.80000305175781</c:v>
                </c:pt>
                <c:pt idx="214">
                  <c:v>169.5</c:v>
                </c:pt>
                <c:pt idx="215">
                  <c:v>255.30000305175781</c:v>
                </c:pt>
                <c:pt idx="216">
                  <c:v>327</c:v>
                </c:pt>
                <c:pt idx="217">
                  <c:v>272.5</c:v>
                </c:pt>
                <c:pt idx="218">
                  <c:v>165</c:v>
                </c:pt>
                <c:pt idx="219">
                  <c:v>168.80000305175781</c:v>
                </c:pt>
                <c:pt idx="220">
                  <c:v>232.80000305175781</c:v>
                </c:pt>
                <c:pt idx="221">
                  <c:v>252.30000305175781</c:v>
                </c:pt>
                <c:pt idx="222">
                  <c:v>260.29998779296875</c:v>
                </c:pt>
                <c:pt idx="223">
                  <c:v>266.79998779296875</c:v>
                </c:pt>
                <c:pt idx="224">
                  <c:v>245</c:v>
                </c:pt>
                <c:pt idx="225">
                  <c:v>193</c:v>
                </c:pt>
                <c:pt idx="226">
                  <c:v>173.5</c:v>
                </c:pt>
                <c:pt idx="227">
                  <c:v>234.19999694824219</c:v>
                </c:pt>
                <c:pt idx="228">
                  <c:v>270.29998779296875</c:v>
                </c:pt>
                <c:pt idx="229">
                  <c:v>249.5</c:v>
                </c:pt>
                <c:pt idx="230">
                  <c:v>292.5</c:v>
                </c:pt>
                <c:pt idx="231">
                  <c:v>636.20001220703125</c:v>
                </c:pt>
                <c:pt idx="232">
                  <c:v>2970</c:v>
                </c:pt>
                <c:pt idx="233">
                  <c:v>27660</c:v>
                </c:pt>
                <c:pt idx="234">
                  <c:v>107600</c:v>
                </c:pt>
                <c:pt idx="235">
                  <c:v>170200</c:v>
                </c:pt>
                <c:pt idx="236">
                  <c:v>119400</c:v>
                </c:pt>
                <c:pt idx="237">
                  <c:v>35490</c:v>
                </c:pt>
                <c:pt idx="238">
                  <c:v>4235</c:v>
                </c:pt>
                <c:pt idx="239">
                  <c:v>656.29998779296875</c:v>
                </c:pt>
                <c:pt idx="240">
                  <c:v>724</c:v>
                </c:pt>
                <c:pt idx="241">
                  <c:v>1307</c:v>
                </c:pt>
                <c:pt idx="242">
                  <c:v>1357</c:v>
                </c:pt>
                <c:pt idx="243">
                  <c:v>778.5</c:v>
                </c:pt>
                <c:pt idx="244">
                  <c:v>337</c:v>
                </c:pt>
                <c:pt idx="245">
                  <c:v>282</c:v>
                </c:pt>
                <c:pt idx="246">
                  <c:v>457</c:v>
                </c:pt>
                <c:pt idx="247">
                  <c:v>717.79998779296875</c:v>
                </c:pt>
                <c:pt idx="248">
                  <c:v>713.79998779296875</c:v>
                </c:pt>
                <c:pt idx="249">
                  <c:v>384.5</c:v>
                </c:pt>
                <c:pt idx="250">
                  <c:v>144.80000305175781</c:v>
                </c:pt>
                <c:pt idx="251">
                  <c:v>101.30000305175781</c:v>
                </c:pt>
                <c:pt idx="252">
                  <c:v>169</c:v>
                </c:pt>
                <c:pt idx="253">
                  <c:v>407.70001220703125</c:v>
                </c:pt>
                <c:pt idx="254">
                  <c:v>631.29998779296875</c:v>
                </c:pt>
                <c:pt idx="255">
                  <c:v>591.5</c:v>
                </c:pt>
                <c:pt idx="256">
                  <c:v>389</c:v>
                </c:pt>
                <c:pt idx="257">
                  <c:v>235.69999694824219</c:v>
                </c:pt>
                <c:pt idx="258">
                  <c:v>226</c:v>
                </c:pt>
                <c:pt idx="259">
                  <c:v>317</c:v>
                </c:pt>
                <c:pt idx="260">
                  <c:v>370.5</c:v>
                </c:pt>
                <c:pt idx="261">
                  <c:v>276</c:v>
                </c:pt>
                <c:pt idx="262">
                  <c:v>147.5</c:v>
                </c:pt>
                <c:pt idx="263">
                  <c:v>138.30000305175781</c:v>
                </c:pt>
                <c:pt idx="264">
                  <c:v>193.5</c:v>
                </c:pt>
                <c:pt idx="265">
                  <c:v>272.79998779296875</c:v>
                </c:pt>
                <c:pt idx="266">
                  <c:v>306</c:v>
                </c:pt>
                <c:pt idx="267">
                  <c:v>240.19999694824219</c:v>
                </c:pt>
                <c:pt idx="268">
                  <c:v>202.69999694824219</c:v>
                </c:pt>
                <c:pt idx="269">
                  <c:v>205</c:v>
                </c:pt>
                <c:pt idx="270">
                  <c:v>177.30000305175781</c:v>
                </c:pt>
                <c:pt idx="271">
                  <c:v>129.5</c:v>
                </c:pt>
                <c:pt idx="272">
                  <c:v>140.5</c:v>
                </c:pt>
                <c:pt idx="273">
                  <c:v>212.30000305175781</c:v>
                </c:pt>
                <c:pt idx="274">
                  <c:v>197</c:v>
                </c:pt>
                <c:pt idx="275">
                  <c:v>135</c:v>
                </c:pt>
                <c:pt idx="276">
                  <c:v>120.5</c:v>
                </c:pt>
                <c:pt idx="277">
                  <c:v>132.5</c:v>
                </c:pt>
                <c:pt idx="278">
                  <c:v>255.80000305175781</c:v>
                </c:pt>
                <c:pt idx="279">
                  <c:v>462.5</c:v>
                </c:pt>
                <c:pt idx="280">
                  <c:v>613.5</c:v>
                </c:pt>
                <c:pt idx="281">
                  <c:v>891.79998779296875</c:v>
                </c:pt>
                <c:pt idx="282">
                  <c:v>2252</c:v>
                </c:pt>
                <c:pt idx="283">
                  <c:v>19570</c:v>
                </c:pt>
                <c:pt idx="284">
                  <c:v>109400</c:v>
                </c:pt>
                <c:pt idx="285">
                  <c:v>216300</c:v>
                </c:pt>
                <c:pt idx="286">
                  <c:v>180700</c:v>
                </c:pt>
                <c:pt idx="287">
                  <c:v>62810</c:v>
                </c:pt>
                <c:pt idx="288">
                  <c:v>7574</c:v>
                </c:pt>
                <c:pt idx="289">
                  <c:v>936.29998779296875</c:v>
                </c:pt>
                <c:pt idx="290">
                  <c:v>708</c:v>
                </c:pt>
                <c:pt idx="291">
                  <c:v>1248</c:v>
                </c:pt>
                <c:pt idx="292">
                  <c:v>1365</c:v>
                </c:pt>
                <c:pt idx="293">
                  <c:v>864.79998779296875</c:v>
                </c:pt>
                <c:pt idx="294">
                  <c:v>371</c:v>
                </c:pt>
                <c:pt idx="295">
                  <c:v>230.5</c:v>
                </c:pt>
                <c:pt idx="296">
                  <c:v>511</c:v>
                </c:pt>
                <c:pt idx="297">
                  <c:v>1074</c:v>
                </c:pt>
                <c:pt idx="298">
                  <c:v>1184</c:v>
                </c:pt>
                <c:pt idx="299">
                  <c:v>694.20001220703125</c:v>
                </c:pt>
                <c:pt idx="300">
                  <c:v>310</c:v>
                </c:pt>
                <c:pt idx="301">
                  <c:v>207.19999694824219</c:v>
                </c:pt>
                <c:pt idx="302">
                  <c:v>217.80000305175781</c:v>
                </c:pt>
                <c:pt idx="303">
                  <c:v>459</c:v>
                </c:pt>
                <c:pt idx="304">
                  <c:v>901</c:v>
                </c:pt>
                <c:pt idx="305">
                  <c:v>969.70001220703125</c:v>
                </c:pt>
                <c:pt idx="306">
                  <c:v>549.20001220703125</c:v>
                </c:pt>
                <c:pt idx="307">
                  <c:v>238.80000305175781</c:v>
                </c:pt>
                <c:pt idx="308">
                  <c:v>169.80000305175781</c:v>
                </c:pt>
                <c:pt idx="309">
                  <c:v>203.30000305175781</c:v>
                </c:pt>
                <c:pt idx="310">
                  <c:v>271.20001220703125</c:v>
                </c:pt>
                <c:pt idx="311">
                  <c:v>236.5</c:v>
                </c:pt>
                <c:pt idx="312">
                  <c:v>165.80000305175781</c:v>
                </c:pt>
                <c:pt idx="313">
                  <c:v>137.30000305175781</c:v>
                </c:pt>
                <c:pt idx="314">
                  <c:v>143</c:v>
                </c:pt>
                <c:pt idx="315">
                  <c:v>257.20001220703125</c:v>
                </c:pt>
                <c:pt idx="316">
                  <c:v>407.5</c:v>
                </c:pt>
                <c:pt idx="317">
                  <c:v>449</c:v>
                </c:pt>
                <c:pt idx="318">
                  <c:v>398.70001220703125</c:v>
                </c:pt>
                <c:pt idx="319">
                  <c:v>342</c:v>
                </c:pt>
                <c:pt idx="320">
                  <c:v>328.5</c:v>
                </c:pt>
                <c:pt idx="321">
                  <c:v>299</c:v>
                </c:pt>
                <c:pt idx="322">
                  <c:v>220</c:v>
                </c:pt>
                <c:pt idx="323">
                  <c:v>166</c:v>
                </c:pt>
                <c:pt idx="324">
                  <c:v>236.19999694824219</c:v>
                </c:pt>
                <c:pt idx="325">
                  <c:v>340.5</c:v>
                </c:pt>
                <c:pt idx="326">
                  <c:v>344.5</c:v>
                </c:pt>
                <c:pt idx="327">
                  <c:v>293</c:v>
                </c:pt>
                <c:pt idx="328">
                  <c:v>279.5</c:v>
                </c:pt>
                <c:pt idx="329">
                  <c:v>381.70001220703125</c:v>
                </c:pt>
                <c:pt idx="330">
                  <c:v>496</c:v>
                </c:pt>
                <c:pt idx="331">
                  <c:v>615.5</c:v>
                </c:pt>
                <c:pt idx="332">
                  <c:v>1603</c:v>
                </c:pt>
                <c:pt idx="333">
                  <c:v>12240</c:v>
                </c:pt>
                <c:pt idx="334">
                  <c:v>80250</c:v>
                </c:pt>
                <c:pt idx="335">
                  <c:v>183800</c:v>
                </c:pt>
                <c:pt idx="336">
                  <c:v>179600</c:v>
                </c:pt>
                <c:pt idx="337">
                  <c:v>75920</c:v>
                </c:pt>
                <c:pt idx="338">
                  <c:v>11770</c:v>
                </c:pt>
                <c:pt idx="339">
                  <c:v>1280</c:v>
                </c:pt>
                <c:pt idx="340">
                  <c:v>876</c:v>
                </c:pt>
                <c:pt idx="341">
                  <c:v>1607</c:v>
                </c:pt>
                <c:pt idx="342">
                  <c:v>2037</c:v>
                </c:pt>
                <c:pt idx="343">
                  <c:v>1533</c:v>
                </c:pt>
                <c:pt idx="344">
                  <c:v>724</c:v>
                </c:pt>
                <c:pt idx="345">
                  <c:v>352.70001220703125</c:v>
                </c:pt>
                <c:pt idx="346">
                  <c:v>483</c:v>
                </c:pt>
                <c:pt idx="347">
                  <c:v>1139</c:v>
                </c:pt>
                <c:pt idx="348">
                  <c:v>1579</c:v>
                </c:pt>
                <c:pt idx="349">
                  <c:v>1069</c:v>
                </c:pt>
                <c:pt idx="350">
                  <c:v>414.79998779296875</c:v>
                </c:pt>
                <c:pt idx="351">
                  <c:v>247</c:v>
                </c:pt>
                <c:pt idx="352">
                  <c:v>262.5</c:v>
                </c:pt>
                <c:pt idx="353">
                  <c:v>370.79998779296875</c:v>
                </c:pt>
                <c:pt idx="354">
                  <c:v>639.5</c:v>
                </c:pt>
                <c:pt idx="355">
                  <c:v>739.79998779296875</c:v>
                </c:pt>
                <c:pt idx="356">
                  <c:v>481.5</c:v>
                </c:pt>
                <c:pt idx="357">
                  <c:v>226.30000305175781</c:v>
                </c:pt>
                <c:pt idx="358">
                  <c:v>178</c:v>
                </c:pt>
                <c:pt idx="359">
                  <c:v>229.30000305175781</c:v>
                </c:pt>
                <c:pt idx="360">
                  <c:v>251</c:v>
                </c:pt>
                <c:pt idx="361">
                  <c:v>247.5</c:v>
                </c:pt>
                <c:pt idx="362">
                  <c:v>234.5</c:v>
                </c:pt>
                <c:pt idx="363">
                  <c:v>165</c:v>
                </c:pt>
                <c:pt idx="364">
                  <c:v>133</c:v>
                </c:pt>
                <c:pt idx="365">
                  <c:v>198.80000305175781</c:v>
                </c:pt>
                <c:pt idx="366">
                  <c:v>266</c:v>
                </c:pt>
                <c:pt idx="367">
                  <c:v>263.5</c:v>
                </c:pt>
                <c:pt idx="368">
                  <c:v>214.30000305175781</c:v>
                </c:pt>
                <c:pt idx="369">
                  <c:v>152.5</c:v>
                </c:pt>
                <c:pt idx="370">
                  <c:v>130.80000305175781</c:v>
                </c:pt>
                <c:pt idx="371">
                  <c:v>123.80000305175781</c:v>
                </c:pt>
                <c:pt idx="372">
                  <c:v>101.30000305175781</c:v>
                </c:pt>
                <c:pt idx="373">
                  <c:v>100</c:v>
                </c:pt>
                <c:pt idx="374">
                  <c:v>91.25</c:v>
                </c:pt>
                <c:pt idx="375">
                  <c:v>97</c:v>
                </c:pt>
                <c:pt idx="376">
                  <c:v>171.19999694824219</c:v>
                </c:pt>
                <c:pt idx="377">
                  <c:v>264.5</c:v>
                </c:pt>
                <c:pt idx="378">
                  <c:v>279.5</c:v>
                </c:pt>
                <c:pt idx="379">
                  <c:v>248.19999694824219</c:v>
                </c:pt>
                <c:pt idx="380">
                  <c:v>268.5</c:v>
                </c:pt>
                <c:pt idx="381">
                  <c:v>477.29998779296875</c:v>
                </c:pt>
                <c:pt idx="382">
                  <c:v>1299</c:v>
                </c:pt>
                <c:pt idx="383">
                  <c:v>7655</c:v>
                </c:pt>
                <c:pt idx="384">
                  <c:v>41890</c:v>
                </c:pt>
                <c:pt idx="385">
                  <c:v>100100</c:v>
                </c:pt>
                <c:pt idx="386">
                  <c:v>110300</c:v>
                </c:pt>
                <c:pt idx="387">
                  <c:v>55970</c:v>
                </c:pt>
                <c:pt idx="388">
                  <c:v>11500</c:v>
                </c:pt>
                <c:pt idx="389">
                  <c:v>1183</c:v>
                </c:pt>
                <c:pt idx="390">
                  <c:v>519.20001220703125</c:v>
                </c:pt>
                <c:pt idx="391">
                  <c:v>736.70001220703125</c:v>
                </c:pt>
                <c:pt idx="392">
                  <c:v>922</c:v>
                </c:pt>
                <c:pt idx="393">
                  <c:v>687</c:v>
                </c:pt>
                <c:pt idx="394">
                  <c:v>338</c:v>
                </c:pt>
                <c:pt idx="395">
                  <c:v>187.69999694824219</c:v>
                </c:pt>
                <c:pt idx="396">
                  <c:v>221.69999694824219</c:v>
                </c:pt>
                <c:pt idx="397">
                  <c:v>553.20001220703125</c:v>
                </c:pt>
                <c:pt idx="398">
                  <c:v>859.20001220703125</c:v>
                </c:pt>
                <c:pt idx="399">
                  <c:v>640.5</c:v>
                </c:pt>
                <c:pt idx="400">
                  <c:v>268.5</c:v>
                </c:pt>
                <c:pt idx="401">
                  <c:v>126.80000305175781</c:v>
                </c:pt>
                <c:pt idx="402">
                  <c:v>103.80000305175781</c:v>
                </c:pt>
                <c:pt idx="403">
                  <c:v>159</c:v>
                </c:pt>
                <c:pt idx="404">
                  <c:v>222.30000305175781</c:v>
                </c:pt>
                <c:pt idx="405">
                  <c:v>251.80000305175781</c:v>
                </c:pt>
                <c:pt idx="406">
                  <c:v>284</c:v>
                </c:pt>
                <c:pt idx="407">
                  <c:v>259.79998779296875</c:v>
                </c:pt>
                <c:pt idx="408">
                  <c:v>175.19999694824219</c:v>
                </c:pt>
                <c:pt idx="409">
                  <c:v>113.5</c:v>
                </c:pt>
                <c:pt idx="410">
                  <c:v>104.30000305175781</c:v>
                </c:pt>
                <c:pt idx="411">
                  <c:v>131</c:v>
                </c:pt>
                <c:pt idx="412">
                  <c:v>149.5</c:v>
                </c:pt>
                <c:pt idx="413">
                  <c:v>149</c:v>
                </c:pt>
                <c:pt idx="414">
                  <c:v>176</c:v>
                </c:pt>
                <c:pt idx="415">
                  <c:v>230</c:v>
                </c:pt>
                <c:pt idx="416">
                  <c:v>257.20001220703125</c:v>
                </c:pt>
                <c:pt idx="417">
                  <c:v>241</c:v>
                </c:pt>
                <c:pt idx="418">
                  <c:v>185.69999694824219</c:v>
                </c:pt>
                <c:pt idx="419">
                  <c:v>116.30000305175781</c:v>
                </c:pt>
                <c:pt idx="420">
                  <c:v>89.25</c:v>
                </c:pt>
                <c:pt idx="421">
                  <c:v>101</c:v>
                </c:pt>
                <c:pt idx="422">
                  <c:v>156.69999694824219</c:v>
                </c:pt>
                <c:pt idx="423">
                  <c:v>212.30000305175781</c:v>
                </c:pt>
                <c:pt idx="424">
                  <c:v>175.5</c:v>
                </c:pt>
                <c:pt idx="425">
                  <c:v>116.5</c:v>
                </c:pt>
                <c:pt idx="426">
                  <c:v>101.5</c:v>
                </c:pt>
                <c:pt idx="427">
                  <c:v>94</c:v>
                </c:pt>
                <c:pt idx="428">
                  <c:v>119</c:v>
                </c:pt>
                <c:pt idx="429">
                  <c:v>146.19999694824219</c:v>
                </c:pt>
                <c:pt idx="430">
                  <c:v>156.30000305175781</c:v>
                </c:pt>
                <c:pt idx="431">
                  <c:v>293.29998779296875</c:v>
                </c:pt>
                <c:pt idx="432">
                  <c:v>953.5</c:v>
                </c:pt>
                <c:pt idx="433">
                  <c:v>3816</c:v>
                </c:pt>
                <c:pt idx="434">
                  <c:v>15720</c:v>
                </c:pt>
                <c:pt idx="435">
                  <c:v>35650</c:v>
                </c:pt>
                <c:pt idx="436">
                  <c:v>40920</c:v>
                </c:pt>
                <c:pt idx="437">
                  <c:v>23980</c:v>
                </c:pt>
                <c:pt idx="438">
                  <c:v>7205</c:v>
                </c:pt>
                <c:pt idx="439">
                  <c:v>1437</c:v>
                </c:pt>
                <c:pt idx="440">
                  <c:v>507.20001220703125</c:v>
                </c:pt>
                <c:pt idx="441">
                  <c:v>394.70001220703125</c:v>
                </c:pt>
                <c:pt idx="442">
                  <c:v>342.20001220703125</c:v>
                </c:pt>
                <c:pt idx="443">
                  <c:v>294.20001220703125</c:v>
                </c:pt>
                <c:pt idx="444">
                  <c:v>219.5</c:v>
                </c:pt>
                <c:pt idx="445">
                  <c:v>149.80000305175781</c:v>
                </c:pt>
                <c:pt idx="446">
                  <c:v>169.80000305175781</c:v>
                </c:pt>
                <c:pt idx="447">
                  <c:v>242.5</c:v>
                </c:pt>
                <c:pt idx="448">
                  <c:v>272.29998779296875</c:v>
                </c:pt>
                <c:pt idx="449">
                  <c:v>251.30000305175781</c:v>
                </c:pt>
                <c:pt idx="450">
                  <c:v>169</c:v>
                </c:pt>
                <c:pt idx="451">
                  <c:v>103.80000305175781</c:v>
                </c:pt>
                <c:pt idx="452">
                  <c:v>129.80000305175781</c:v>
                </c:pt>
                <c:pt idx="453">
                  <c:v>162.69999694824219</c:v>
                </c:pt>
                <c:pt idx="454">
                  <c:v>152.5</c:v>
                </c:pt>
                <c:pt idx="455">
                  <c:v>120.80000305175781</c:v>
                </c:pt>
                <c:pt idx="456">
                  <c:v>109.5</c:v>
                </c:pt>
                <c:pt idx="457">
                  <c:v>109.69999694824219</c:v>
                </c:pt>
                <c:pt idx="458">
                  <c:v>79.75</c:v>
                </c:pt>
                <c:pt idx="459">
                  <c:v>57.5</c:v>
                </c:pt>
                <c:pt idx="460">
                  <c:v>59</c:v>
                </c:pt>
                <c:pt idx="461">
                  <c:v>65.75</c:v>
                </c:pt>
                <c:pt idx="462">
                  <c:v>79.25</c:v>
                </c:pt>
                <c:pt idx="463">
                  <c:v>72</c:v>
                </c:pt>
                <c:pt idx="464">
                  <c:v>77</c:v>
                </c:pt>
                <c:pt idx="465">
                  <c:v>102</c:v>
                </c:pt>
                <c:pt idx="466">
                  <c:v>88</c:v>
                </c:pt>
                <c:pt idx="467">
                  <c:v>68.5</c:v>
                </c:pt>
                <c:pt idx="468">
                  <c:v>48.25</c:v>
                </c:pt>
                <c:pt idx="469">
                  <c:v>18.5</c:v>
                </c:pt>
                <c:pt idx="470">
                  <c:v>18.25</c:v>
                </c:pt>
                <c:pt idx="471">
                  <c:v>30</c:v>
                </c:pt>
                <c:pt idx="472">
                  <c:v>39</c:v>
                </c:pt>
                <c:pt idx="473">
                  <c:v>60.25</c:v>
                </c:pt>
                <c:pt idx="474">
                  <c:v>74.25</c:v>
                </c:pt>
                <c:pt idx="475">
                  <c:v>57.5</c:v>
                </c:pt>
                <c:pt idx="476">
                  <c:v>30.5</c:v>
                </c:pt>
                <c:pt idx="477">
                  <c:v>16.25</c:v>
                </c:pt>
                <c:pt idx="478">
                  <c:v>26</c:v>
                </c:pt>
                <c:pt idx="479">
                  <c:v>48.5</c:v>
                </c:pt>
                <c:pt idx="480">
                  <c:v>54.75</c:v>
                </c:pt>
                <c:pt idx="481">
                  <c:v>135.69999694824219</c:v>
                </c:pt>
                <c:pt idx="482">
                  <c:v>438.79998779296875</c:v>
                </c:pt>
                <c:pt idx="483">
                  <c:v>1674</c:v>
                </c:pt>
                <c:pt idx="484">
                  <c:v>5731</c:v>
                </c:pt>
                <c:pt idx="485">
                  <c:v>11440</c:v>
                </c:pt>
                <c:pt idx="486">
                  <c:v>12750</c:v>
                </c:pt>
                <c:pt idx="487">
                  <c:v>8197</c:v>
                </c:pt>
                <c:pt idx="488">
                  <c:v>3202</c:v>
                </c:pt>
                <c:pt idx="489">
                  <c:v>834.20001220703125</c:v>
                </c:pt>
                <c:pt idx="490">
                  <c:v>221</c:v>
                </c:pt>
                <c:pt idx="491">
                  <c:v>186.30000305175781</c:v>
                </c:pt>
                <c:pt idx="492">
                  <c:v>159.69999694824219</c:v>
                </c:pt>
                <c:pt idx="493">
                  <c:v>99.5</c:v>
                </c:pt>
                <c:pt idx="494">
                  <c:v>62.25</c:v>
                </c:pt>
                <c:pt idx="495">
                  <c:v>38.75</c:v>
                </c:pt>
                <c:pt idx="496">
                  <c:v>23.5</c:v>
                </c:pt>
                <c:pt idx="497">
                  <c:v>17.75</c:v>
                </c:pt>
                <c:pt idx="498">
                  <c:v>28.75</c:v>
                </c:pt>
                <c:pt idx="499">
                  <c:v>40.25</c:v>
                </c:pt>
                <c:pt idx="500">
                  <c:v>34.75</c:v>
                </c:pt>
                <c:pt idx="501">
                  <c:v>26.75</c:v>
                </c:pt>
                <c:pt idx="502">
                  <c:v>33</c:v>
                </c:pt>
                <c:pt idx="503">
                  <c:v>39</c:v>
                </c:pt>
                <c:pt idx="504">
                  <c:v>30</c:v>
                </c:pt>
                <c:pt idx="505">
                  <c:v>34</c:v>
                </c:pt>
                <c:pt idx="506">
                  <c:v>50</c:v>
                </c:pt>
                <c:pt idx="507">
                  <c:v>53.5</c:v>
                </c:pt>
                <c:pt idx="508">
                  <c:v>56</c:v>
                </c:pt>
                <c:pt idx="509">
                  <c:v>59</c:v>
                </c:pt>
                <c:pt idx="510">
                  <c:v>67</c:v>
                </c:pt>
                <c:pt idx="511">
                  <c:v>82</c:v>
                </c:pt>
                <c:pt idx="512">
                  <c:v>76.25</c:v>
                </c:pt>
                <c:pt idx="513">
                  <c:v>59</c:v>
                </c:pt>
                <c:pt idx="514">
                  <c:v>69</c:v>
                </c:pt>
                <c:pt idx="515">
                  <c:v>94.5</c:v>
                </c:pt>
                <c:pt idx="516">
                  <c:v>103.80000305175781</c:v>
                </c:pt>
                <c:pt idx="517">
                  <c:v>82.75</c:v>
                </c:pt>
                <c:pt idx="518">
                  <c:v>51</c:v>
                </c:pt>
                <c:pt idx="519">
                  <c:v>36.75</c:v>
                </c:pt>
                <c:pt idx="520">
                  <c:v>47.5</c:v>
                </c:pt>
                <c:pt idx="521">
                  <c:v>65.75</c:v>
                </c:pt>
                <c:pt idx="522">
                  <c:v>87.75</c:v>
                </c:pt>
                <c:pt idx="523">
                  <c:v>151.80000305175781</c:v>
                </c:pt>
                <c:pt idx="524">
                  <c:v>182.69999694824219</c:v>
                </c:pt>
                <c:pt idx="525">
                  <c:v>126.30000305175781</c:v>
                </c:pt>
                <c:pt idx="526">
                  <c:v>97</c:v>
                </c:pt>
                <c:pt idx="527">
                  <c:v>106.69999694824219</c:v>
                </c:pt>
                <c:pt idx="528">
                  <c:v>99</c:v>
                </c:pt>
                <c:pt idx="529">
                  <c:v>94</c:v>
                </c:pt>
                <c:pt idx="530">
                  <c:v>89</c:v>
                </c:pt>
                <c:pt idx="531">
                  <c:v>146</c:v>
                </c:pt>
                <c:pt idx="532">
                  <c:v>346.5</c:v>
                </c:pt>
                <c:pt idx="533">
                  <c:v>791</c:v>
                </c:pt>
                <c:pt idx="534">
                  <c:v>1797</c:v>
                </c:pt>
                <c:pt idx="535">
                  <c:v>3077</c:v>
                </c:pt>
                <c:pt idx="536">
                  <c:v>3327</c:v>
                </c:pt>
                <c:pt idx="537">
                  <c:v>2170</c:v>
                </c:pt>
                <c:pt idx="538">
                  <c:v>940.5</c:v>
                </c:pt>
                <c:pt idx="539">
                  <c:v>488.29998779296875</c:v>
                </c:pt>
                <c:pt idx="540">
                  <c:v>346.70001220703125</c:v>
                </c:pt>
                <c:pt idx="541">
                  <c:v>171</c:v>
                </c:pt>
                <c:pt idx="542">
                  <c:v>104.5</c:v>
                </c:pt>
                <c:pt idx="543">
                  <c:v>117.30000305175781</c:v>
                </c:pt>
                <c:pt idx="544">
                  <c:v>101</c:v>
                </c:pt>
                <c:pt idx="545">
                  <c:v>68.75</c:v>
                </c:pt>
                <c:pt idx="546">
                  <c:v>38.5</c:v>
                </c:pt>
                <c:pt idx="547">
                  <c:v>22</c:v>
                </c:pt>
                <c:pt idx="548">
                  <c:v>33</c:v>
                </c:pt>
                <c:pt idx="549">
                  <c:v>63.5</c:v>
                </c:pt>
                <c:pt idx="550">
                  <c:v>75.5</c:v>
                </c:pt>
                <c:pt idx="551">
                  <c:v>68</c:v>
                </c:pt>
                <c:pt idx="552">
                  <c:v>60</c:v>
                </c:pt>
                <c:pt idx="553">
                  <c:v>46.25</c:v>
                </c:pt>
                <c:pt idx="554">
                  <c:v>39</c:v>
                </c:pt>
                <c:pt idx="555">
                  <c:v>43.5</c:v>
                </c:pt>
                <c:pt idx="556">
                  <c:v>43.75</c:v>
                </c:pt>
                <c:pt idx="557">
                  <c:v>55.5</c:v>
                </c:pt>
                <c:pt idx="558">
                  <c:v>91.75</c:v>
                </c:pt>
                <c:pt idx="559">
                  <c:v>111.5</c:v>
                </c:pt>
                <c:pt idx="560">
                  <c:v>95.5</c:v>
                </c:pt>
                <c:pt idx="561">
                  <c:v>64.25</c:v>
                </c:pt>
                <c:pt idx="562">
                  <c:v>32</c:v>
                </c:pt>
                <c:pt idx="563">
                  <c:v>16.25</c:v>
                </c:pt>
                <c:pt idx="564">
                  <c:v>16</c:v>
                </c:pt>
                <c:pt idx="565">
                  <c:v>28.25</c:v>
                </c:pt>
                <c:pt idx="566">
                  <c:v>43.5</c:v>
                </c:pt>
                <c:pt idx="567">
                  <c:v>54</c:v>
                </c:pt>
                <c:pt idx="568">
                  <c:v>59</c:v>
                </c:pt>
                <c:pt idx="569">
                  <c:v>36.5</c:v>
                </c:pt>
                <c:pt idx="570">
                  <c:v>7.75</c:v>
                </c:pt>
                <c:pt idx="571">
                  <c:v>0</c:v>
                </c:pt>
                <c:pt idx="572">
                  <c:v>0.75</c:v>
                </c:pt>
                <c:pt idx="573">
                  <c:v>7.75</c:v>
                </c:pt>
                <c:pt idx="574">
                  <c:v>32</c:v>
                </c:pt>
                <c:pt idx="575">
                  <c:v>50</c:v>
                </c:pt>
                <c:pt idx="576">
                  <c:v>53</c:v>
                </c:pt>
                <c:pt idx="577">
                  <c:v>63</c:v>
                </c:pt>
                <c:pt idx="578">
                  <c:v>50.5</c:v>
                </c:pt>
                <c:pt idx="579">
                  <c:v>26.25</c:v>
                </c:pt>
                <c:pt idx="580">
                  <c:v>30.75</c:v>
                </c:pt>
                <c:pt idx="581">
                  <c:v>55.75</c:v>
                </c:pt>
                <c:pt idx="582">
                  <c:v>124.19999694824219</c:v>
                </c:pt>
                <c:pt idx="583">
                  <c:v>222</c:v>
                </c:pt>
                <c:pt idx="584">
                  <c:v>422.5</c:v>
                </c:pt>
                <c:pt idx="585">
                  <c:v>773.70001220703125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6BE-42E9-A9A7-FF86CE5C5B8A}"/>
            </c:ext>
          </c:extLst>
        </c:ser>
        <c:ser>
          <c:idx val="1"/>
          <c:order val="1"/>
          <c:tx>
            <c:v>distriubtion width</c:v>
          </c:tx>
          <c:spPr>
            <a:ln w="38100">
              <a:solidFill>
                <a:srgbClr val="FF66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{16 min}'!$G$10:$G$11</c:f>
              <c:numCache>
                <c:formatCode>General</c:formatCode>
                <c:ptCount val="2"/>
                <c:pt idx="0">
                  <c:v>523.87939453125</c:v>
                </c:pt>
                <c:pt idx="1">
                  <c:v>528.14276123046875</c:v>
                </c:pt>
              </c:numCache>
            </c:numRef>
          </c:xVal>
          <c:yVal>
            <c:numRef>
              <c:f>'Sheet1 {16 min}'!$F$13:$F$14</c:f>
              <c:numCache>
                <c:formatCode>General</c:formatCode>
                <c:ptCount val="2"/>
                <c:pt idx="0">
                  <c:v>21630</c:v>
                </c:pt>
                <c:pt idx="1">
                  <c:v>21630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6BE-42E9-A9A7-FF86CE5C5B8A}"/>
            </c:ext>
          </c:extLst>
        </c:ser>
        <c:ser>
          <c:idx val="2"/>
          <c:order val="2"/>
          <c:tx>
            <c:v>centroid</c:v>
          </c:tx>
          <c:spPr>
            <a:ln w="38100">
              <a:solidFill>
                <a:srgbClr val="00FF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('Sheet1 {16 min}'!$G$4,'Sheet1 {16 min}'!$G$4)</c:f>
              <c:numCache>
                <c:formatCode>General</c:formatCode>
                <c:ptCount val="2"/>
                <c:pt idx="0">
                  <c:v>526.14483642578125</c:v>
                </c:pt>
                <c:pt idx="1">
                  <c:v>526.14483642578125</c:v>
                </c:pt>
              </c:numCache>
            </c:numRef>
          </c:xVal>
          <c:yVal>
            <c:numRef>
              <c:f>'Sheet1 {16 min}'!$F$12:$F$13</c:f>
              <c:numCache>
                <c:formatCode>General</c:formatCode>
                <c:ptCount val="2"/>
                <c:pt idx="0">
                  <c:v>0</c:v>
                </c:pt>
                <c:pt idx="1">
                  <c:v>21630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6BE-42E9-A9A7-FF86CE5C5B8A}"/>
            </c:ext>
          </c:extLst>
        </c:ser>
        <c:ser>
          <c:idx val="3"/>
          <c:order val="3"/>
          <c:tx>
            <c:v>peak envelope</c:v>
          </c:tx>
          <c:spPr>
            <a:ln w="12700">
              <a:solidFill>
                <a:srgbClr val="FF0000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'Sheet1 {16 min}'!$D$1:$D$13</c:f>
              <c:numCache>
                <c:formatCode>General</c:formatCode>
                <c:ptCount val="13"/>
                <c:pt idx="0">
                  <c:v>523.7750244140625</c:v>
                </c:pt>
                <c:pt idx="1">
                  <c:v>524.27398681640625</c:v>
                </c:pt>
                <c:pt idx="2">
                  <c:v>524.77398681640625</c:v>
                </c:pt>
                <c:pt idx="3">
                  <c:v>525.28497314453125</c:v>
                </c:pt>
                <c:pt idx="4">
                  <c:v>525.78497314453125</c:v>
                </c:pt>
                <c:pt idx="5">
                  <c:v>526.2860107421875</c:v>
                </c:pt>
                <c:pt idx="6">
                  <c:v>526.7860107421875</c:v>
                </c:pt>
                <c:pt idx="7">
                  <c:v>527.2979736328125</c:v>
                </c:pt>
                <c:pt idx="8">
                  <c:v>527.79901123046875</c:v>
                </c:pt>
                <c:pt idx="9">
                  <c:v>528.301025390625</c:v>
                </c:pt>
                <c:pt idx="10">
                  <c:v>528.801025390625</c:v>
                </c:pt>
                <c:pt idx="11">
                  <c:v>529.301025390625</c:v>
                </c:pt>
                <c:pt idx="12">
                  <c:v>529.801025390625</c:v>
                </c:pt>
              </c:numCache>
            </c:numRef>
          </c:xVal>
          <c:yVal>
            <c:numRef>
              <c:f>'Sheet1 {16 min}'!$E$1:$E$28</c:f>
              <c:numCache>
                <c:formatCode>General</c:formatCode>
                <c:ptCount val="28"/>
                <c:pt idx="0">
                  <c:v>14210</c:v>
                </c:pt>
                <c:pt idx="1">
                  <c:v>49680</c:v>
                </c:pt>
                <c:pt idx="2">
                  <c:v>73410</c:v>
                </c:pt>
                <c:pt idx="3">
                  <c:v>105200</c:v>
                </c:pt>
                <c:pt idx="4">
                  <c:v>170200</c:v>
                </c:pt>
                <c:pt idx="5">
                  <c:v>216300</c:v>
                </c:pt>
                <c:pt idx="6">
                  <c:v>183800</c:v>
                </c:pt>
                <c:pt idx="7">
                  <c:v>110300</c:v>
                </c:pt>
                <c:pt idx="8">
                  <c:v>40920</c:v>
                </c:pt>
                <c:pt idx="9">
                  <c:v>12750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6BE-42E9-A9A7-FF86CE5C5B8A}"/>
            </c:ext>
          </c:extLst>
        </c:ser>
        <c:ser>
          <c:idx val="4"/>
          <c:order val="4"/>
          <c:tx>
            <c:v>Binomial p = 1</c:v>
          </c:tx>
          <c:spPr>
            <a:ln w="25400">
              <a:solidFill>
                <a:srgbClr val="4472C4"/>
              </a:solidFill>
              <a:prstDash val="solid"/>
            </a:ln>
          </c:spPr>
          <c:marker>
            <c:symbol val="none"/>
          </c:marker>
          <c:xVal>
            <c:numRef>
              <c:f>'Sheet1 {16 min}'!$D$1:$D$31</c:f>
              <c:numCache>
                <c:formatCode>General</c:formatCode>
                <c:ptCount val="31"/>
                <c:pt idx="0">
                  <c:v>523.7750244140625</c:v>
                </c:pt>
                <c:pt idx="1">
                  <c:v>524.27398681640625</c:v>
                </c:pt>
                <c:pt idx="2">
                  <c:v>524.77398681640625</c:v>
                </c:pt>
                <c:pt idx="3">
                  <c:v>525.28497314453125</c:v>
                </c:pt>
                <c:pt idx="4">
                  <c:v>525.78497314453125</c:v>
                </c:pt>
                <c:pt idx="5">
                  <c:v>526.2860107421875</c:v>
                </c:pt>
                <c:pt idx="6">
                  <c:v>526.7860107421875</c:v>
                </c:pt>
                <c:pt idx="7">
                  <c:v>527.2979736328125</c:v>
                </c:pt>
                <c:pt idx="8">
                  <c:v>527.79901123046875</c:v>
                </c:pt>
                <c:pt idx="9">
                  <c:v>528.301025390625</c:v>
                </c:pt>
                <c:pt idx="10">
                  <c:v>528.801025390625</c:v>
                </c:pt>
                <c:pt idx="11">
                  <c:v>529.301025390625</c:v>
                </c:pt>
                <c:pt idx="12">
                  <c:v>529.801025390625</c:v>
                </c:pt>
              </c:numCache>
            </c:numRef>
          </c:xVal>
          <c:yVal>
            <c:numRef>
              <c:f>'Sheet1 {16 min}'!$P$1:$P$31</c:f>
              <c:numCache>
                <c:formatCode>General</c:formatCode>
                <c:ptCount val="31"/>
                <c:pt idx="0">
                  <c:v>15043.235305198334</c:v>
                </c:pt>
                <c:pt idx="1">
                  <c:v>48949.239517264978</c:v>
                </c:pt>
                <c:pt idx="2">
                  <c:v>74018.970290439771</c:v>
                </c:pt>
                <c:pt idx="3">
                  <c:v>104731.99595909382</c:v>
                </c:pt>
                <c:pt idx="4">
                  <c:v>170504.82894162333</c:v>
                </c:pt>
                <c:pt idx="5">
                  <c:v>216125.86765043664</c:v>
                </c:pt>
                <c:pt idx="6">
                  <c:v>183936.02110008293</c:v>
                </c:pt>
                <c:pt idx="7">
                  <c:v>110019.70856490092</c:v>
                </c:pt>
                <c:pt idx="8">
                  <c:v>41591.556248808498</c:v>
                </c:pt>
                <c:pt idx="9">
                  <c:v>11390.898786376309</c:v>
                </c:pt>
                <c:pt idx="10">
                  <c:v>2463.0026222197953</c:v>
                </c:pt>
                <c:pt idx="11">
                  <c:v>443.19471238332414</c:v>
                </c:pt>
                <c:pt idx="12">
                  <c:v>68.672821992227355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6BE-42E9-A9A7-FF86CE5C5B8A}"/>
            </c:ext>
          </c:extLst>
        </c:ser>
        <c:ser>
          <c:idx val="5"/>
          <c:order val="5"/>
          <c:tx>
            <c:v>Bimodal(1) 2.6</c:v>
          </c:tx>
          <c:marker>
            <c:symbol val="none"/>
          </c:marker>
          <c:xVal>
            <c:numRef>
              <c:f>'Sheet1 {16 min}'!$D$1:$D$31</c:f>
              <c:numCache>
                <c:formatCode>General</c:formatCode>
                <c:ptCount val="31"/>
                <c:pt idx="0">
                  <c:v>523.7750244140625</c:v>
                </c:pt>
                <c:pt idx="1">
                  <c:v>524.27398681640625</c:v>
                </c:pt>
                <c:pt idx="2">
                  <c:v>524.77398681640625</c:v>
                </c:pt>
                <c:pt idx="3">
                  <c:v>525.28497314453125</c:v>
                </c:pt>
                <c:pt idx="4">
                  <c:v>525.78497314453125</c:v>
                </c:pt>
                <c:pt idx="5">
                  <c:v>526.2860107421875</c:v>
                </c:pt>
                <c:pt idx="6">
                  <c:v>526.7860107421875</c:v>
                </c:pt>
                <c:pt idx="7">
                  <c:v>527.2979736328125</c:v>
                </c:pt>
                <c:pt idx="8">
                  <c:v>527.79901123046875</c:v>
                </c:pt>
                <c:pt idx="9">
                  <c:v>528.301025390625</c:v>
                </c:pt>
                <c:pt idx="10">
                  <c:v>528.801025390625</c:v>
                </c:pt>
                <c:pt idx="11">
                  <c:v>529.301025390625</c:v>
                </c:pt>
                <c:pt idx="12">
                  <c:v>529.801025390625</c:v>
                </c:pt>
              </c:numCache>
            </c:numRef>
          </c:xVal>
          <c:yVal>
            <c:numRef>
              <c:f>'Sheet1 {16 min}'!$M$1:$M$31</c:f>
              <c:numCache>
                <c:formatCode>General</c:formatCode>
                <c:ptCount val="31"/>
                <c:pt idx="0">
                  <c:v>14842.089152531171</c:v>
                </c:pt>
                <c:pt idx="1">
                  <c:v>45815.425384373309</c:v>
                </c:pt>
                <c:pt idx="2">
                  <c:v>53424.832773022281</c:v>
                </c:pt>
                <c:pt idx="3">
                  <c:v>30600.451720863806</c:v>
                </c:pt>
                <c:pt idx="4">
                  <c:v>10934.093684484429</c:v>
                </c:pt>
                <c:pt idx="5">
                  <c:v>2864.3071039124952</c:v>
                </c:pt>
                <c:pt idx="6">
                  <c:v>598.45915317428114</c:v>
                </c:pt>
                <c:pt idx="7">
                  <c:v>104.81318578413669</c:v>
                </c:pt>
                <c:pt idx="8">
                  <c:v>15.888638794665205</c:v>
                </c:pt>
                <c:pt idx="9">
                  <c:v>2.1312075256012997</c:v>
                </c:pt>
                <c:pt idx="10">
                  <c:v>0.25653486600995073</c:v>
                </c:pt>
                <c:pt idx="11">
                  <c:v>2.6970568871600799E-2</c:v>
                </c:pt>
                <c:pt idx="12">
                  <c:v>1.8228658082826588E-3</c:v>
                </c:pt>
                <c:pt idx="13">
                  <c:v>9.7244095390968671E-8</c:v>
                </c:pt>
                <c:pt idx="14">
                  <c:v>9.7244095390968671E-8</c:v>
                </c:pt>
                <c:pt idx="15">
                  <c:v>9.7244095390968671E-8</c:v>
                </c:pt>
                <c:pt idx="16">
                  <c:v>9.7244095390968671E-8</c:v>
                </c:pt>
                <c:pt idx="17">
                  <c:v>9.7244095390968671E-8</c:v>
                </c:pt>
                <c:pt idx="18">
                  <c:v>9.7244095390968671E-8</c:v>
                </c:pt>
                <c:pt idx="19">
                  <c:v>9.7244095390968671E-8</c:v>
                </c:pt>
                <c:pt idx="20">
                  <c:v>9.7244095390968671E-8</c:v>
                </c:pt>
                <c:pt idx="21">
                  <c:v>9.7244095390968671E-8</c:v>
                </c:pt>
                <c:pt idx="22">
                  <c:v>9.7244095390968671E-8</c:v>
                </c:pt>
                <c:pt idx="23">
                  <c:v>9.7244095390968671E-8</c:v>
                </c:pt>
                <c:pt idx="24">
                  <c:v>9.7244095390968671E-8</c:v>
                </c:pt>
                <c:pt idx="25">
                  <c:v>9.7244095390968671E-8</c:v>
                </c:pt>
                <c:pt idx="26">
                  <c:v>9.7244095390968671E-8</c:v>
                </c:pt>
                <c:pt idx="27">
                  <c:v>9.7244095390968671E-8</c:v>
                </c:pt>
                <c:pt idx="28">
                  <c:v>9.7244095390968671E-8</c:v>
                </c:pt>
                <c:pt idx="29">
                  <c:v>9.7244095390968671E-8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6BE-42E9-A9A7-FF86CE5C5B8A}"/>
            </c:ext>
          </c:extLst>
        </c:ser>
        <c:ser>
          <c:idx val="6"/>
          <c:order val="6"/>
          <c:tx>
            <c:v>Bimodal(2) 5.7</c:v>
          </c:tx>
          <c:marker>
            <c:symbol val="none"/>
          </c:marker>
          <c:xVal>
            <c:numRef>
              <c:f>'Sheet1 {16 min}'!$D$1:$D$31</c:f>
              <c:numCache>
                <c:formatCode>General</c:formatCode>
                <c:ptCount val="31"/>
                <c:pt idx="0">
                  <c:v>523.7750244140625</c:v>
                </c:pt>
                <c:pt idx="1">
                  <c:v>524.27398681640625</c:v>
                </c:pt>
                <c:pt idx="2">
                  <c:v>524.77398681640625</c:v>
                </c:pt>
                <c:pt idx="3">
                  <c:v>525.28497314453125</c:v>
                </c:pt>
                <c:pt idx="4">
                  <c:v>525.78497314453125</c:v>
                </c:pt>
                <c:pt idx="5">
                  <c:v>526.2860107421875</c:v>
                </c:pt>
                <c:pt idx="6">
                  <c:v>526.7860107421875</c:v>
                </c:pt>
                <c:pt idx="7">
                  <c:v>527.2979736328125</c:v>
                </c:pt>
                <c:pt idx="8">
                  <c:v>527.79901123046875</c:v>
                </c:pt>
                <c:pt idx="9">
                  <c:v>528.301025390625</c:v>
                </c:pt>
                <c:pt idx="10">
                  <c:v>528.801025390625</c:v>
                </c:pt>
                <c:pt idx="11">
                  <c:v>529.301025390625</c:v>
                </c:pt>
                <c:pt idx="12">
                  <c:v>529.801025390625</c:v>
                </c:pt>
              </c:numCache>
            </c:numRef>
          </c:xVal>
          <c:yVal>
            <c:numRef>
              <c:f>'Sheet1 {16 min}'!$O$1:$O$31</c:f>
              <c:numCache>
                <c:formatCode>General</c:formatCode>
                <c:ptCount val="31"/>
                <c:pt idx="0">
                  <c:v>199.49763516951163</c:v>
                </c:pt>
                <c:pt idx="1">
                  <c:v>3085.9527934440939</c:v>
                </c:pt>
                <c:pt idx="2">
                  <c:v>19994.51143278191</c:v>
                </c:pt>
                <c:pt idx="3">
                  <c:v>69912.517318987841</c:v>
                </c:pt>
                <c:pt idx="4">
                  <c:v>141425.9012732807</c:v>
                </c:pt>
                <c:pt idx="5">
                  <c:v>164744.02175114714</c:v>
                </c:pt>
                <c:pt idx="6">
                  <c:v>105153.91078568701</c:v>
                </c:pt>
                <c:pt idx="7">
                  <c:v>40163.418353939975</c:v>
                </c:pt>
                <c:pt idx="8">
                  <c:v>10991.80302789587</c:v>
                </c:pt>
                <c:pt idx="9">
                  <c:v>2368.9435612673269</c:v>
                </c:pt>
                <c:pt idx="10">
                  <c:v>424.6847547661576</c:v>
                </c:pt>
                <c:pt idx="11">
                  <c:v>65.569306220283096</c:v>
                </c:pt>
                <c:pt idx="12">
                  <c:v>8.9266046879634295</c:v>
                </c:pt>
                <c:pt idx="13">
                  <c:v>1.0881234289112911</c:v>
                </c:pt>
                <c:pt idx="14">
                  <c:v>0.11741073209448008</c:v>
                </c:pt>
                <c:pt idx="15">
                  <c:v>9.0743639285984969E-3</c:v>
                </c:pt>
                <c:pt idx="16">
                  <c:v>9.7244095390968671E-8</c:v>
                </c:pt>
                <c:pt idx="17">
                  <c:v>9.7244095390968671E-8</c:v>
                </c:pt>
                <c:pt idx="18">
                  <c:v>9.7244095390968671E-8</c:v>
                </c:pt>
                <c:pt idx="19">
                  <c:v>9.7244095390968671E-8</c:v>
                </c:pt>
                <c:pt idx="20">
                  <c:v>9.7244095390968671E-8</c:v>
                </c:pt>
                <c:pt idx="21">
                  <c:v>9.7244095390968671E-8</c:v>
                </c:pt>
                <c:pt idx="22">
                  <c:v>9.7244095390968671E-8</c:v>
                </c:pt>
                <c:pt idx="23">
                  <c:v>9.7244095390968671E-8</c:v>
                </c:pt>
                <c:pt idx="24">
                  <c:v>9.7244095390968671E-8</c:v>
                </c:pt>
                <c:pt idx="25">
                  <c:v>9.7244095390968671E-8</c:v>
                </c:pt>
                <c:pt idx="26">
                  <c:v>9.7244095390968671E-8</c:v>
                </c:pt>
                <c:pt idx="27">
                  <c:v>9.7244095390968671E-8</c:v>
                </c:pt>
                <c:pt idx="28">
                  <c:v>9.7244095390968671E-8</c:v>
                </c:pt>
                <c:pt idx="29">
                  <c:v>9.7244095390968671E-8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6BE-42E9-A9A7-FF86CE5C5B8A}"/>
            </c:ext>
          </c:extLst>
        </c:ser>
        <c:ser>
          <c:idx val="7"/>
          <c:order val="7"/>
          <c:tx>
            <c:v>Bimodal(3) 7</c:v>
          </c:tx>
          <c:marker>
            <c:symbol val="none"/>
          </c:marker>
          <c:xVal>
            <c:numRef>
              <c:f>'Sheet1 {16 min}'!$D$1:$D$31</c:f>
              <c:numCache>
                <c:formatCode>General</c:formatCode>
                <c:ptCount val="31"/>
                <c:pt idx="0">
                  <c:v>523.7750244140625</c:v>
                </c:pt>
                <c:pt idx="1">
                  <c:v>524.27398681640625</c:v>
                </c:pt>
                <c:pt idx="2">
                  <c:v>524.77398681640625</c:v>
                </c:pt>
                <c:pt idx="3">
                  <c:v>525.28497314453125</c:v>
                </c:pt>
                <c:pt idx="4">
                  <c:v>525.78497314453125</c:v>
                </c:pt>
                <c:pt idx="5">
                  <c:v>526.2860107421875</c:v>
                </c:pt>
                <c:pt idx="6">
                  <c:v>526.7860107421875</c:v>
                </c:pt>
                <c:pt idx="7">
                  <c:v>527.2979736328125</c:v>
                </c:pt>
                <c:pt idx="8">
                  <c:v>527.79901123046875</c:v>
                </c:pt>
                <c:pt idx="9">
                  <c:v>528.301025390625</c:v>
                </c:pt>
                <c:pt idx="10">
                  <c:v>528.801025390625</c:v>
                </c:pt>
                <c:pt idx="11">
                  <c:v>529.301025390625</c:v>
                </c:pt>
                <c:pt idx="12">
                  <c:v>529.801025390625</c:v>
                </c:pt>
              </c:numCache>
            </c:numRef>
          </c:xVal>
          <c:yVal>
            <c:numRef>
              <c:f>'Sheet1 {16 min}'!$V$1:$V$31</c:f>
              <c:numCache>
                <c:formatCode>General</c:formatCode>
                <c:ptCount val="31"/>
                <c:pt idx="0">
                  <c:v>1.6485176921402829</c:v>
                </c:pt>
                <c:pt idx="1">
                  <c:v>47.861339642060031</c:v>
                </c:pt>
                <c:pt idx="2">
                  <c:v>599.62608483006363</c:v>
                </c:pt>
                <c:pt idx="3">
                  <c:v>4219.0269194366556</c:v>
                </c:pt>
                <c:pt idx="4">
                  <c:v>18144.833984052711</c:v>
                </c:pt>
                <c:pt idx="5">
                  <c:v>48517.53879557152</c:v>
                </c:pt>
                <c:pt idx="6">
                  <c:v>78183.651161416157</c:v>
                </c:pt>
                <c:pt idx="7">
                  <c:v>69751.477025371292</c:v>
                </c:pt>
                <c:pt idx="8">
                  <c:v>30583.86458231245</c:v>
                </c:pt>
                <c:pt idx="9">
                  <c:v>9019.824017777868</c:v>
                </c:pt>
                <c:pt idx="10">
                  <c:v>2038.0613327821159</c:v>
                </c:pt>
                <c:pt idx="11">
                  <c:v>377.59843578865758</c:v>
                </c:pt>
                <c:pt idx="12">
                  <c:v>59.744394632943838</c:v>
                </c:pt>
                <c:pt idx="13">
                  <c:v>8.2906355072844864</c:v>
                </c:pt>
                <c:pt idx="14">
                  <c:v>1.0275249175738079</c:v>
                </c:pt>
                <c:pt idx="15">
                  <c:v>0.11419148447465417</c:v>
                </c:pt>
                <c:pt idx="16">
                  <c:v>1.0088447573058153E-2</c:v>
                </c:pt>
                <c:pt idx="17">
                  <c:v>9.7244095390968671E-8</c:v>
                </c:pt>
                <c:pt idx="18">
                  <c:v>9.7244095390968671E-8</c:v>
                </c:pt>
                <c:pt idx="19">
                  <c:v>9.7244095390968671E-8</c:v>
                </c:pt>
                <c:pt idx="20">
                  <c:v>9.7244095390968671E-8</c:v>
                </c:pt>
                <c:pt idx="21">
                  <c:v>9.7244095390968671E-8</c:v>
                </c:pt>
                <c:pt idx="22">
                  <c:v>9.7244095390968671E-8</c:v>
                </c:pt>
                <c:pt idx="23">
                  <c:v>9.7244095390968671E-8</c:v>
                </c:pt>
                <c:pt idx="24">
                  <c:v>9.7244095390968671E-8</c:v>
                </c:pt>
                <c:pt idx="25">
                  <c:v>9.7244095390968671E-8</c:v>
                </c:pt>
                <c:pt idx="26">
                  <c:v>9.7244095390968671E-8</c:v>
                </c:pt>
                <c:pt idx="27">
                  <c:v>9.7244095390968671E-8</c:v>
                </c:pt>
                <c:pt idx="28">
                  <c:v>9.7244095390968671E-8</c:v>
                </c:pt>
                <c:pt idx="29">
                  <c:v>9.7244095390968671E-8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F6BE-42E9-A9A7-FF86CE5C5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520159"/>
        <c:axId val="788521407"/>
      </c:scatterChart>
      <c:valAx>
        <c:axId val="788520159"/>
        <c:scaling>
          <c:orientation val="minMax"/>
          <c:max val="530"/>
          <c:min val="523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m/z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88521407"/>
        <c:crosses val="autoZero"/>
        <c:crossBetween val="midCat"/>
      </c:valAx>
      <c:valAx>
        <c:axId val="788521407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88520159"/>
        <c:crosses val="autoZero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Regression Metric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Lit>
              <c:ptCount val="1"/>
              <c:pt idx="0">
                <c:v>Error</c:v>
              </c:pt>
            </c:strLit>
          </c:cat>
          <c:val>
            <c:numRef>
              <c:f>'Sheet1 {16 min}'!$I$78</c:f>
              <c:numCache>
                <c:formatCode>General</c:formatCode>
                <c:ptCount val="1"/>
                <c:pt idx="0">
                  <c:v>1.6979472118618327E-6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BBAD-455B-8DE3-A059E0C759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axId val="788522655"/>
        <c:axId val="788530975"/>
      </c:barChart>
      <c:scatterChart>
        <c:scatterStyle val="lineMarker"/>
        <c:varyColors val="0"/>
        <c:ser>
          <c:idx val="1"/>
          <c:order val="1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008000"/>
                </a:solidFill>
                <a:prstDash val="solid"/>
              </a:ln>
            </c:spPr>
          </c:errBars>
          <c:yVal>
            <c:numRef>
              <c:f>'Sheet1 {16 min}'!$I$79</c:f>
              <c:numCache>
                <c:formatCode>General</c:formatCode>
                <c:ptCount val="1"/>
                <c:pt idx="0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BBAD-455B-8DE3-A059E0C759D4}"/>
            </c:ext>
          </c:extLst>
        </c:ser>
        <c:ser>
          <c:idx val="2"/>
          <c:order val="2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6600"/>
                </a:solidFill>
                <a:prstDash val="solid"/>
              </a:ln>
            </c:spPr>
          </c:errBars>
          <c:yVal>
            <c:numRef>
              <c:f>'Sheet1 {16 min}'!$I$80</c:f>
              <c:numCache>
                <c:formatCode>General</c:formatCode>
                <c:ptCount val="1"/>
                <c:pt idx="0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BBAD-455B-8DE3-A059E0C759D4}"/>
            </c:ext>
          </c:extLst>
        </c:ser>
        <c:ser>
          <c:idx val="3"/>
          <c:order val="3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'Sheet1 {16 min}'!$I$81</c:f>
              <c:numCache>
                <c:formatCode>General</c:formatCode>
                <c:ptCount val="1"/>
                <c:pt idx="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BBAD-455B-8DE3-A059E0C759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522655"/>
        <c:axId val="788530975"/>
      </c:scatterChart>
      <c:catAx>
        <c:axId val="78852265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88530975"/>
        <c:crosses val="autoZero"/>
        <c:auto val="1"/>
        <c:lblAlgn val="ctr"/>
        <c:lblOffset val="100"/>
        <c:noMultiLvlLbl val="0"/>
      </c:catAx>
      <c:valAx>
        <c:axId val="788530975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788522655"/>
        <c:crosses val="autoZero"/>
        <c:crossBetween val="between"/>
      </c:valAx>
      <c:spPr>
        <a:noFill/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Delta Chi Metric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Lit>
              <c:ptCount val="1"/>
              <c:pt idx="0">
                <c:v>DeltaChi</c:v>
              </c:pt>
            </c:strLit>
          </c:cat>
          <c:val>
            <c:numRef>
              <c:f>'Sheet1 {16 min}'!$J$78</c:f>
              <c:numCache>
                <c:formatCode>General</c:formatCode>
                <c:ptCount val="1"/>
                <c:pt idx="0">
                  <c:v>2.5952357436154077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92-4920-A77D-18C6DAF8A9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axId val="788505183"/>
        <c:axId val="788508511"/>
      </c:barChart>
      <c:scatterChart>
        <c:scatterStyle val="lineMarker"/>
        <c:varyColors val="0"/>
        <c:ser>
          <c:idx val="1"/>
          <c:order val="1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008000"/>
                </a:solidFill>
                <a:prstDash val="solid"/>
              </a:ln>
            </c:spPr>
          </c:errBars>
          <c:yVal>
            <c:numRef>
              <c:f>'Sheet1 {16 min}'!$J$79</c:f>
              <c:numCache>
                <c:formatCode>General</c:formatCode>
                <c:ptCount val="1"/>
                <c:pt idx="0">
                  <c:v>1.5083969545597873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C92-4920-A77D-18C6DAF8A9A4}"/>
            </c:ext>
          </c:extLst>
        </c:ser>
        <c:ser>
          <c:idx val="2"/>
          <c:order val="2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6600"/>
                </a:solidFill>
                <a:prstDash val="solid"/>
              </a:ln>
            </c:spPr>
          </c:errBars>
          <c:yVal>
            <c:numRef>
              <c:f>'Sheet1 {16 min}'!$J$80</c:f>
              <c:numCache>
                <c:formatCode>General</c:formatCode>
                <c:ptCount val="1"/>
                <c:pt idx="0">
                  <c:v>0.75419847727989364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C92-4920-A77D-18C6DAF8A9A4}"/>
            </c:ext>
          </c:extLst>
        </c:ser>
        <c:ser>
          <c:idx val="3"/>
          <c:order val="3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'Sheet1 {16 min}'!$J$81</c:f>
              <c:numCache>
                <c:formatCode>General</c:formatCode>
                <c:ptCount val="1"/>
                <c:pt idx="0">
                  <c:v>0.37709923863994682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C92-4920-A77D-18C6DAF8A9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505183"/>
        <c:axId val="788508511"/>
      </c:scatterChart>
      <c:catAx>
        <c:axId val="78850518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88508511"/>
        <c:crosses val="autoZero"/>
        <c:auto val="1"/>
        <c:lblAlgn val="ctr"/>
        <c:lblOffset val="100"/>
        <c:noMultiLvlLbl val="0"/>
      </c:catAx>
      <c:valAx>
        <c:axId val="788508511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788505183"/>
        <c:crosses val="autoZero"/>
        <c:crossBetween val="between"/>
      </c:valAx>
      <c:spPr>
        <a:noFill/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Separation Metric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Lit>
              <c:ptCount val="1"/>
              <c:pt idx="0">
                <c:v>SepRatio</c:v>
              </c:pt>
            </c:strLit>
          </c:cat>
          <c:val>
            <c:numRef>
              <c:f>'Sheet1 {16 min}'!$K$78</c:f>
              <c:numCache>
                <c:formatCode>General</c:formatCode>
                <c:ptCount val="1"/>
                <c:pt idx="0">
                  <c:v>1.3381217676747896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48-48E4-956D-51ACAA2C73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axId val="788513087"/>
        <c:axId val="788505599"/>
      </c:barChart>
      <c:scatterChart>
        <c:scatterStyle val="lineMarker"/>
        <c:varyColors val="0"/>
        <c:ser>
          <c:idx val="1"/>
          <c:order val="1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008000"/>
                </a:solidFill>
                <a:prstDash val="solid"/>
              </a:ln>
            </c:spPr>
          </c:errBars>
          <c:yVal>
            <c:numRef>
              <c:f>'Sheet1 {16 min}'!$K$79</c:f>
              <c:numCache>
                <c:formatCode>General</c:formatCode>
                <c:ptCount val="1"/>
                <c:pt idx="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48-48E4-956D-51ACAA2C730E}"/>
            </c:ext>
          </c:extLst>
        </c:ser>
        <c:ser>
          <c:idx val="2"/>
          <c:order val="2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6600"/>
                </a:solidFill>
                <a:prstDash val="solid"/>
              </a:ln>
            </c:spPr>
          </c:errBars>
          <c:yVal>
            <c:numRef>
              <c:f>'Sheet1 {16 min}'!$K$80</c:f>
              <c:numCache>
                <c:formatCode>General</c:formatCode>
                <c:ptCount val="1"/>
                <c:pt idx="0">
                  <c:v>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A48-48E4-956D-51ACAA2C730E}"/>
            </c:ext>
          </c:extLst>
        </c:ser>
        <c:ser>
          <c:idx val="3"/>
          <c:order val="3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'Sheet1 {16 min}'!$K$81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A48-48E4-956D-51ACAA2C73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513087"/>
        <c:axId val="788505599"/>
      </c:scatterChart>
      <c:catAx>
        <c:axId val="78851308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88505599"/>
        <c:crosses val="autoZero"/>
        <c:auto val="1"/>
        <c:lblAlgn val="ctr"/>
        <c:lblOffset val="100"/>
        <c:noMultiLvlLbl val="0"/>
      </c:catAx>
      <c:valAx>
        <c:axId val="788505599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788513087"/>
        <c:crosses val="autoZero"/>
        <c:crossBetween val="between"/>
      </c:valAx>
      <c:spPr>
        <a:noFill/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Delta Chi Metric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Lit>
              <c:ptCount val="1"/>
              <c:pt idx="0">
                <c:v>DeltaChi</c:v>
              </c:pt>
            </c:strLit>
          </c:cat>
          <c:val>
            <c:numRef>
              <c:f>'Sheet1 {1 min}'!$J$78</c:f>
              <c:numCache>
                <c:formatCode>General</c:formatCode>
                <c:ptCount val="1"/>
                <c:pt idx="0">
                  <c:v>-0.17795057008575615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29-459D-B730-55DA98E8EA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axId val="477529407"/>
        <c:axId val="477511103"/>
      </c:barChart>
      <c:scatterChart>
        <c:scatterStyle val="lineMarker"/>
        <c:varyColors val="0"/>
        <c:ser>
          <c:idx val="1"/>
          <c:order val="1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008000"/>
                </a:solidFill>
                <a:prstDash val="solid"/>
              </a:ln>
            </c:spPr>
          </c:errBars>
          <c:yVal>
            <c:numRef>
              <c:f>'Sheet1 {1 min}'!$J$79</c:f>
              <c:numCache>
                <c:formatCode>General</c:formatCode>
                <c:ptCount val="1"/>
                <c:pt idx="0">
                  <c:v>8.4073987780291601E-3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29-459D-B730-55DA98E8EA1B}"/>
            </c:ext>
          </c:extLst>
        </c:ser>
        <c:ser>
          <c:idx val="2"/>
          <c:order val="2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6600"/>
                </a:solidFill>
                <a:prstDash val="solid"/>
              </a:ln>
            </c:spPr>
          </c:errBars>
          <c:yVal>
            <c:numRef>
              <c:f>'Sheet1 {1 min}'!$J$80</c:f>
              <c:numCache>
                <c:formatCode>General</c:formatCode>
                <c:ptCount val="1"/>
                <c:pt idx="0">
                  <c:v>4.2036993890145801E-3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529-459D-B730-55DA98E8EA1B}"/>
            </c:ext>
          </c:extLst>
        </c:ser>
        <c:ser>
          <c:idx val="3"/>
          <c:order val="3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'Sheet1 {1 min}'!$J$81</c:f>
              <c:numCache>
                <c:formatCode>General</c:formatCode>
                <c:ptCount val="1"/>
                <c:pt idx="0">
                  <c:v>2.10184969450729E-3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529-459D-B730-55DA98E8EA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7529407"/>
        <c:axId val="477511103"/>
      </c:scatterChart>
      <c:catAx>
        <c:axId val="47752940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77511103"/>
        <c:crosses val="autoZero"/>
        <c:auto val="1"/>
        <c:lblAlgn val="ctr"/>
        <c:lblOffset val="100"/>
        <c:noMultiLvlLbl val="0"/>
      </c:catAx>
      <c:valAx>
        <c:axId val="477511103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477529407"/>
        <c:crosses val="autoZero"/>
        <c:crossBetween val="between"/>
      </c:valAx>
      <c:spPr>
        <a:noFill/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Iterative Fitting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1st</c:v>
          </c:tx>
          <c:spPr>
            <a:ln w="25400">
              <a:noFill/>
            </a:ln>
            <a:effectLst/>
          </c:spPr>
          <c:marker>
            <c:symbol val="circle"/>
            <c:size val="6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xVal>
            <c:numRef>
              <c:f>'Sheet1 {16 min}'!$K$101:$K$120</c:f>
              <c:numCache>
                <c:formatCode>General</c:formatCode>
                <c:ptCount val="20"/>
                <c:pt idx="0">
                  <c:v>2.8394185625595911</c:v>
                </c:pt>
                <c:pt idx="1">
                  <c:v>2.0613630197528394</c:v>
                </c:pt>
                <c:pt idx="2">
                  <c:v>1.8892699890502416</c:v>
                </c:pt>
                <c:pt idx="3">
                  <c:v>1.2775114187004397</c:v>
                </c:pt>
                <c:pt idx="4">
                  <c:v>1.1922769061166258</c:v>
                </c:pt>
                <c:pt idx="5">
                  <c:v>1.5474874812781767</c:v>
                </c:pt>
                <c:pt idx="6">
                  <c:v>0.9672218601941287</c:v>
                </c:pt>
                <c:pt idx="7">
                  <c:v>0.55176050193646431</c:v>
                </c:pt>
                <c:pt idx="8">
                  <c:v>1.2675527793452852</c:v>
                </c:pt>
                <c:pt idx="9">
                  <c:v>1.233224706070879</c:v>
                </c:pt>
              </c:numCache>
            </c:numRef>
          </c:xVal>
          <c:yVal>
            <c:numRef>
              <c:f>'Sheet1 {16 min}'!$Q$101:$Q$120</c:f>
              <c:numCache>
                <c:formatCode>General</c:formatCode>
                <c:ptCount val="20"/>
                <c:pt idx="0">
                  <c:v>0.57518595529906624</c:v>
                </c:pt>
                <c:pt idx="1">
                  <c:v>0.32844172150347256</c:v>
                </c:pt>
                <c:pt idx="2">
                  <c:v>0.28043412716360128</c:v>
                </c:pt>
                <c:pt idx="3">
                  <c:v>0.1149048806980842</c:v>
                </c:pt>
                <c:pt idx="4">
                  <c:v>7.2406351163530822E-2</c:v>
                </c:pt>
                <c:pt idx="5">
                  <c:v>0.18227198667669944</c:v>
                </c:pt>
                <c:pt idx="6">
                  <c:v>0.10729879249474639</c:v>
                </c:pt>
                <c:pt idx="7">
                  <c:v>4.3188652947889095E-2</c:v>
                </c:pt>
                <c:pt idx="8">
                  <c:v>0.19268427222197049</c:v>
                </c:pt>
                <c:pt idx="9">
                  <c:v>8.5957183421555519E-2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F0-4FDB-B038-CC62D63D4F25}"/>
            </c:ext>
          </c:extLst>
        </c:ser>
        <c:ser>
          <c:idx val="1"/>
          <c:order val="1"/>
          <c:tx>
            <c:v>2nd</c:v>
          </c:tx>
          <c:spPr>
            <a:ln w="25400">
              <a:noFill/>
            </a:ln>
            <a:effectLst/>
          </c:spPr>
          <c:marker>
            <c:symbol val="circle"/>
            <c:size val="6"/>
            <c:spPr>
              <a:solidFill>
                <a:srgbClr val="99CCFF"/>
              </a:solidFill>
              <a:ln>
                <a:solidFill>
                  <a:srgbClr val="99CCFF"/>
                </a:solidFill>
                <a:prstDash val="solid"/>
              </a:ln>
            </c:spPr>
          </c:marker>
          <c:xVal>
            <c:numRef>
              <c:f>'Sheet1 {16 min}'!$M$101:$M$120</c:f>
              <c:numCache>
                <c:formatCode>General</c:formatCode>
                <c:ptCount val="20"/>
                <c:pt idx="0">
                  <c:v>4.0012619227605519</c:v>
                </c:pt>
                <c:pt idx="1">
                  <c:v>3.9931029878781219</c:v>
                </c:pt>
                <c:pt idx="2">
                  <c:v>4.0686931499655614</c:v>
                </c:pt>
                <c:pt idx="3">
                  <c:v>2.4071517575838044</c:v>
                </c:pt>
                <c:pt idx="4">
                  <c:v>1.3458783818490581</c:v>
                </c:pt>
                <c:pt idx="5">
                  <c:v>4.615115697082417</c:v>
                </c:pt>
                <c:pt idx="6">
                  <c:v>2.8266488328867907</c:v>
                </c:pt>
                <c:pt idx="7">
                  <c:v>1.0060130445498789</c:v>
                </c:pt>
                <c:pt idx="8">
                  <c:v>3.5822077159424963</c:v>
                </c:pt>
                <c:pt idx="9">
                  <c:v>1.3005354319123872</c:v>
                </c:pt>
              </c:numCache>
            </c:numRef>
          </c:xVal>
          <c:yVal>
            <c:numRef>
              <c:f>'Sheet1 {16 min}'!$R$101:$R$120</c:f>
              <c:numCache>
                <c:formatCode>General</c:formatCode>
                <c:ptCount val="20"/>
                <c:pt idx="0">
                  <c:v>0.14881683910853791</c:v>
                </c:pt>
                <c:pt idx="1">
                  <c:v>0.18555024080665167</c:v>
                </c:pt>
                <c:pt idx="2">
                  <c:v>0.45093993330834159</c:v>
                </c:pt>
                <c:pt idx="3">
                  <c:v>0.1090402516015668</c:v>
                </c:pt>
                <c:pt idx="4">
                  <c:v>5.741972763870664E-2</c:v>
                </c:pt>
                <c:pt idx="5">
                  <c:v>0.77779097151422605</c:v>
                </c:pt>
                <c:pt idx="6">
                  <c:v>7.5559251319114479E-2</c:v>
                </c:pt>
                <c:pt idx="7">
                  <c:v>8.3452040778343672E-2</c:v>
                </c:pt>
                <c:pt idx="8">
                  <c:v>0.15666500926118415</c:v>
                </c:pt>
                <c:pt idx="9">
                  <c:v>6.9392098876833563E-2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F0-4FDB-B038-CC62D63D4F25}"/>
            </c:ext>
          </c:extLst>
        </c:ser>
        <c:ser>
          <c:idx val="2"/>
          <c:order val="2"/>
          <c:tx>
            <c:v>3rd</c:v>
          </c:tx>
          <c:spPr>
            <a:ln w="25400">
              <a:noFill/>
            </a:ln>
            <a:effectLst/>
          </c:spPr>
          <c:marker>
            <c:symbol val="circle"/>
            <c:size val="6"/>
            <c:spPr>
              <a:solidFill>
                <a:srgbClr val="FFCC99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xVal>
            <c:numRef>
              <c:f>'Sheet1 {16 min}'!$O$101:$O$120</c:f>
              <c:numCache>
                <c:formatCode>General</c:formatCode>
                <c:ptCount val="20"/>
                <c:pt idx="0">
                  <c:v>5.7418963085429633</c:v>
                </c:pt>
                <c:pt idx="1">
                  <c:v>5.2688485578280515</c:v>
                </c:pt>
                <c:pt idx="2">
                  <c:v>5.9231176545486974</c:v>
                </c:pt>
                <c:pt idx="3">
                  <c:v>4.6800853855814735</c:v>
                </c:pt>
                <c:pt idx="4">
                  <c:v>4.4734743361139504</c:v>
                </c:pt>
                <c:pt idx="5">
                  <c:v>4.6304519348489306</c:v>
                </c:pt>
                <c:pt idx="6">
                  <c:v>4.6741848694033958</c:v>
                </c:pt>
                <c:pt idx="7">
                  <c:v>4.4929548882809973</c:v>
                </c:pt>
                <c:pt idx="8">
                  <c:v>4.910332200957396</c:v>
                </c:pt>
                <c:pt idx="9">
                  <c:v>4.570293933244721</c:v>
                </c:pt>
              </c:numCache>
            </c:numRef>
          </c:xVal>
          <c:yVal>
            <c:numRef>
              <c:f>'Sheet1 {16 min}'!$S$101:$S$120</c:f>
              <c:numCache>
                <c:formatCode>General</c:formatCode>
                <c:ptCount val="20"/>
                <c:pt idx="0">
                  <c:v>0.27599720559239582</c:v>
                </c:pt>
                <c:pt idx="1">
                  <c:v>0.48600803768987577</c:v>
                </c:pt>
                <c:pt idx="2">
                  <c:v>0.26862593952805719</c:v>
                </c:pt>
                <c:pt idx="3">
                  <c:v>0.77605486770034882</c:v>
                </c:pt>
                <c:pt idx="4">
                  <c:v>0.87017392119776249</c:v>
                </c:pt>
                <c:pt idx="5">
                  <c:v>3.9937041809074564E-2</c:v>
                </c:pt>
                <c:pt idx="6">
                  <c:v>0.81714195618613916</c:v>
                </c:pt>
                <c:pt idx="7">
                  <c:v>0.87335930627376723</c:v>
                </c:pt>
                <c:pt idx="8">
                  <c:v>0.65065071851684542</c:v>
                </c:pt>
                <c:pt idx="9">
                  <c:v>0.84465071770161093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7F0-4FDB-B038-CC62D63D4F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514335"/>
        <c:axId val="788517247"/>
      </c:scatterChart>
      <c:valAx>
        <c:axId val="7885143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88517247"/>
        <c:crosses val="autoZero"/>
        <c:crossBetween val="midCat"/>
      </c:valAx>
      <c:valAx>
        <c:axId val="788517247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88514335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 i="0">
                <a:solidFill>
                  <a:srgbClr val="000000"/>
                </a:solidFill>
              </a:defRPr>
            </a:pPr>
            <a:r>
              <a:rPr lang="en-US" b="1" i="0">
                <a:solidFill>
                  <a:srgbClr val="000000"/>
                </a:solidFill>
              </a:rPr>
              <a:t>Sheet1 {17 min} spectrum 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spectrum</c:v>
          </c:tx>
          <c:spPr>
            <a:ln w="127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{17 min}'!$A$1:$A$586</c:f>
              <c:numCache>
                <c:formatCode>General</c:formatCode>
                <c:ptCount val="586"/>
                <c:pt idx="0">
                  <c:v>523.43499755859375</c:v>
                </c:pt>
                <c:pt idx="1">
                  <c:v>523.44500732421875</c:v>
                </c:pt>
                <c:pt idx="2">
                  <c:v>523.45501708984375</c:v>
                </c:pt>
                <c:pt idx="3">
                  <c:v>523.46502685546875</c:v>
                </c:pt>
                <c:pt idx="4">
                  <c:v>523.4749755859375</c:v>
                </c:pt>
                <c:pt idx="5">
                  <c:v>523.4849853515625</c:v>
                </c:pt>
                <c:pt idx="6">
                  <c:v>523.4949951171875</c:v>
                </c:pt>
                <c:pt idx="7">
                  <c:v>523.5050048828125</c:v>
                </c:pt>
                <c:pt idx="8">
                  <c:v>523.5150146484375</c:v>
                </c:pt>
                <c:pt idx="9">
                  <c:v>523.5250244140625</c:v>
                </c:pt>
                <c:pt idx="10">
                  <c:v>523.53497314453125</c:v>
                </c:pt>
                <c:pt idx="11">
                  <c:v>523.54498291015625</c:v>
                </c:pt>
                <c:pt idx="12">
                  <c:v>523.55499267578125</c:v>
                </c:pt>
                <c:pt idx="13">
                  <c:v>523.56500244140625</c:v>
                </c:pt>
                <c:pt idx="14">
                  <c:v>523.57501220703125</c:v>
                </c:pt>
                <c:pt idx="15">
                  <c:v>523.58502197265625</c:v>
                </c:pt>
                <c:pt idx="16">
                  <c:v>523.594970703125</c:v>
                </c:pt>
                <c:pt idx="17">
                  <c:v>523.60498046875</c:v>
                </c:pt>
                <c:pt idx="18">
                  <c:v>523.614990234375</c:v>
                </c:pt>
                <c:pt idx="19">
                  <c:v>523.625</c:v>
                </c:pt>
                <c:pt idx="20">
                  <c:v>523.635009765625</c:v>
                </c:pt>
                <c:pt idx="21">
                  <c:v>523.64501953125</c:v>
                </c:pt>
                <c:pt idx="22">
                  <c:v>523.655029296875</c:v>
                </c:pt>
                <c:pt idx="23">
                  <c:v>523.66497802734375</c:v>
                </c:pt>
                <c:pt idx="24">
                  <c:v>523.67498779296875</c:v>
                </c:pt>
                <c:pt idx="25">
                  <c:v>523.68499755859375</c:v>
                </c:pt>
                <c:pt idx="26">
                  <c:v>523.69500732421875</c:v>
                </c:pt>
                <c:pt idx="27">
                  <c:v>523.70501708984375</c:v>
                </c:pt>
                <c:pt idx="28">
                  <c:v>523.71502685546875</c:v>
                </c:pt>
                <c:pt idx="29">
                  <c:v>523.7249755859375</c:v>
                </c:pt>
                <c:pt idx="30">
                  <c:v>523.7349853515625</c:v>
                </c:pt>
                <c:pt idx="31">
                  <c:v>523.7449951171875</c:v>
                </c:pt>
                <c:pt idx="32">
                  <c:v>523.7550048828125</c:v>
                </c:pt>
                <c:pt idx="33">
                  <c:v>523.7650146484375</c:v>
                </c:pt>
                <c:pt idx="34">
                  <c:v>523.7750244140625</c:v>
                </c:pt>
                <c:pt idx="35">
                  <c:v>523.78497314453125</c:v>
                </c:pt>
                <c:pt idx="36">
                  <c:v>523.79498291015625</c:v>
                </c:pt>
                <c:pt idx="37">
                  <c:v>523.80499267578125</c:v>
                </c:pt>
                <c:pt idx="38">
                  <c:v>523.81500244140625</c:v>
                </c:pt>
                <c:pt idx="39">
                  <c:v>523.82501220703125</c:v>
                </c:pt>
                <c:pt idx="40">
                  <c:v>523.83502197265625</c:v>
                </c:pt>
                <c:pt idx="41">
                  <c:v>523.844970703125</c:v>
                </c:pt>
                <c:pt idx="42">
                  <c:v>523.85498046875</c:v>
                </c:pt>
                <c:pt idx="43">
                  <c:v>523.864990234375</c:v>
                </c:pt>
                <c:pt idx="44">
                  <c:v>523.875</c:v>
                </c:pt>
                <c:pt idx="45">
                  <c:v>523.885009765625</c:v>
                </c:pt>
                <c:pt idx="46">
                  <c:v>523.89501953125</c:v>
                </c:pt>
                <c:pt idx="47">
                  <c:v>523.905029296875</c:v>
                </c:pt>
                <c:pt idx="48">
                  <c:v>523.91497802734375</c:v>
                </c:pt>
                <c:pt idx="49">
                  <c:v>523.92498779296875</c:v>
                </c:pt>
                <c:pt idx="50">
                  <c:v>523.93499755859375</c:v>
                </c:pt>
                <c:pt idx="51">
                  <c:v>523.94500732421875</c:v>
                </c:pt>
                <c:pt idx="52">
                  <c:v>523.95501708984375</c:v>
                </c:pt>
                <c:pt idx="53">
                  <c:v>523.96502685546875</c:v>
                </c:pt>
                <c:pt idx="54">
                  <c:v>523.9749755859375</c:v>
                </c:pt>
                <c:pt idx="55">
                  <c:v>523.9849853515625</c:v>
                </c:pt>
                <c:pt idx="56">
                  <c:v>523.9949951171875</c:v>
                </c:pt>
                <c:pt idx="57">
                  <c:v>524.0050048828125</c:v>
                </c:pt>
                <c:pt idx="58">
                  <c:v>524.0150146484375</c:v>
                </c:pt>
                <c:pt idx="59">
                  <c:v>524.0250244140625</c:v>
                </c:pt>
                <c:pt idx="60">
                  <c:v>524.03497314453125</c:v>
                </c:pt>
                <c:pt idx="61">
                  <c:v>524.04498291015625</c:v>
                </c:pt>
                <c:pt idx="62">
                  <c:v>524.05499267578125</c:v>
                </c:pt>
                <c:pt idx="63">
                  <c:v>524.06500244140625</c:v>
                </c:pt>
                <c:pt idx="64">
                  <c:v>524.07501220703125</c:v>
                </c:pt>
                <c:pt idx="65">
                  <c:v>524.08502197265625</c:v>
                </c:pt>
                <c:pt idx="66">
                  <c:v>524.094970703125</c:v>
                </c:pt>
                <c:pt idx="67">
                  <c:v>524.10400390625</c:v>
                </c:pt>
                <c:pt idx="68">
                  <c:v>524.114990234375</c:v>
                </c:pt>
                <c:pt idx="69">
                  <c:v>524.125</c:v>
                </c:pt>
                <c:pt idx="70">
                  <c:v>524.135009765625</c:v>
                </c:pt>
                <c:pt idx="71">
                  <c:v>524.14398193359375</c:v>
                </c:pt>
                <c:pt idx="72">
                  <c:v>524.15399169921875</c:v>
                </c:pt>
                <c:pt idx="73">
                  <c:v>524.16400146484375</c:v>
                </c:pt>
                <c:pt idx="74">
                  <c:v>524.17401123046875</c:v>
                </c:pt>
                <c:pt idx="75">
                  <c:v>524.18402099609375</c:v>
                </c:pt>
                <c:pt idx="76">
                  <c:v>524.1939697265625</c:v>
                </c:pt>
                <c:pt idx="77">
                  <c:v>524.2039794921875</c:v>
                </c:pt>
                <c:pt idx="78">
                  <c:v>524.2139892578125</c:v>
                </c:pt>
                <c:pt idx="79">
                  <c:v>524.2239990234375</c:v>
                </c:pt>
                <c:pt idx="80">
                  <c:v>524.2340087890625</c:v>
                </c:pt>
                <c:pt idx="81">
                  <c:v>524.2440185546875</c:v>
                </c:pt>
                <c:pt idx="82">
                  <c:v>524.2540283203125</c:v>
                </c:pt>
                <c:pt idx="83">
                  <c:v>524.26397705078125</c:v>
                </c:pt>
                <c:pt idx="84">
                  <c:v>524.27398681640625</c:v>
                </c:pt>
                <c:pt idx="85">
                  <c:v>524.28399658203125</c:v>
                </c:pt>
                <c:pt idx="86">
                  <c:v>524.29400634765625</c:v>
                </c:pt>
                <c:pt idx="87">
                  <c:v>524.30401611328125</c:v>
                </c:pt>
                <c:pt idx="88">
                  <c:v>524.31402587890625</c:v>
                </c:pt>
                <c:pt idx="89">
                  <c:v>524.323974609375</c:v>
                </c:pt>
                <c:pt idx="90">
                  <c:v>524.333984375</c:v>
                </c:pt>
                <c:pt idx="91">
                  <c:v>524.343994140625</c:v>
                </c:pt>
                <c:pt idx="92">
                  <c:v>524.35400390625</c:v>
                </c:pt>
                <c:pt idx="93">
                  <c:v>524.364013671875</c:v>
                </c:pt>
                <c:pt idx="94">
                  <c:v>524.3740234375</c:v>
                </c:pt>
                <c:pt idx="95">
                  <c:v>524.38397216796875</c:v>
                </c:pt>
                <c:pt idx="96">
                  <c:v>524.39398193359375</c:v>
                </c:pt>
                <c:pt idx="97">
                  <c:v>524.40399169921875</c:v>
                </c:pt>
                <c:pt idx="98">
                  <c:v>524.41400146484375</c:v>
                </c:pt>
                <c:pt idx="99">
                  <c:v>524.42401123046875</c:v>
                </c:pt>
                <c:pt idx="100">
                  <c:v>524.43402099609375</c:v>
                </c:pt>
                <c:pt idx="101">
                  <c:v>524.4439697265625</c:v>
                </c:pt>
                <c:pt idx="102">
                  <c:v>524.4539794921875</c:v>
                </c:pt>
                <c:pt idx="103">
                  <c:v>524.4639892578125</c:v>
                </c:pt>
                <c:pt idx="104">
                  <c:v>524.4739990234375</c:v>
                </c:pt>
                <c:pt idx="105">
                  <c:v>524.4840087890625</c:v>
                </c:pt>
                <c:pt idx="106">
                  <c:v>524.4940185546875</c:v>
                </c:pt>
                <c:pt idx="107">
                  <c:v>524.5040283203125</c:v>
                </c:pt>
                <c:pt idx="108">
                  <c:v>524.51397705078125</c:v>
                </c:pt>
                <c:pt idx="109">
                  <c:v>524.52398681640625</c:v>
                </c:pt>
                <c:pt idx="110">
                  <c:v>524.53399658203125</c:v>
                </c:pt>
                <c:pt idx="111">
                  <c:v>524.54400634765625</c:v>
                </c:pt>
                <c:pt idx="112">
                  <c:v>524.55401611328125</c:v>
                </c:pt>
                <c:pt idx="113">
                  <c:v>524.56402587890625</c:v>
                </c:pt>
                <c:pt idx="114">
                  <c:v>524.573974609375</c:v>
                </c:pt>
                <c:pt idx="115">
                  <c:v>524.583984375</c:v>
                </c:pt>
                <c:pt idx="116">
                  <c:v>524.593994140625</c:v>
                </c:pt>
                <c:pt idx="117">
                  <c:v>524.60400390625</c:v>
                </c:pt>
                <c:pt idx="118">
                  <c:v>524.614013671875</c:v>
                </c:pt>
                <c:pt idx="119">
                  <c:v>524.6240234375</c:v>
                </c:pt>
                <c:pt idx="120">
                  <c:v>524.63397216796875</c:v>
                </c:pt>
                <c:pt idx="121">
                  <c:v>524.64398193359375</c:v>
                </c:pt>
                <c:pt idx="122">
                  <c:v>524.65399169921875</c:v>
                </c:pt>
                <c:pt idx="123">
                  <c:v>524.66400146484375</c:v>
                </c:pt>
                <c:pt idx="124">
                  <c:v>524.67401123046875</c:v>
                </c:pt>
                <c:pt idx="125">
                  <c:v>524.68402099609375</c:v>
                </c:pt>
                <c:pt idx="126">
                  <c:v>524.6939697265625</c:v>
                </c:pt>
                <c:pt idx="127">
                  <c:v>524.7039794921875</c:v>
                </c:pt>
                <c:pt idx="128">
                  <c:v>524.7139892578125</c:v>
                </c:pt>
                <c:pt idx="129">
                  <c:v>524.7239990234375</c:v>
                </c:pt>
                <c:pt idx="130">
                  <c:v>524.7340087890625</c:v>
                </c:pt>
                <c:pt idx="131">
                  <c:v>524.7440185546875</c:v>
                </c:pt>
                <c:pt idx="132">
                  <c:v>524.7540283203125</c:v>
                </c:pt>
                <c:pt idx="133">
                  <c:v>524.76397705078125</c:v>
                </c:pt>
                <c:pt idx="134">
                  <c:v>524.77398681640625</c:v>
                </c:pt>
                <c:pt idx="135">
                  <c:v>524.78399658203125</c:v>
                </c:pt>
                <c:pt idx="136">
                  <c:v>524.79400634765625</c:v>
                </c:pt>
                <c:pt idx="137">
                  <c:v>524.80401611328125</c:v>
                </c:pt>
                <c:pt idx="138">
                  <c:v>524.81402587890625</c:v>
                </c:pt>
                <c:pt idx="139">
                  <c:v>524.823974609375</c:v>
                </c:pt>
                <c:pt idx="140">
                  <c:v>524.833984375</c:v>
                </c:pt>
                <c:pt idx="141">
                  <c:v>524.843994140625</c:v>
                </c:pt>
                <c:pt idx="142">
                  <c:v>524.85400390625</c:v>
                </c:pt>
                <c:pt idx="143">
                  <c:v>524.864013671875</c:v>
                </c:pt>
                <c:pt idx="144">
                  <c:v>524.8740234375</c:v>
                </c:pt>
                <c:pt idx="145">
                  <c:v>524.88397216796875</c:v>
                </c:pt>
                <c:pt idx="146">
                  <c:v>524.89398193359375</c:v>
                </c:pt>
                <c:pt idx="147">
                  <c:v>524.90399169921875</c:v>
                </c:pt>
                <c:pt idx="148">
                  <c:v>524.91400146484375</c:v>
                </c:pt>
                <c:pt idx="149">
                  <c:v>524.92401123046875</c:v>
                </c:pt>
                <c:pt idx="150">
                  <c:v>524.93402099609375</c:v>
                </c:pt>
                <c:pt idx="151">
                  <c:v>524.9439697265625</c:v>
                </c:pt>
                <c:pt idx="152">
                  <c:v>524.9539794921875</c:v>
                </c:pt>
                <c:pt idx="153">
                  <c:v>524.9639892578125</c:v>
                </c:pt>
                <c:pt idx="154">
                  <c:v>524.9739990234375</c:v>
                </c:pt>
                <c:pt idx="155">
                  <c:v>524.9840087890625</c:v>
                </c:pt>
                <c:pt idx="156">
                  <c:v>524.9940185546875</c:v>
                </c:pt>
                <c:pt idx="157">
                  <c:v>525.0040283203125</c:v>
                </c:pt>
                <c:pt idx="158">
                  <c:v>525.01397705078125</c:v>
                </c:pt>
                <c:pt idx="159">
                  <c:v>525.02398681640625</c:v>
                </c:pt>
                <c:pt idx="160">
                  <c:v>525.03399658203125</c:v>
                </c:pt>
                <c:pt idx="161">
                  <c:v>525.04400634765625</c:v>
                </c:pt>
                <c:pt idx="162">
                  <c:v>525.05401611328125</c:v>
                </c:pt>
                <c:pt idx="163">
                  <c:v>525.06402587890625</c:v>
                </c:pt>
                <c:pt idx="164">
                  <c:v>525.073974609375</c:v>
                </c:pt>
                <c:pt idx="165">
                  <c:v>525.083984375</c:v>
                </c:pt>
                <c:pt idx="166">
                  <c:v>525.093994140625</c:v>
                </c:pt>
                <c:pt idx="167">
                  <c:v>525.10400390625</c:v>
                </c:pt>
                <c:pt idx="168">
                  <c:v>525.114013671875</c:v>
                </c:pt>
                <c:pt idx="169">
                  <c:v>525.1240234375</c:v>
                </c:pt>
                <c:pt idx="170">
                  <c:v>525.13397216796875</c:v>
                </c:pt>
                <c:pt idx="171">
                  <c:v>525.14398193359375</c:v>
                </c:pt>
                <c:pt idx="172">
                  <c:v>525.15399169921875</c:v>
                </c:pt>
                <c:pt idx="173">
                  <c:v>525.16400146484375</c:v>
                </c:pt>
                <c:pt idx="174">
                  <c:v>525.17401123046875</c:v>
                </c:pt>
                <c:pt idx="175">
                  <c:v>525.18499755859375</c:v>
                </c:pt>
                <c:pt idx="176">
                  <c:v>525.19500732421875</c:v>
                </c:pt>
                <c:pt idx="177">
                  <c:v>525.2039794921875</c:v>
                </c:pt>
                <c:pt idx="178">
                  <c:v>525.2139892578125</c:v>
                </c:pt>
                <c:pt idx="179">
                  <c:v>525.2239990234375</c:v>
                </c:pt>
                <c:pt idx="180">
                  <c:v>525.2340087890625</c:v>
                </c:pt>
                <c:pt idx="181">
                  <c:v>525.2449951171875</c:v>
                </c:pt>
                <c:pt idx="182">
                  <c:v>525.2550048828125</c:v>
                </c:pt>
                <c:pt idx="183">
                  <c:v>525.2650146484375</c:v>
                </c:pt>
                <c:pt idx="184">
                  <c:v>525.2750244140625</c:v>
                </c:pt>
                <c:pt idx="185">
                  <c:v>525.28497314453125</c:v>
                </c:pt>
                <c:pt idx="186">
                  <c:v>525.29400634765625</c:v>
                </c:pt>
                <c:pt idx="187">
                  <c:v>525.30499267578125</c:v>
                </c:pt>
                <c:pt idx="188">
                  <c:v>525.31500244140625</c:v>
                </c:pt>
                <c:pt idx="189">
                  <c:v>525.32501220703125</c:v>
                </c:pt>
                <c:pt idx="190">
                  <c:v>525.33502197265625</c:v>
                </c:pt>
                <c:pt idx="191">
                  <c:v>525.344970703125</c:v>
                </c:pt>
                <c:pt idx="192">
                  <c:v>525.35498046875</c:v>
                </c:pt>
                <c:pt idx="193">
                  <c:v>525.364990234375</c:v>
                </c:pt>
                <c:pt idx="194">
                  <c:v>525.375</c:v>
                </c:pt>
                <c:pt idx="195">
                  <c:v>525.385009765625</c:v>
                </c:pt>
                <c:pt idx="196">
                  <c:v>525.39501953125</c:v>
                </c:pt>
                <c:pt idx="197">
                  <c:v>525.405029296875</c:v>
                </c:pt>
                <c:pt idx="198">
                  <c:v>525.41497802734375</c:v>
                </c:pt>
                <c:pt idx="199">
                  <c:v>525.42498779296875</c:v>
                </c:pt>
                <c:pt idx="200">
                  <c:v>525.43499755859375</c:v>
                </c:pt>
                <c:pt idx="201">
                  <c:v>525.44500732421875</c:v>
                </c:pt>
                <c:pt idx="202">
                  <c:v>525.45501708984375</c:v>
                </c:pt>
                <c:pt idx="203">
                  <c:v>525.46502685546875</c:v>
                </c:pt>
                <c:pt idx="204">
                  <c:v>525.4749755859375</c:v>
                </c:pt>
                <c:pt idx="205">
                  <c:v>525.4849853515625</c:v>
                </c:pt>
                <c:pt idx="206">
                  <c:v>525.4949951171875</c:v>
                </c:pt>
                <c:pt idx="207">
                  <c:v>525.5050048828125</c:v>
                </c:pt>
                <c:pt idx="208">
                  <c:v>525.5150146484375</c:v>
                </c:pt>
                <c:pt idx="209">
                  <c:v>525.5250244140625</c:v>
                </c:pt>
                <c:pt idx="210">
                  <c:v>525.53497314453125</c:v>
                </c:pt>
                <c:pt idx="211">
                  <c:v>525.54498291015625</c:v>
                </c:pt>
                <c:pt idx="212">
                  <c:v>525.55499267578125</c:v>
                </c:pt>
                <c:pt idx="213">
                  <c:v>525.56500244140625</c:v>
                </c:pt>
                <c:pt idx="214">
                  <c:v>525.57501220703125</c:v>
                </c:pt>
                <c:pt idx="215">
                  <c:v>525.58502197265625</c:v>
                </c:pt>
                <c:pt idx="216">
                  <c:v>525.594970703125</c:v>
                </c:pt>
                <c:pt idx="217">
                  <c:v>525.60498046875</c:v>
                </c:pt>
                <c:pt idx="218">
                  <c:v>525.614990234375</c:v>
                </c:pt>
                <c:pt idx="219">
                  <c:v>525.625</c:v>
                </c:pt>
                <c:pt idx="220">
                  <c:v>525.635009765625</c:v>
                </c:pt>
                <c:pt idx="221">
                  <c:v>525.64501953125</c:v>
                </c:pt>
                <c:pt idx="222">
                  <c:v>525.655029296875</c:v>
                </c:pt>
                <c:pt idx="223">
                  <c:v>525.66497802734375</c:v>
                </c:pt>
                <c:pt idx="224">
                  <c:v>525.67498779296875</c:v>
                </c:pt>
                <c:pt idx="225">
                  <c:v>525.68499755859375</c:v>
                </c:pt>
                <c:pt idx="226">
                  <c:v>525.69500732421875</c:v>
                </c:pt>
                <c:pt idx="227">
                  <c:v>525.70501708984375</c:v>
                </c:pt>
                <c:pt idx="228">
                  <c:v>525.71502685546875</c:v>
                </c:pt>
                <c:pt idx="229">
                  <c:v>525.7249755859375</c:v>
                </c:pt>
                <c:pt idx="230">
                  <c:v>525.7349853515625</c:v>
                </c:pt>
                <c:pt idx="231">
                  <c:v>525.7449951171875</c:v>
                </c:pt>
                <c:pt idx="232">
                  <c:v>525.7550048828125</c:v>
                </c:pt>
                <c:pt idx="233">
                  <c:v>525.7650146484375</c:v>
                </c:pt>
                <c:pt idx="234">
                  <c:v>525.7750244140625</c:v>
                </c:pt>
                <c:pt idx="235">
                  <c:v>525.78497314453125</c:v>
                </c:pt>
                <c:pt idx="236">
                  <c:v>525.79498291015625</c:v>
                </c:pt>
                <c:pt idx="237">
                  <c:v>525.80499267578125</c:v>
                </c:pt>
                <c:pt idx="238">
                  <c:v>525.81500244140625</c:v>
                </c:pt>
                <c:pt idx="239">
                  <c:v>525.82501220703125</c:v>
                </c:pt>
                <c:pt idx="240">
                  <c:v>525.83502197265625</c:v>
                </c:pt>
                <c:pt idx="241">
                  <c:v>525.844970703125</c:v>
                </c:pt>
                <c:pt idx="242">
                  <c:v>525.85498046875</c:v>
                </c:pt>
                <c:pt idx="243">
                  <c:v>525.864990234375</c:v>
                </c:pt>
                <c:pt idx="244">
                  <c:v>525.875</c:v>
                </c:pt>
                <c:pt idx="245">
                  <c:v>525.885009765625</c:v>
                </c:pt>
                <c:pt idx="246">
                  <c:v>525.89501953125</c:v>
                </c:pt>
                <c:pt idx="247">
                  <c:v>525.905029296875</c:v>
                </c:pt>
                <c:pt idx="248">
                  <c:v>525.91497802734375</c:v>
                </c:pt>
                <c:pt idx="249">
                  <c:v>525.92498779296875</c:v>
                </c:pt>
                <c:pt idx="250">
                  <c:v>525.93499755859375</c:v>
                </c:pt>
                <c:pt idx="251">
                  <c:v>525.94500732421875</c:v>
                </c:pt>
                <c:pt idx="252">
                  <c:v>525.95501708984375</c:v>
                </c:pt>
                <c:pt idx="253">
                  <c:v>525.96502685546875</c:v>
                </c:pt>
                <c:pt idx="254">
                  <c:v>525.9749755859375</c:v>
                </c:pt>
                <c:pt idx="255">
                  <c:v>525.9849853515625</c:v>
                </c:pt>
                <c:pt idx="256">
                  <c:v>525.9949951171875</c:v>
                </c:pt>
                <c:pt idx="257">
                  <c:v>526.0050048828125</c:v>
                </c:pt>
                <c:pt idx="258">
                  <c:v>526.0150146484375</c:v>
                </c:pt>
                <c:pt idx="259">
                  <c:v>526.0250244140625</c:v>
                </c:pt>
                <c:pt idx="260">
                  <c:v>526.03497314453125</c:v>
                </c:pt>
                <c:pt idx="261">
                  <c:v>526.04498291015625</c:v>
                </c:pt>
                <c:pt idx="262">
                  <c:v>526.05499267578125</c:v>
                </c:pt>
                <c:pt idx="263">
                  <c:v>526.06500244140625</c:v>
                </c:pt>
                <c:pt idx="264">
                  <c:v>526.07501220703125</c:v>
                </c:pt>
                <c:pt idx="265">
                  <c:v>526.08502197265625</c:v>
                </c:pt>
                <c:pt idx="266">
                  <c:v>526.094970703125</c:v>
                </c:pt>
                <c:pt idx="267">
                  <c:v>526.10498046875</c:v>
                </c:pt>
                <c:pt idx="268">
                  <c:v>526.114990234375</c:v>
                </c:pt>
                <c:pt idx="269">
                  <c:v>526.125</c:v>
                </c:pt>
                <c:pt idx="270">
                  <c:v>526.135009765625</c:v>
                </c:pt>
                <c:pt idx="271">
                  <c:v>526.14501953125</c:v>
                </c:pt>
                <c:pt idx="272">
                  <c:v>526.155029296875</c:v>
                </c:pt>
                <c:pt idx="273">
                  <c:v>526.16497802734375</c:v>
                </c:pt>
                <c:pt idx="274">
                  <c:v>526.17498779296875</c:v>
                </c:pt>
                <c:pt idx="275">
                  <c:v>526.18499755859375</c:v>
                </c:pt>
                <c:pt idx="276">
                  <c:v>526.19500732421875</c:v>
                </c:pt>
                <c:pt idx="277">
                  <c:v>526.20501708984375</c:v>
                </c:pt>
                <c:pt idx="278">
                  <c:v>526.21502685546875</c:v>
                </c:pt>
                <c:pt idx="279">
                  <c:v>526.2249755859375</c:v>
                </c:pt>
                <c:pt idx="280">
                  <c:v>526.2349853515625</c:v>
                </c:pt>
                <c:pt idx="281">
                  <c:v>526.2449951171875</c:v>
                </c:pt>
                <c:pt idx="282">
                  <c:v>526.2550048828125</c:v>
                </c:pt>
                <c:pt idx="283">
                  <c:v>526.2659912109375</c:v>
                </c:pt>
                <c:pt idx="284">
                  <c:v>526.2760009765625</c:v>
                </c:pt>
                <c:pt idx="285">
                  <c:v>526.2860107421875</c:v>
                </c:pt>
                <c:pt idx="286">
                  <c:v>526.2960205078125</c:v>
                </c:pt>
                <c:pt idx="287">
                  <c:v>526.3060302734375</c:v>
                </c:pt>
                <c:pt idx="288">
                  <c:v>526.31597900390625</c:v>
                </c:pt>
                <c:pt idx="289">
                  <c:v>526.32598876953125</c:v>
                </c:pt>
                <c:pt idx="290">
                  <c:v>526.33599853515625</c:v>
                </c:pt>
                <c:pt idx="291">
                  <c:v>526.34600830078125</c:v>
                </c:pt>
                <c:pt idx="292">
                  <c:v>526.35601806640625</c:v>
                </c:pt>
                <c:pt idx="293">
                  <c:v>526.36602783203125</c:v>
                </c:pt>
                <c:pt idx="294">
                  <c:v>526.3759765625</c:v>
                </c:pt>
                <c:pt idx="295">
                  <c:v>526.385986328125</c:v>
                </c:pt>
                <c:pt idx="296">
                  <c:v>526.39599609375</c:v>
                </c:pt>
                <c:pt idx="297">
                  <c:v>526.406005859375</c:v>
                </c:pt>
                <c:pt idx="298">
                  <c:v>526.416015625</c:v>
                </c:pt>
                <c:pt idx="299">
                  <c:v>526.426025390625</c:v>
                </c:pt>
                <c:pt idx="300">
                  <c:v>526.43597412109375</c:v>
                </c:pt>
                <c:pt idx="301">
                  <c:v>526.44598388671875</c:v>
                </c:pt>
                <c:pt idx="302">
                  <c:v>526.45599365234375</c:v>
                </c:pt>
                <c:pt idx="303">
                  <c:v>526.46600341796875</c:v>
                </c:pt>
                <c:pt idx="304">
                  <c:v>526.47601318359375</c:v>
                </c:pt>
                <c:pt idx="305">
                  <c:v>526.48602294921875</c:v>
                </c:pt>
                <c:pt idx="306">
                  <c:v>526.4959716796875</c:v>
                </c:pt>
                <c:pt idx="307">
                  <c:v>526.5059814453125</c:v>
                </c:pt>
                <c:pt idx="308">
                  <c:v>526.5159912109375</c:v>
                </c:pt>
                <c:pt idx="309">
                  <c:v>526.5260009765625</c:v>
                </c:pt>
                <c:pt idx="310">
                  <c:v>526.5360107421875</c:v>
                </c:pt>
                <c:pt idx="311">
                  <c:v>526.5460205078125</c:v>
                </c:pt>
                <c:pt idx="312">
                  <c:v>526.5560302734375</c:v>
                </c:pt>
                <c:pt idx="313">
                  <c:v>526.56597900390625</c:v>
                </c:pt>
                <c:pt idx="314">
                  <c:v>526.57598876953125</c:v>
                </c:pt>
                <c:pt idx="315">
                  <c:v>526.58599853515625</c:v>
                </c:pt>
                <c:pt idx="316">
                  <c:v>526.59600830078125</c:v>
                </c:pt>
                <c:pt idx="317">
                  <c:v>526.60601806640625</c:v>
                </c:pt>
                <c:pt idx="318">
                  <c:v>526.61602783203125</c:v>
                </c:pt>
                <c:pt idx="319">
                  <c:v>526.6259765625</c:v>
                </c:pt>
                <c:pt idx="320">
                  <c:v>526.635986328125</c:v>
                </c:pt>
                <c:pt idx="321">
                  <c:v>526.64599609375</c:v>
                </c:pt>
                <c:pt idx="322">
                  <c:v>526.656005859375</c:v>
                </c:pt>
                <c:pt idx="323">
                  <c:v>526.666015625</c:v>
                </c:pt>
                <c:pt idx="324">
                  <c:v>526.676025390625</c:v>
                </c:pt>
                <c:pt idx="325">
                  <c:v>526.68597412109375</c:v>
                </c:pt>
                <c:pt idx="326">
                  <c:v>526.69598388671875</c:v>
                </c:pt>
                <c:pt idx="327">
                  <c:v>526.70599365234375</c:v>
                </c:pt>
                <c:pt idx="328">
                  <c:v>526.71600341796875</c:v>
                </c:pt>
                <c:pt idx="329">
                  <c:v>526.72601318359375</c:v>
                </c:pt>
                <c:pt idx="330">
                  <c:v>526.73602294921875</c:v>
                </c:pt>
                <c:pt idx="331">
                  <c:v>526.7459716796875</c:v>
                </c:pt>
                <c:pt idx="332">
                  <c:v>526.7559814453125</c:v>
                </c:pt>
                <c:pt idx="333">
                  <c:v>526.7659912109375</c:v>
                </c:pt>
                <c:pt idx="334">
                  <c:v>526.7760009765625</c:v>
                </c:pt>
                <c:pt idx="335">
                  <c:v>526.7860107421875</c:v>
                </c:pt>
                <c:pt idx="336">
                  <c:v>526.7960205078125</c:v>
                </c:pt>
                <c:pt idx="337">
                  <c:v>526.8060302734375</c:v>
                </c:pt>
                <c:pt idx="338">
                  <c:v>526.81597900390625</c:v>
                </c:pt>
                <c:pt idx="339">
                  <c:v>526.8270263671875</c:v>
                </c:pt>
                <c:pt idx="340">
                  <c:v>526.83697509765625</c:v>
                </c:pt>
                <c:pt idx="341">
                  <c:v>526.84698486328125</c:v>
                </c:pt>
                <c:pt idx="342">
                  <c:v>526.85699462890625</c:v>
                </c:pt>
                <c:pt idx="343">
                  <c:v>526.86700439453125</c:v>
                </c:pt>
                <c:pt idx="344">
                  <c:v>526.87701416015625</c:v>
                </c:pt>
                <c:pt idx="345">
                  <c:v>526.88702392578125</c:v>
                </c:pt>
                <c:pt idx="346">
                  <c:v>526.89697265625</c:v>
                </c:pt>
                <c:pt idx="347">
                  <c:v>526.906982421875</c:v>
                </c:pt>
                <c:pt idx="348">
                  <c:v>526.9169921875</c:v>
                </c:pt>
                <c:pt idx="349">
                  <c:v>526.927001953125</c:v>
                </c:pt>
                <c:pt idx="350">
                  <c:v>526.93701171875</c:v>
                </c:pt>
                <c:pt idx="351">
                  <c:v>526.947021484375</c:v>
                </c:pt>
                <c:pt idx="352">
                  <c:v>526.95697021484375</c:v>
                </c:pt>
                <c:pt idx="353">
                  <c:v>526.96697998046875</c:v>
                </c:pt>
                <c:pt idx="354">
                  <c:v>526.97698974609375</c:v>
                </c:pt>
                <c:pt idx="355">
                  <c:v>526.98699951171875</c:v>
                </c:pt>
                <c:pt idx="356">
                  <c:v>526.99700927734375</c:v>
                </c:pt>
                <c:pt idx="357">
                  <c:v>527.00701904296875</c:v>
                </c:pt>
                <c:pt idx="358">
                  <c:v>527.01702880859375</c:v>
                </c:pt>
                <c:pt idx="359">
                  <c:v>527.0269775390625</c:v>
                </c:pt>
                <c:pt idx="360">
                  <c:v>527.0369873046875</c:v>
                </c:pt>
                <c:pt idx="361">
                  <c:v>527.0469970703125</c:v>
                </c:pt>
                <c:pt idx="362">
                  <c:v>527.0570068359375</c:v>
                </c:pt>
                <c:pt idx="363">
                  <c:v>527.0670166015625</c:v>
                </c:pt>
                <c:pt idx="364">
                  <c:v>527.0770263671875</c:v>
                </c:pt>
                <c:pt idx="365">
                  <c:v>527.08697509765625</c:v>
                </c:pt>
                <c:pt idx="366">
                  <c:v>527.09698486328125</c:v>
                </c:pt>
                <c:pt idx="367">
                  <c:v>527.10699462890625</c:v>
                </c:pt>
                <c:pt idx="368">
                  <c:v>527.11700439453125</c:v>
                </c:pt>
                <c:pt idx="369">
                  <c:v>527.12701416015625</c:v>
                </c:pt>
                <c:pt idx="370">
                  <c:v>527.13702392578125</c:v>
                </c:pt>
                <c:pt idx="371">
                  <c:v>527.14697265625</c:v>
                </c:pt>
                <c:pt idx="372">
                  <c:v>527.156982421875</c:v>
                </c:pt>
                <c:pt idx="373">
                  <c:v>527.1669921875</c:v>
                </c:pt>
                <c:pt idx="374">
                  <c:v>527.177001953125</c:v>
                </c:pt>
                <c:pt idx="375">
                  <c:v>527.18701171875</c:v>
                </c:pt>
                <c:pt idx="376">
                  <c:v>527.197021484375</c:v>
                </c:pt>
                <c:pt idx="377">
                  <c:v>527.20697021484375</c:v>
                </c:pt>
                <c:pt idx="378">
                  <c:v>527.21697998046875</c:v>
                </c:pt>
                <c:pt idx="379">
                  <c:v>527.22698974609375</c:v>
                </c:pt>
                <c:pt idx="380">
                  <c:v>527.23699951171875</c:v>
                </c:pt>
                <c:pt idx="381">
                  <c:v>527.24700927734375</c:v>
                </c:pt>
                <c:pt idx="382">
                  <c:v>527.25799560546875</c:v>
                </c:pt>
                <c:pt idx="383">
                  <c:v>527.26800537109375</c:v>
                </c:pt>
                <c:pt idx="384">
                  <c:v>527.27801513671875</c:v>
                </c:pt>
                <c:pt idx="385">
                  <c:v>527.28802490234375</c:v>
                </c:pt>
                <c:pt idx="386">
                  <c:v>527.2979736328125</c:v>
                </c:pt>
                <c:pt idx="387">
                  <c:v>527.3079833984375</c:v>
                </c:pt>
                <c:pt idx="388">
                  <c:v>527.3179931640625</c:v>
                </c:pt>
                <c:pt idx="389">
                  <c:v>527.3280029296875</c:v>
                </c:pt>
                <c:pt idx="390">
                  <c:v>527.3380126953125</c:v>
                </c:pt>
                <c:pt idx="391">
                  <c:v>527.3480224609375</c:v>
                </c:pt>
                <c:pt idx="392">
                  <c:v>527.35797119140625</c:v>
                </c:pt>
                <c:pt idx="393">
                  <c:v>527.36798095703125</c:v>
                </c:pt>
                <c:pt idx="394">
                  <c:v>527.37799072265625</c:v>
                </c:pt>
                <c:pt idx="395">
                  <c:v>527.38800048828125</c:v>
                </c:pt>
                <c:pt idx="396">
                  <c:v>527.39801025390625</c:v>
                </c:pt>
                <c:pt idx="397">
                  <c:v>527.40802001953125</c:v>
                </c:pt>
                <c:pt idx="398">
                  <c:v>527.41802978515625</c:v>
                </c:pt>
                <c:pt idx="399">
                  <c:v>527.427978515625</c:v>
                </c:pt>
                <c:pt idx="400">
                  <c:v>527.43798828125</c:v>
                </c:pt>
                <c:pt idx="401">
                  <c:v>527.447998046875</c:v>
                </c:pt>
                <c:pt idx="402">
                  <c:v>527.4580078125</c:v>
                </c:pt>
                <c:pt idx="403">
                  <c:v>527.468017578125</c:v>
                </c:pt>
                <c:pt idx="404">
                  <c:v>527.47802734375</c:v>
                </c:pt>
                <c:pt idx="405">
                  <c:v>527.48797607421875</c:v>
                </c:pt>
                <c:pt idx="406">
                  <c:v>527.49798583984375</c:v>
                </c:pt>
                <c:pt idx="407">
                  <c:v>527.50799560546875</c:v>
                </c:pt>
                <c:pt idx="408">
                  <c:v>527.51800537109375</c:v>
                </c:pt>
                <c:pt idx="409">
                  <c:v>527.52801513671875</c:v>
                </c:pt>
                <c:pt idx="410">
                  <c:v>527.53802490234375</c:v>
                </c:pt>
                <c:pt idx="411">
                  <c:v>527.5479736328125</c:v>
                </c:pt>
                <c:pt idx="412">
                  <c:v>527.5579833984375</c:v>
                </c:pt>
                <c:pt idx="413">
                  <c:v>527.5679931640625</c:v>
                </c:pt>
                <c:pt idx="414">
                  <c:v>527.5780029296875</c:v>
                </c:pt>
                <c:pt idx="415">
                  <c:v>527.5880126953125</c:v>
                </c:pt>
                <c:pt idx="416">
                  <c:v>527.5980224609375</c:v>
                </c:pt>
                <c:pt idx="417">
                  <c:v>527.60797119140625</c:v>
                </c:pt>
                <c:pt idx="418">
                  <c:v>527.61798095703125</c:v>
                </c:pt>
                <c:pt idx="419">
                  <c:v>527.62799072265625</c:v>
                </c:pt>
                <c:pt idx="420">
                  <c:v>527.63800048828125</c:v>
                </c:pt>
                <c:pt idx="421">
                  <c:v>527.64801025390625</c:v>
                </c:pt>
                <c:pt idx="422">
                  <c:v>527.65899658203125</c:v>
                </c:pt>
                <c:pt idx="423">
                  <c:v>527.66900634765625</c:v>
                </c:pt>
                <c:pt idx="424">
                  <c:v>527.67901611328125</c:v>
                </c:pt>
                <c:pt idx="425">
                  <c:v>527.68902587890625</c:v>
                </c:pt>
                <c:pt idx="426">
                  <c:v>527.698974609375</c:v>
                </c:pt>
                <c:pt idx="427">
                  <c:v>527.708984375</c:v>
                </c:pt>
                <c:pt idx="428">
                  <c:v>527.718994140625</c:v>
                </c:pt>
                <c:pt idx="429">
                  <c:v>527.72900390625</c:v>
                </c:pt>
                <c:pt idx="430">
                  <c:v>527.739013671875</c:v>
                </c:pt>
                <c:pt idx="431">
                  <c:v>527.7490234375</c:v>
                </c:pt>
                <c:pt idx="432">
                  <c:v>527.75897216796875</c:v>
                </c:pt>
                <c:pt idx="433">
                  <c:v>527.76898193359375</c:v>
                </c:pt>
                <c:pt idx="434">
                  <c:v>527.77899169921875</c:v>
                </c:pt>
                <c:pt idx="435">
                  <c:v>527.78900146484375</c:v>
                </c:pt>
                <c:pt idx="436">
                  <c:v>527.79901123046875</c:v>
                </c:pt>
                <c:pt idx="437">
                  <c:v>527.80902099609375</c:v>
                </c:pt>
                <c:pt idx="438">
                  <c:v>527.8189697265625</c:v>
                </c:pt>
                <c:pt idx="439">
                  <c:v>527.8289794921875</c:v>
                </c:pt>
                <c:pt idx="440">
                  <c:v>527.8389892578125</c:v>
                </c:pt>
                <c:pt idx="441">
                  <c:v>527.8489990234375</c:v>
                </c:pt>
                <c:pt idx="442">
                  <c:v>527.8590087890625</c:v>
                </c:pt>
                <c:pt idx="443">
                  <c:v>527.8690185546875</c:v>
                </c:pt>
                <c:pt idx="444">
                  <c:v>527.8790283203125</c:v>
                </c:pt>
                <c:pt idx="445">
                  <c:v>527.88897705078125</c:v>
                </c:pt>
                <c:pt idx="446">
                  <c:v>527.89898681640625</c:v>
                </c:pt>
                <c:pt idx="447">
                  <c:v>527.90899658203125</c:v>
                </c:pt>
                <c:pt idx="448">
                  <c:v>527.91900634765625</c:v>
                </c:pt>
                <c:pt idx="449">
                  <c:v>527.92901611328125</c:v>
                </c:pt>
                <c:pt idx="450">
                  <c:v>527.93902587890625</c:v>
                </c:pt>
                <c:pt idx="451">
                  <c:v>527.948974609375</c:v>
                </c:pt>
                <c:pt idx="452">
                  <c:v>527.958984375</c:v>
                </c:pt>
                <c:pt idx="453">
                  <c:v>527.969970703125</c:v>
                </c:pt>
                <c:pt idx="454">
                  <c:v>527.97998046875</c:v>
                </c:pt>
                <c:pt idx="455">
                  <c:v>527.989990234375</c:v>
                </c:pt>
                <c:pt idx="456">
                  <c:v>528</c:v>
                </c:pt>
                <c:pt idx="457">
                  <c:v>528.010009765625</c:v>
                </c:pt>
                <c:pt idx="458">
                  <c:v>528.02001953125</c:v>
                </c:pt>
                <c:pt idx="459">
                  <c:v>528.030029296875</c:v>
                </c:pt>
                <c:pt idx="460">
                  <c:v>528.03997802734375</c:v>
                </c:pt>
                <c:pt idx="461">
                  <c:v>528.04998779296875</c:v>
                </c:pt>
                <c:pt idx="462">
                  <c:v>528.05999755859375</c:v>
                </c:pt>
                <c:pt idx="463">
                  <c:v>528.07000732421875</c:v>
                </c:pt>
                <c:pt idx="464">
                  <c:v>528.08001708984375</c:v>
                </c:pt>
                <c:pt idx="465">
                  <c:v>528.09002685546875</c:v>
                </c:pt>
                <c:pt idx="466">
                  <c:v>528.0999755859375</c:v>
                </c:pt>
                <c:pt idx="467">
                  <c:v>528.1099853515625</c:v>
                </c:pt>
                <c:pt idx="468">
                  <c:v>528.1199951171875</c:v>
                </c:pt>
                <c:pt idx="469">
                  <c:v>528.1300048828125</c:v>
                </c:pt>
                <c:pt idx="470">
                  <c:v>528.1400146484375</c:v>
                </c:pt>
                <c:pt idx="471">
                  <c:v>528.1500244140625</c:v>
                </c:pt>
                <c:pt idx="472">
                  <c:v>528.15997314453125</c:v>
                </c:pt>
                <c:pt idx="473">
                  <c:v>528.16998291015625</c:v>
                </c:pt>
                <c:pt idx="474">
                  <c:v>528.17999267578125</c:v>
                </c:pt>
                <c:pt idx="475">
                  <c:v>528.19000244140625</c:v>
                </c:pt>
                <c:pt idx="476">
                  <c:v>528.20001220703125</c:v>
                </c:pt>
                <c:pt idx="477">
                  <c:v>528.21002197265625</c:v>
                </c:pt>
                <c:pt idx="478">
                  <c:v>528.219970703125</c:v>
                </c:pt>
                <c:pt idx="479">
                  <c:v>528.22998046875</c:v>
                </c:pt>
                <c:pt idx="480">
                  <c:v>528.239990234375</c:v>
                </c:pt>
                <c:pt idx="481">
                  <c:v>528.25</c:v>
                </c:pt>
                <c:pt idx="482">
                  <c:v>528.260009765625</c:v>
                </c:pt>
                <c:pt idx="483">
                  <c:v>528.27099609375</c:v>
                </c:pt>
                <c:pt idx="484">
                  <c:v>528.281005859375</c:v>
                </c:pt>
                <c:pt idx="485">
                  <c:v>528.291015625</c:v>
                </c:pt>
                <c:pt idx="486">
                  <c:v>528.301025390625</c:v>
                </c:pt>
                <c:pt idx="487">
                  <c:v>528.31097412109375</c:v>
                </c:pt>
                <c:pt idx="488">
                  <c:v>528.32098388671875</c:v>
                </c:pt>
                <c:pt idx="489">
                  <c:v>528.33099365234375</c:v>
                </c:pt>
                <c:pt idx="490">
                  <c:v>528.34100341796875</c:v>
                </c:pt>
                <c:pt idx="491">
                  <c:v>528.35101318359375</c:v>
                </c:pt>
                <c:pt idx="492">
                  <c:v>528.36102294921875</c:v>
                </c:pt>
                <c:pt idx="493">
                  <c:v>528.3709716796875</c:v>
                </c:pt>
                <c:pt idx="494">
                  <c:v>528.3809814453125</c:v>
                </c:pt>
                <c:pt idx="495">
                  <c:v>528.3909912109375</c:v>
                </c:pt>
                <c:pt idx="496">
                  <c:v>528.4010009765625</c:v>
                </c:pt>
                <c:pt idx="497">
                  <c:v>528.4110107421875</c:v>
                </c:pt>
                <c:pt idx="498">
                  <c:v>528.4210205078125</c:v>
                </c:pt>
                <c:pt idx="499">
                  <c:v>528.4310302734375</c:v>
                </c:pt>
                <c:pt idx="500">
                  <c:v>528.44097900390625</c:v>
                </c:pt>
                <c:pt idx="501">
                  <c:v>528.45098876953125</c:v>
                </c:pt>
                <c:pt idx="502">
                  <c:v>528.46099853515625</c:v>
                </c:pt>
                <c:pt idx="503">
                  <c:v>528.47100830078125</c:v>
                </c:pt>
                <c:pt idx="504">
                  <c:v>528.48101806640625</c:v>
                </c:pt>
                <c:pt idx="505">
                  <c:v>528.49102783203125</c:v>
                </c:pt>
                <c:pt idx="506">
                  <c:v>528.5009765625</c:v>
                </c:pt>
                <c:pt idx="507">
                  <c:v>528.510986328125</c:v>
                </c:pt>
                <c:pt idx="508">
                  <c:v>528.52099609375</c:v>
                </c:pt>
                <c:pt idx="509">
                  <c:v>528.531005859375</c:v>
                </c:pt>
                <c:pt idx="510">
                  <c:v>528.541015625</c:v>
                </c:pt>
                <c:pt idx="511">
                  <c:v>528.552001953125</c:v>
                </c:pt>
                <c:pt idx="512">
                  <c:v>528.56201171875</c:v>
                </c:pt>
                <c:pt idx="513">
                  <c:v>528.572021484375</c:v>
                </c:pt>
                <c:pt idx="514">
                  <c:v>528.58197021484375</c:v>
                </c:pt>
                <c:pt idx="515">
                  <c:v>528.59197998046875</c:v>
                </c:pt>
                <c:pt idx="516">
                  <c:v>528.60198974609375</c:v>
                </c:pt>
                <c:pt idx="517">
                  <c:v>528.61199951171875</c:v>
                </c:pt>
                <c:pt idx="518">
                  <c:v>528.62200927734375</c:v>
                </c:pt>
                <c:pt idx="519">
                  <c:v>528.63201904296875</c:v>
                </c:pt>
                <c:pt idx="520">
                  <c:v>528.64202880859375</c:v>
                </c:pt>
                <c:pt idx="521">
                  <c:v>528.6519775390625</c:v>
                </c:pt>
                <c:pt idx="522">
                  <c:v>528.6619873046875</c:v>
                </c:pt>
                <c:pt idx="523">
                  <c:v>528.6719970703125</c:v>
                </c:pt>
                <c:pt idx="524">
                  <c:v>528.6820068359375</c:v>
                </c:pt>
                <c:pt idx="525">
                  <c:v>528.6920166015625</c:v>
                </c:pt>
                <c:pt idx="526">
                  <c:v>528.7020263671875</c:v>
                </c:pt>
                <c:pt idx="527">
                  <c:v>528.71197509765625</c:v>
                </c:pt>
                <c:pt idx="528">
                  <c:v>528.72198486328125</c:v>
                </c:pt>
                <c:pt idx="529">
                  <c:v>528.73199462890625</c:v>
                </c:pt>
                <c:pt idx="530">
                  <c:v>528.74200439453125</c:v>
                </c:pt>
                <c:pt idx="531">
                  <c:v>528.75201416015625</c:v>
                </c:pt>
                <c:pt idx="532">
                  <c:v>528.76202392578125</c:v>
                </c:pt>
                <c:pt idx="533">
                  <c:v>528.77197265625</c:v>
                </c:pt>
                <c:pt idx="534">
                  <c:v>528.781982421875</c:v>
                </c:pt>
                <c:pt idx="535">
                  <c:v>528.7919921875</c:v>
                </c:pt>
                <c:pt idx="536">
                  <c:v>528.802001953125</c:v>
                </c:pt>
                <c:pt idx="537">
                  <c:v>528.81201171875</c:v>
                </c:pt>
                <c:pt idx="538">
                  <c:v>528.822998046875</c:v>
                </c:pt>
                <c:pt idx="539">
                  <c:v>528.8330078125</c:v>
                </c:pt>
                <c:pt idx="540">
                  <c:v>528.843017578125</c:v>
                </c:pt>
                <c:pt idx="541">
                  <c:v>528.85302734375</c:v>
                </c:pt>
                <c:pt idx="542">
                  <c:v>528.86297607421875</c:v>
                </c:pt>
                <c:pt idx="543">
                  <c:v>528.87298583984375</c:v>
                </c:pt>
                <c:pt idx="544">
                  <c:v>528.88299560546875</c:v>
                </c:pt>
                <c:pt idx="545">
                  <c:v>528.89300537109375</c:v>
                </c:pt>
                <c:pt idx="546">
                  <c:v>528.90301513671875</c:v>
                </c:pt>
                <c:pt idx="547">
                  <c:v>528.91302490234375</c:v>
                </c:pt>
                <c:pt idx="548">
                  <c:v>528.9229736328125</c:v>
                </c:pt>
                <c:pt idx="549">
                  <c:v>528.9329833984375</c:v>
                </c:pt>
                <c:pt idx="550">
                  <c:v>528.9429931640625</c:v>
                </c:pt>
                <c:pt idx="551">
                  <c:v>528.9530029296875</c:v>
                </c:pt>
                <c:pt idx="552">
                  <c:v>528.9630126953125</c:v>
                </c:pt>
                <c:pt idx="553">
                  <c:v>528.9730224609375</c:v>
                </c:pt>
                <c:pt idx="554">
                  <c:v>528.98297119140625</c:v>
                </c:pt>
                <c:pt idx="555">
                  <c:v>528.99298095703125</c:v>
                </c:pt>
                <c:pt idx="556">
                  <c:v>529.00299072265625</c:v>
                </c:pt>
                <c:pt idx="557">
                  <c:v>529.01300048828125</c:v>
                </c:pt>
                <c:pt idx="558">
                  <c:v>529.02301025390625</c:v>
                </c:pt>
                <c:pt idx="559">
                  <c:v>529.03302001953125</c:v>
                </c:pt>
                <c:pt idx="560">
                  <c:v>529.04302978515625</c:v>
                </c:pt>
                <c:pt idx="561">
                  <c:v>529.052978515625</c:v>
                </c:pt>
                <c:pt idx="562">
                  <c:v>529.06298828125</c:v>
                </c:pt>
                <c:pt idx="563">
                  <c:v>529.072998046875</c:v>
                </c:pt>
                <c:pt idx="564">
                  <c:v>529.0830078125</c:v>
                </c:pt>
                <c:pt idx="565">
                  <c:v>529.093994140625</c:v>
                </c:pt>
                <c:pt idx="566">
                  <c:v>529.10400390625</c:v>
                </c:pt>
                <c:pt idx="567">
                  <c:v>529.114013671875</c:v>
                </c:pt>
                <c:pt idx="568">
                  <c:v>529.1240234375</c:v>
                </c:pt>
                <c:pt idx="569">
                  <c:v>529.13397216796875</c:v>
                </c:pt>
                <c:pt idx="570">
                  <c:v>529.14398193359375</c:v>
                </c:pt>
                <c:pt idx="571">
                  <c:v>529.15399169921875</c:v>
                </c:pt>
                <c:pt idx="572">
                  <c:v>529.16400146484375</c:v>
                </c:pt>
                <c:pt idx="573">
                  <c:v>529.17401123046875</c:v>
                </c:pt>
                <c:pt idx="574">
                  <c:v>529.18402099609375</c:v>
                </c:pt>
                <c:pt idx="575">
                  <c:v>529.1939697265625</c:v>
                </c:pt>
                <c:pt idx="576">
                  <c:v>529.2039794921875</c:v>
                </c:pt>
                <c:pt idx="577">
                  <c:v>529.2139892578125</c:v>
                </c:pt>
                <c:pt idx="578">
                  <c:v>529.2239990234375</c:v>
                </c:pt>
                <c:pt idx="579">
                  <c:v>529.2340087890625</c:v>
                </c:pt>
                <c:pt idx="580">
                  <c:v>529.2440185546875</c:v>
                </c:pt>
                <c:pt idx="581">
                  <c:v>529.2540283203125</c:v>
                </c:pt>
                <c:pt idx="582">
                  <c:v>529.26397705078125</c:v>
                </c:pt>
                <c:pt idx="583">
                  <c:v>529.27398681640625</c:v>
                </c:pt>
                <c:pt idx="584">
                  <c:v>529.28399658203125</c:v>
                </c:pt>
                <c:pt idx="585">
                  <c:v>529.29400634765625</c:v>
                </c:pt>
              </c:numCache>
            </c:numRef>
          </c:xVal>
          <c:yVal>
            <c:numRef>
              <c:f>'Sheet1 {17 min}'!$B$1:$B$586</c:f>
              <c:numCache>
                <c:formatCode>General</c:formatCode>
                <c:ptCount val="586"/>
                <c:pt idx="0">
                  <c:v>47.5</c:v>
                </c:pt>
                <c:pt idx="1">
                  <c:v>76.5</c:v>
                </c:pt>
                <c:pt idx="2">
                  <c:v>86.75</c:v>
                </c:pt>
                <c:pt idx="3">
                  <c:v>74.75</c:v>
                </c:pt>
                <c:pt idx="4">
                  <c:v>72.25</c:v>
                </c:pt>
                <c:pt idx="5">
                  <c:v>83.5</c:v>
                </c:pt>
                <c:pt idx="6">
                  <c:v>86</c:v>
                </c:pt>
                <c:pt idx="7">
                  <c:v>73.5</c:v>
                </c:pt>
                <c:pt idx="8">
                  <c:v>68.75</c:v>
                </c:pt>
                <c:pt idx="9">
                  <c:v>78.25</c:v>
                </c:pt>
                <c:pt idx="10">
                  <c:v>104.80000305175781</c:v>
                </c:pt>
                <c:pt idx="11">
                  <c:v>128.80000305175781</c:v>
                </c:pt>
                <c:pt idx="12">
                  <c:v>143</c:v>
                </c:pt>
                <c:pt idx="13">
                  <c:v>128</c:v>
                </c:pt>
                <c:pt idx="14">
                  <c:v>79.75</c:v>
                </c:pt>
                <c:pt idx="15">
                  <c:v>88</c:v>
                </c:pt>
                <c:pt idx="16">
                  <c:v>109.30000305175781</c:v>
                </c:pt>
                <c:pt idx="17">
                  <c:v>68.75</c:v>
                </c:pt>
                <c:pt idx="18">
                  <c:v>49.75</c:v>
                </c:pt>
                <c:pt idx="19">
                  <c:v>101.80000305175781</c:v>
                </c:pt>
                <c:pt idx="20">
                  <c:v>161.30000305175781</c:v>
                </c:pt>
                <c:pt idx="21">
                  <c:v>174</c:v>
                </c:pt>
                <c:pt idx="22">
                  <c:v>181.30000305175781</c:v>
                </c:pt>
                <c:pt idx="23">
                  <c:v>159.69999694824219</c:v>
                </c:pt>
                <c:pt idx="24">
                  <c:v>98.75</c:v>
                </c:pt>
                <c:pt idx="25">
                  <c:v>84.25</c:v>
                </c:pt>
                <c:pt idx="26">
                  <c:v>83.5</c:v>
                </c:pt>
                <c:pt idx="27">
                  <c:v>107.5</c:v>
                </c:pt>
                <c:pt idx="28">
                  <c:v>195.80000305175781</c:v>
                </c:pt>
                <c:pt idx="29">
                  <c:v>334</c:v>
                </c:pt>
                <c:pt idx="30">
                  <c:v>568</c:v>
                </c:pt>
                <c:pt idx="31">
                  <c:v>2872</c:v>
                </c:pt>
                <c:pt idx="32">
                  <c:v>15560</c:v>
                </c:pt>
                <c:pt idx="33">
                  <c:v>41560</c:v>
                </c:pt>
                <c:pt idx="34">
                  <c:v>54450</c:v>
                </c:pt>
                <c:pt idx="35">
                  <c:v>35870</c:v>
                </c:pt>
                <c:pt idx="36">
                  <c:v>12090</c:v>
                </c:pt>
                <c:pt idx="37">
                  <c:v>2733</c:v>
                </c:pt>
                <c:pt idx="38">
                  <c:v>885.70001220703125</c:v>
                </c:pt>
                <c:pt idx="39">
                  <c:v>697.79998779296875</c:v>
                </c:pt>
                <c:pt idx="40">
                  <c:v>853</c:v>
                </c:pt>
                <c:pt idx="41">
                  <c:v>869.5</c:v>
                </c:pt>
                <c:pt idx="42">
                  <c:v>614</c:v>
                </c:pt>
                <c:pt idx="43">
                  <c:v>333.5</c:v>
                </c:pt>
                <c:pt idx="44">
                  <c:v>215.80000305175781</c:v>
                </c:pt>
                <c:pt idx="45">
                  <c:v>189.80000305175781</c:v>
                </c:pt>
                <c:pt idx="46">
                  <c:v>211.80000305175781</c:v>
                </c:pt>
                <c:pt idx="47">
                  <c:v>250</c:v>
                </c:pt>
                <c:pt idx="48">
                  <c:v>200.5</c:v>
                </c:pt>
                <c:pt idx="49">
                  <c:v>139.5</c:v>
                </c:pt>
                <c:pt idx="50">
                  <c:v>162.69999694824219</c:v>
                </c:pt>
                <c:pt idx="51">
                  <c:v>189.80000305175781</c:v>
                </c:pt>
                <c:pt idx="52">
                  <c:v>164.30000305175781</c:v>
                </c:pt>
                <c:pt idx="53">
                  <c:v>140.30000305175781</c:v>
                </c:pt>
                <c:pt idx="54">
                  <c:v>147.19999694824219</c:v>
                </c:pt>
                <c:pt idx="55">
                  <c:v>141.80000305175781</c:v>
                </c:pt>
                <c:pt idx="56">
                  <c:v>124.5</c:v>
                </c:pt>
                <c:pt idx="57">
                  <c:v>119.80000305175781</c:v>
                </c:pt>
                <c:pt idx="58">
                  <c:v>149.80000305175781</c:v>
                </c:pt>
                <c:pt idx="59">
                  <c:v>170</c:v>
                </c:pt>
                <c:pt idx="60">
                  <c:v>114.80000305175781</c:v>
                </c:pt>
                <c:pt idx="61">
                  <c:v>84.5</c:v>
                </c:pt>
                <c:pt idx="62">
                  <c:v>128</c:v>
                </c:pt>
                <c:pt idx="63">
                  <c:v>192.80000305175781</c:v>
                </c:pt>
                <c:pt idx="64">
                  <c:v>214.80000305175781</c:v>
                </c:pt>
                <c:pt idx="65">
                  <c:v>183.30000305175781</c:v>
                </c:pt>
                <c:pt idx="66">
                  <c:v>175.5</c:v>
                </c:pt>
                <c:pt idx="67">
                  <c:v>196.5</c:v>
                </c:pt>
                <c:pt idx="68">
                  <c:v>193.80000305175781</c:v>
                </c:pt>
                <c:pt idx="69">
                  <c:v>180</c:v>
                </c:pt>
                <c:pt idx="70">
                  <c:v>200.69999694824219</c:v>
                </c:pt>
                <c:pt idx="71">
                  <c:v>198</c:v>
                </c:pt>
                <c:pt idx="72">
                  <c:v>205.5</c:v>
                </c:pt>
                <c:pt idx="73">
                  <c:v>252</c:v>
                </c:pt>
                <c:pt idx="74">
                  <c:v>227.5</c:v>
                </c:pt>
                <c:pt idx="75">
                  <c:v>171</c:v>
                </c:pt>
                <c:pt idx="76">
                  <c:v>174.80000305175781</c:v>
                </c:pt>
                <c:pt idx="77">
                  <c:v>196</c:v>
                </c:pt>
                <c:pt idx="78">
                  <c:v>218.5</c:v>
                </c:pt>
                <c:pt idx="79">
                  <c:v>290</c:v>
                </c:pt>
                <c:pt idx="80">
                  <c:v>549.5</c:v>
                </c:pt>
                <c:pt idx="81">
                  <c:v>1948</c:v>
                </c:pt>
                <c:pt idx="82">
                  <c:v>18840</c:v>
                </c:pt>
                <c:pt idx="83">
                  <c:v>93130</c:v>
                </c:pt>
                <c:pt idx="84">
                  <c:v>174000</c:v>
                </c:pt>
                <c:pt idx="85">
                  <c:v>141500</c:v>
                </c:pt>
                <c:pt idx="86">
                  <c:v>48970</c:v>
                </c:pt>
                <c:pt idx="87">
                  <c:v>6341</c:v>
                </c:pt>
                <c:pt idx="88">
                  <c:v>975.5</c:v>
                </c:pt>
                <c:pt idx="89">
                  <c:v>809.79998779296875</c:v>
                </c:pt>
                <c:pt idx="90">
                  <c:v>1505</c:v>
                </c:pt>
                <c:pt idx="91">
                  <c:v>1853</c:v>
                </c:pt>
                <c:pt idx="92">
                  <c:v>1393</c:v>
                </c:pt>
                <c:pt idx="93">
                  <c:v>709.79998779296875</c:v>
                </c:pt>
                <c:pt idx="94">
                  <c:v>334</c:v>
                </c:pt>
                <c:pt idx="95">
                  <c:v>288.5</c:v>
                </c:pt>
                <c:pt idx="96">
                  <c:v>416.79998779296875</c:v>
                </c:pt>
                <c:pt idx="97">
                  <c:v>457.5</c:v>
                </c:pt>
                <c:pt idx="98">
                  <c:v>318.5</c:v>
                </c:pt>
                <c:pt idx="99">
                  <c:v>195.5</c:v>
                </c:pt>
                <c:pt idx="100">
                  <c:v>138.80000305175781</c:v>
                </c:pt>
                <c:pt idx="101">
                  <c:v>166.80000305175781</c:v>
                </c:pt>
                <c:pt idx="102">
                  <c:v>431.29998779296875</c:v>
                </c:pt>
                <c:pt idx="103">
                  <c:v>805.29998779296875</c:v>
                </c:pt>
                <c:pt idx="104">
                  <c:v>810.70001220703125</c:v>
                </c:pt>
                <c:pt idx="105">
                  <c:v>422</c:v>
                </c:pt>
                <c:pt idx="106">
                  <c:v>173</c:v>
                </c:pt>
                <c:pt idx="107">
                  <c:v>166.80000305175781</c:v>
                </c:pt>
                <c:pt idx="108">
                  <c:v>210.69999694824219</c:v>
                </c:pt>
                <c:pt idx="109">
                  <c:v>249.30000305175781</c:v>
                </c:pt>
                <c:pt idx="110">
                  <c:v>238.80000305175781</c:v>
                </c:pt>
                <c:pt idx="111">
                  <c:v>259.5</c:v>
                </c:pt>
                <c:pt idx="112">
                  <c:v>257.20001220703125</c:v>
                </c:pt>
                <c:pt idx="113">
                  <c:v>170.80000305175781</c:v>
                </c:pt>
                <c:pt idx="114">
                  <c:v>185.69999694824219</c:v>
                </c:pt>
                <c:pt idx="115">
                  <c:v>279.29998779296875</c:v>
                </c:pt>
                <c:pt idx="116">
                  <c:v>280.79998779296875</c:v>
                </c:pt>
                <c:pt idx="117">
                  <c:v>200.69999694824219</c:v>
                </c:pt>
                <c:pt idx="118">
                  <c:v>160.30000305175781</c:v>
                </c:pt>
                <c:pt idx="119">
                  <c:v>191.80000305175781</c:v>
                </c:pt>
                <c:pt idx="120">
                  <c:v>182.69999694824219</c:v>
                </c:pt>
                <c:pt idx="121">
                  <c:v>119.80000305175781</c:v>
                </c:pt>
                <c:pt idx="122">
                  <c:v>104.80000305175781</c:v>
                </c:pt>
                <c:pt idx="123">
                  <c:v>166.80000305175781</c:v>
                </c:pt>
                <c:pt idx="124">
                  <c:v>298</c:v>
                </c:pt>
                <c:pt idx="125">
                  <c:v>432.5</c:v>
                </c:pt>
                <c:pt idx="126">
                  <c:v>464</c:v>
                </c:pt>
                <c:pt idx="127">
                  <c:v>440</c:v>
                </c:pt>
                <c:pt idx="128">
                  <c:v>460.29998779296875</c:v>
                </c:pt>
                <c:pt idx="129">
                  <c:v>468.79998779296875</c:v>
                </c:pt>
                <c:pt idx="130">
                  <c:v>520.20001220703125</c:v>
                </c:pt>
                <c:pt idx="131">
                  <c:v>1394</c:v>
                </c:pt>
                <c:pt idx="132">
                  <c:v>12980</c:v>
                </c:pt>
                <c:pt idx="133">
                  <c:v>89390</c:v>
                </c:pt>
                <c:pt idx="134">
                  <c:v>211200</c:v>
                </c:pt>
                <c:pt idx="135">
                  <c:v>211800</c:v>
                </c:pt>
                <c:pt idx="136">
                  <c:v>89990</c:v>
                </c:pt>
                <c:pt idx="137">
                  <c:v>12820</c:v>
                </c:pt>
                <c:pt idx="138">
                  <c:v>1428</c:v>
                </c:pt>
                <c:pt idx="139">
                  <c:v>949.79998779296875</c:v>
                </c:pt>
                <c:pt idx="140">
                  <c:v>1591</c:v>
                </c:pt>
                <c:pt idx="141">
                  <c:v>2203</c:v>
                </c:pt>
                <c:pt idx="142">
                  <c:v>1728</c:v>
                </c:pt>
                <c:pt idx="143">
                  <c:v>844</c:v>
                </c:pt>
                <c:pt idx="144">
                  <c:v>394</c:v>
                </c:pt>
                <c:pt idx="145">
                  <c:v>512</c:v>
                </c:pt>
                <c:pt idx="146">
                  <c:v>1320</c:v>
                </c:pt>
                <c:pt idx="147">
                  <c:v>1828</c:v>
                </c:pt>
                <c:pt idx="148">
                  <c:v>1166</c:v>
                </c:pt>
                <c:pt idx="149">
                  <c:v>340.5</c:v>
                </c:pt>
                <c:pt idx="150">
                  <c:v>162</c:v>
                </c:pt>
                <c:pt idx="151">
                  <c:v>262.5</c:v>
                </c:pt>
                <c:pt idx="152">
                  <c:v>448.20001220703125</c:v>
                </c:pt>
                <c:pt idx="153">
                  <c:v>976</c:v>
                </c:pt>
                <c:pt idx="154">
                  <c:v>1298</c:v>
                </c:pt>
                <c:pt idx="155">
                  <c:v>891.20001220703125</c:v>
                </c:pt>
                <c:pt idx="156">
                  <c:v>423</c:v>
                </c:pt>
                <c:pt idx="157">
                  <c:v>235.69999694824219</c:v>
                </c:pt>
                <c:pt idx="158">
                  <c:v>211.19999694824219</c:v>
                </c:pt>
                <c:pt idx="159">
                  <c:v>263.79998779296875</c:v>
                </c:pt>
                <c:pt idx="160">
                  <c:v>282.79998779296875</c:v>
                </c:pt>
                <c:pt idx="161">
                  <c:v>290.20001220703125</c:v>
                </c:pt>
                <c:pt idx="162">
                  <c:v>272.79998779296875</c:v>
                </c:pt>
                <c:pt idx="163">
                  <c:v>246.69999694824219</c:v>
                </c:pt>
                <c:pt idx="164">
                  <c:v>288.5</c:v>
                </c:pt>
                <c:pt idx="165">
                  <c:v>364</c:v>
                </c:pt>
                <c:pt idx="166">
                  <c:v>334.5</c:v>
                </c:pt>
                <c:pt idx="167">
                  <c:v>207.5</c:v>
                </c:pt>
                <c:pt idx="168">
                  <c:v>145</c:v>
                </c:pt>
                <c:pt idx="169">
                  <c:v>164.5</c:v>
                </c:pt>
                <c:pt idx="170">
                  <c:v>179.5</c:v>
                </c:pt>
                <c:pt idx="171">
                  <c:v>203.30000305175781</c:v>
                </c:pt>
                <c:pt idx="172">
                  <c:v>238.80000305175781</c:v>
                </c:pt>
                <c:pt idx="173">
                  <c:v>255.80000305175781</c:v>
                </c:pt>
                <c:pt idx="174">
                  <c:v>275</c:v>
                </c:pt>
                <c:pt idx="175">
                  <c:v>334</c:v>
                </c:pt>
                <c:pt idx="176">
                  <c:v>397.29998779296875</c:v>
                </c:pt>
                <c:pt idx="177">
                  <c:v>368</c:v>
                </c:pt>
                <c:pt idx="178">
                  <c:v>295.79998779296875</c:v>
                </c:pt>
                <c:pt idx="179">
                  <c:v>334</c:v>
                </c:pt>
                <c:pt idx="180">
                  <c:v>467.29998779296875</c:v>
                </c:pt>
                <c:pt idx="181">
                  <c:v>1048</c:v>
                </c:pt>
                <c:pt idx="182">
                  <c:v>6213</c:v>
                </c:pt>
                <c:pt idx="183">
                  <c:v>53180</c:v>
                </c:pt>
                <c:pt idx="184">
                  <c:v>159400</c:v>
                </c:pt>
                <c:pt idx="185">
                  <c:v>198000</c:v>
                </c:pt>
                <c:pt idx="186">
                  <c:v>105200</c:v>
                </c:pt>
                <c:pt idx="187">
                  <c:v>20330</c:v>
                </c:pt>
                <c:pt idx="188">
                  <c:v>1722</c:v>
                </c:pt>
                <c:pt idx="189">
                  <c:v>458.79998779296875</c:v>
                </c:pt>
                <c:pt idx="190">
                  <c:v>855.70001220703125</c:v>
                </c:pt>
                <c:pt idx="191">
                  <c:v>1635</c:v>
                </c:pt>
                <c:pt idx="192">
                  <c:v>1544</c:v>
                </c:pt>
                <c:pt idx="193">
                  <c:v>723.20001220703125</c:v>
                </c:pt>
                <c:pt idx="194">
                  <c:v>276.29998779296875</c:v>
                </c:pt>
                <c:pt idx="195">
                  <c:v>377.29998779296875</c:v>
                </c:pt>
                <c:pt idx="196">
                  <c:v>1040</c:v>
                </c:pt>
                <c:pt idx="197">
                  <c:v>1765</c:v>
                </c:pt>
                <c:pt idx="198">
                  <c:v>1428</c:v>
                </c:pt>
                <c:pt idx="199">
                  <c:v>554</c:v>
                </c:pt>
                <c:pt idx="200">
                  <c:v>172.80000305175781</c:v>
                </c:pt>
                <c:pt idx="201">
                  <c:v>144</c:v>
                </c:pt>
                <c:pt idx="202">
                  <c:v>213.5</c:v>
                </c:pt>
                <c:pt idx="203">
                  <c:v>467</c:v>
                </c:pt>
                <c:pt idx="204">
                  <c:v>708.5</c:v>
                </c:pt>
                <c:pt idx="205">
                  <c:v>585.5</c:v>
                </c:pt>
                <c:pt idx="206">
                  <c:v>319.5</c:v>
                </c:pt>
                <c:pt idx="207">
                  <c:v>186.69999694824219</c:v>
                </c:pt>
                <c:pt idx="208">
                  <c:v>184</c:v>
                </c:pt>
                <c:pt idx="209">
                  <c:v>225.69999694824219</c:v>
                </c:pt>
                <c:pt idx="210">
                  <c:v>205.80000305175781</c:v>
                </c:pt>
                <c:pt idx="211">
                  <c:v>200</c:v>
                </c:pt>
                <c:pt idx="212">
                  <c:v>261.20001220703125</c:v>
                </c:pt>
                <c:pt idx="213">
                  <c:v>313</c:v>
                </c:pt>
                <c:pt idx="214">
                  <c:v>287.29998779296875</c:v>
                </c:pt>
                <c:pt idx="215">
                  <c:v>240</c:v>
                </c:pt>
                <c:pt idx="216">
                  <c:v>227.30000305175781</c:v>
                </c:pt>
                <c:pt idx="217">
                  <c:v>186.69999694824219</c:v>
                </c:pt>
                <c:pt idx="218">
                  <c:v>123.19999694824219</c:v>
                </c:pt>
                <c:pt idx="219">
                  <c:v>91</c:v>
                </c:pt>
                <c:pt idx="220">
                  <c:v>103.80000305175781</c:v>
                </c:pt>
                <c:pt idx="221">
                  <c:v>154.30000305175781</c:v>
                </c:pt>
                <c:pt idx="222">
                  <c:v>204</c:v>
                </c:pt>
                <c:pt idx="223">
                  <c:v>215.80000305175781</c:v>
                </c:pt>
                <c:pt idx="224">
                  <c:v>185.5</c:v>
                </c:pt>
                <c:pt idx="225">
                  <c:v>179.30000305175781</c:v>
                </c:pt>
                <c:pt idx="226">
                  <c:v>247.30000305175781</c:v>
                </c:pt>
                <c:pt idx="227">
                  <c:v>284.79998779296875</c:v>
                </c:pt>
                <c:pt idx="228">
                  <c:v>252.30000305175781</c:v>
                </c:pt>
                <c:pt idx="229">
                  <c:v>274.5</c:v>
                </c:pt>
                <c:pt idx="230">
                  <c:v>385.70001220703125</c:v>
                </c:pt>
                <c:pt idx="231">
                  <c:v>664.79998779296875</c:v>
                </c:pt>
                <c:pt idx="232">
                  <c:v>3648</c:v>
                </c:pt>
                <c:pt idx="233">
                  <c:v>28720</c:v>
                </c:pt>
                <c:pt idx="234">
                  <c:v>96280</c:v>
                </c:pt>
                <c:pt idx="235">
                  <c:v>140300</c:v>
                </c:pt>
                <c:pt idx="236">
                  <c:v>93580</c:v>
                </c:pt>
                <c:pt idx="237">
                  <c:v>27070</c:v>
                </c:pt>
                <c:pt idx="238">
                  <c:v>3360</c:v>
                </c:pt>
                <c:pt idx="239">
                  <c:v>739.5</c:v>
                </c:pt>
                <c:pt idx="240">
                  <c:v>932.79998779296875</c:v>
                </c:pt>
                <c:pt idx="241">
                  <c:v>1245</c:v>
                </c:pt>
                <c:pt idx="242">
                  <c:v>1154</c:v>
                </c:pt>
                <c:pt idx="243">
                  <c:v>641.5</c:v>
                </c:pt>
                <c:pt idx="244">
                  <c:v>280</c:v>
                </c:pt>
                <c:pt idx="245">
                  <c:v>239.80000305175781</c:v>
                </c:pt>
                <c:pt idx="246">
                  <c:v>603</c:v>
                </c:pt>
                <c:pt idx="247">
                  <c:v>1125</c:v>
                </c:pt>
                <c:pt idx="248">
                  <c:v>1031</c:v>
                </c:pt>
                <c:pt idx="249">
                  <c:v>496</c:v>
                </c:pt>
                <c:pt idx="250">
                  <c:v>167.80000305175781</c:v>
                </c:pt>
                <c:pt idx="251">
                  <c:v>111.69999694824219</c:v>
                </c:pt>
                <c:pt idx="252">
                  <c:v>145.5</c:v>
                </c:pt>
                <c:pt idx="253">
                  <c:v>260.70001220703125</c:v>
                </c:pt>
                <c:pt idx="254">
                  <c:v>425.29998779296875</c:v>
                </c:pt>
                <c:pt idx="255">
                  <c:v>457</c:v>
                </c:pt>
                <c:pt idx="256">
                  <c:v>388.5</c:v>
                </c:pt>
                <c:pt idx="257">
                  <c:v>326.5</c:v>
                </c:pt>
                <c:pt idx="258">
                  <c:v>245.30000305175781</c:v>
                </c:pt>
                <c:pt idx="259">
                  <c:v>209.5</c:v>
                </c:pt>
                <c:pt idx="260">
                  <c:v>227.69999694824219</c:v>
                </c:pt>
                <c:pt idx="261">
                  <c:v>200</c:v>
                </c:pt>
                <c:pt idx="262">
                  <c:v>149.80000305175781</c:v>
                </c:pt>
                <c:pt idx="263">
                  <c:v>149</c:v>
                </c:pt>
                <c:pt idx="264">
                  <c:v>177.30000305175781</c:v>
                </c:pt>
                <c:pt idx="265">
                  <c:v>171.80000305175781</c:v>
                </c:pt>
                <c:pt idx="266">
                  <c:v>132.69999694824219</c:v>
                </c:pt>
                <c:pt idx="267">
                  <c:v>108.30000305175781</c:v>
                </c:pt>
                <c:pt idx="268">
                  <c:v>118.80000305175781</c:v>
                </c:pt>
                <c:pt idx="269">
                  <c:v>121.19999694824219</c:v>
                </c:pt>
                <c:pt idx="270">
                  <c:v>96.25</c:v>
                </c:pt>
                <c:pt idx="271">
                  <c:v>65.25</c:v>
                </c:pt>
                <c:pt idx="272">
                  <c:v>65</c:v>
                </c:pt>
                <c:pt idx="273">
                  <c:v>88</c:v>
                </c:pt>
                <c:pt idx="274">
                  <c:v>109.69999694824219</c:v>
                </c:pt>
                <c:pt idx="275">
                  <c:v>137.5</c:v>
                </c:pt>
                <c:pt idx="276">
                  <c:v>135.30000305175781</c:v>
                </c:pt>
                <c:pt idx="277">
                  <c:v>116.30000305175781</c:v>
                </c:pt>
                <c:pt idx="278">
                  <c:v>161</c:v>
                </c:pt>
                <c:pt idx="279">
                  <c:v>273.70001220703125</c:v>
                </c:pt>
                <c:pt idx="280">
                  <c:v>369</c:v>
                </c:pt>
                <c:pt idx="281">
                  <c:v>658.5</c:v>
                </c:pt>
                <c:pt idx="282">
                  <c:v>2212</c:v>
                </c:pt>
                <c:pt idx="283">
                  <c:v>13310</c:v>
                </c:pt>
                <c:pt idx="284">
                  <c:v>53160</c:v>
                </c:pt>
                <c:pt idx="285">
                  <c:v>95170</c:v>
                </c:pt>
                <c:pt idx="286">
                  <c:v>79720</c:v>
                </c:pt>
                <c:pt idx="287">
                  <c:v>30690</c:v>
                </c:pt>
                <c:pt idx="288">
                  <c:v>5182</c:v>
                </c:pt>
                <c:pt idx="289">
                  <c:v>911</c:v>
                </c:pt>
                <c:pt idx="290">
                  <c:v>594</c:v>
                </c:pt>
                <c:pt idx="291">
                  <c:v>733</c:v>
                </c:pt>
                <c:pt idx="292">
                  <c:v>708.79998779296875</c:v>
                </c:pt>
                <c:pt idx="293">
                  <c:v>445.20001220703125</c:v>
                </c:pt>
                <c:pt idx="294">
                  <c:v>231</c:v>
                </c:pt>
                <c:pt idx="295">
                  <c:v>221</c:v>
                </c:pt>
                <c:pt idx="296">
                  <c:v>346.70001220703125</c:v>
                </c:pt>
                <c:pt idx="297">
                  <c:v>482</c:v>
                </c:pt>
                <c:pt idx="298">
                  <c:v>439.5</c:v>
                </c:pt>
                <c:pt idx="299">
                  <c:v>215</c:v>
                </c:pt>
                <c:pt idx="300">
                  <c:v>101.80000305175781</c:v>
                </c:pt>
                <c:pt idx="301">
                  <c:v>132.5</c:v>
                </c:pt>
                <c:pt idx="302">
                  <c:v>119.80000305175781</c:v>
                </c:pt>
                <c:pt idx="303">
                  <c:v>115.80000305175781</c:v>
                </c:pt>
                <c:pt idx="304">
                  <c:v>179.30000305175781</c:v>
                </c:pt>
                <c:pt idx="305">
                  <c:v>192</c:v>
                </c:pt>
                <c:pt idx="306">
                  <c:v>142.80000305175781</c:v>
                </c:pt>
                <c:pt idx="307">
                  <c:v>110.30000305175781</c:v>
                </c:pt>
                <c:pt idx="308">
                  <c:v>99</c:v>
                </c:pt>
                <c:pt idx="309">
                  <c:v>131.5</c:v>
                </c:pt>
                <c:pt idx="310">
                  <c:v>171.5</c:v>
                </c:pt>
                <c:pt idx="311">
                  <c:v>159.30000305175781</c:v>
                </c:pt>
                <c:pt idx="312">
                  <c:v>115.5</c:v>
                </c:pt>
                <c:pt idx="313">
                  <c:v>118</c:v>
                </c:pt>
                <c:pt idx="314">
                  <c:v>163</c:v>
                </c:pt>
                <c:pt idx="315">
                  <c:v>161.30000305175781</c:v>
                </c:pt>
                <c:pt idx="316">
                  <c:v>111.69999694824219</c:v>
                </c:pt>
                <c:pt idx="317">
                  <c:v>82</c:v>
                </c:pt>
                <c:pt idx="318">
                  <c:v>102.30000305175781</c:v>
                </c:pt>
                <c:pt idx="319">
                  <c:v>97</c:v>
                </c:pt>
                <c:pt idx="320">
                  <c:v>67.25</c:v>
                </c:pt>
                <c:pt idx="321">
                  <c:v>80.5</c:v>
                </c:pt>
                <c:pt idx="322">
                  <c:v>132.30000305175781</c:v>
                </c:pt>
                <c:pt idx="323">
                  <c:v>167.30000305175781</c:v>
                </c:pt>
                <c:pt idx="324">
                  <c:v>137</c:v>
                </c:pt>
                <c:pt idx="325">
                  <c:v>111.69999694824219</c:v>
                </c:pt>
                <c:pt idx="326">
                  <c:v>132.69999694824219</c:v>
                </c:pt>
                <c:pt idx="327">
                  <c:v>167.30000305175781</c:v>
                </c:pt>
                <c:pt idx="328">
                  <c:v>202.69999694824219</c:v>
                </c:pt>
                <c:pt idx="329">
                  <c:v>204.69999694824219</c:v>
                </c:pt>
                <c:pt idx="330">
                  <c:v>201</c:v>
                </c:pt>
                <c:pt idx="331">
                  <c:v>344</c:v>
                </c:pt>
                <c:pt idx="332">
                  <c:v>1399</c:v>
                </c:pt>
                <c:pt idx="333">
                  <c:v>7652</c:v>
                </c:pt>
                <c:pt idx="334">
                  <c:v>30730</c:v>
                </c:pt>
                <c:pt idx="335">
                  <c:v>60800</c:v>
                </c:pt>
                <c:pt idx="336">
                  <c:v>58880</c:v>
                </c:pt>
                <c:pt idx="337">
                  <c:v>27620</c:v>
                </c:pt>
                <c:pt idx="338">
                  <c:v>6296</c:v>
                </c:pt>
                <c:pt idx="339">
                  <c:v>1374</c:v>
                </c:pt>
                <c:pt idx="340">
                  <c:v>739.79998779296875</c:v>
                </c:pt>
                <c:pt idx="341">
                  <c:v>705.5</c:v>
                </c:pt>
                <c:pt idx="342">
                  <c:v>666</c:v>
                </c:pt>
                <c:pt idx="343">
                  <c:v>526.29998779296875</c:v>
                </c:pt>
                <c:pt idx="344">
                  <c:v>333.5</c:v>
                </c:pt>
                <c:pt idx="345">
                  <c:v>288.79998779296875</c:v>
                </c:pt>
                <c:pt idx="346">
                  <c:v>350.5</c:v>
                </c:pt>
                <c:pt idx="347">
                  <c:v>349</c:v>
                </c:pt>
                <c:pt idx="348">
                  <c:v>281</c:v>
                </c:pt>
                <c:pt idx="349">
                  <c:v>212.30000305175781</c:v>
                </c:pt>
                <c:pt idx="350">
                  <c:v>161.69999694824219</c:v>
                </c:pt>
                <c:pt idx="351">
                  <c:v>127.80000305175781</c:v>
                </c:pt>
                <c:pt idx="352">
                  <c:v>92.25</c:v>
                </c:pt>
                <c:pt idx="353">
                  <c:v>98.5</c:v>
                </c:pt>
                <c:pt idx="354">
                  <c:v>161</c:v>
                </c:pt>
                <c:pt idx="355">
                  <c:v>164.30000305175781</c:v>
                </c:pt>
                <c:pt idx="356">
                  <c:v>114.80000305175781</c:v>
                </c:pt>
                <c:pt idx="357">
                  <c:v>94.75</c:v>
                </c:pt>
                <c:pt idx="358">
                  <c:v>81.75</c:v>
                </c:pt>
                <c:pt idx="359">
                  <c:v>63.25</c:v>
                </c:pt>
                <c:pt idx="360">
                  <c:v>66.25</c:v>
                </c:pt>
                <c:pt idx="361">
                  <c:v>83.25</c:v>
                </c:pt>
                <c:pt idx="362">
                  <c:v>112.30000305175781</c:v>
                </c:pt>
                <c:pt idx="363">
                  <c:v>154.80000305175781</c:v>
                </c:pt>
                <c:pt idx="364">
                  <c:v>150.80000305175781</c:v>
                </c:pt>
                <c:pt idx="365">
                  <c:v>110</c:v>
                </c:pt>
                <c:pt idx="366">
                  <c:v>91</c:v>
                </c:pt>
                <c:pt idx="367">
                  <c:v>84.75</c:v>
                </c:pt>
                <c:pt idx="368">
                  <c:v>100.80000305175781</c:v>
                </c:pt>
                <c:pt idx="369">
                  <c:v>122.80000305175781</c:v>
                </c:pt>
                <c:pt idx="370">
                  <c:v>101</c:v>
                </c:pt>
                <c:pt idx="371">
                  <c:v>68.25</c:v>
                </c:pt>
                <c:pt idx="372">
                  <c:v>44.75</c:v>
                </c:pt>
                <c:pt idx="373">
                  <c:v>27.75</c:v>
                </c:pt>
                <c:pt idx="374">
                  <c:v>47.5</c:v>
                </c:pt>
                <c:pt idx="375">
                  <c:v>92.5</c:v>
                </c:pt>
                <c:pt idx="376">
                  <c:v>117.80000305175781</c:v>
                </c:pt>
                <c:pt idx="377">
                  <c:v>108.30000305175781</c:v>
                </c:pt>
                <c:pt idx="378">
                  <c:v>116.5</c:v>
                </c:pt>
                <c:pt idx="379">
                  <c:v>153.30000305175781</c:v>
                </c:pt>
                <c:pt idx="380">
                  <c:v>185.5</c:v>
                </c:pt>
                <c:pt idx="381">
                  <c:v>280.5</c:v>
                </c:pt>
                <c:pt idx="382">
                  <c:v>922.70001220703125</c:v>
                </c:pt>
                <c:pt idx="383">
                  <c:v>4064</c:v>
                </c:pt>
                <c:pt idx="384">
                  <c:v>13960</c:v>
                </c:pt>
                <c:pt idx="385">
                  <c:v>27700</c:v>
                </c:pt>
                <c:pt idx="386">
                  <c:v>29490</c:v>
                </c:pt>
                <c:pt idx="387">
                  <c:v>16410</c:v>
                </c:pt>
                <c:pt idx="388">
                  <c:v>4835</c:v>
                </c:pt>
                <c:pt idx="389">
                  <c:v>1051</c:v>
                </c:pt>
                <c:pt idx="390">
                  <c:v>282.5</c:v>
                </c:pt>
                <c:pt idx="391">
                  <c:v>158.69999694824219</c:v>
                </c:pt>
                <c:pt idx="392">
                  <c:v>180.80000305175781</c:v>
                </c:pt>
                <c:pt idx="393">
                  <c:v>170.5</c:v>
                </c:pt>
                <c:pt idx="394">
                  <c:v>121.5</c:v>
                </c:pt>
                <c:pt idx="395">
                  <c:v>81.75</c:v>
                </c:pt>
                <c:pt idx="396">
                  <c:v>81.75</c:v>
                </c:pt>
                <c:pt idx="397">
                  <c:v>131.5</c:v>
                </c:pt>
                <c:pt idx="398">
                  <c:v>150.80000305175781</c:v>
                </c:pt>
                <c:pt idx="399">
                  <c:v>110.69999694824219</c:v>
                </c:pt>
                <c:pt idx="400">
                  <c:v>74.5</c:v>
                </c:pt>
                <c:pt idx="401">
                  <c:v>49.25</c:v>
                </c:pt>
                <c:pt idx="402">
                  <c:v>36</c:v>
                </c:pt>
                <c:pt idx="403">
                  <c:v>48.5</c:v>
                </c:pt>
                <c:pt idx="404">
                  <c:v>61.25</c:v>
                </c:pt>
                <c:pt idx="405">
                  <c:v>59.25</c:v>
                </c:pt>
                <c:pt idx="406">
                  <c:v>42</c:v>
                </c:pt>
                <c:pt idx="407">
                  <c:v>43.75</c:v>
                </c:pt>
                <c:pt idx="408">
                  <c:v>89.25</c:v>
                </c:pt>
                <c:pt idx="409">
                  <c:v>124.5</c:v>
                </c:pt>
                <c:pt idx="410">
                  <c:v>119.80000305175781</c:v>
                </c:pt>
                <c:pt idx="411">
                  <c:v>92.25</c:v>
                </c:pt>
                <c:pt idx="412">
                  <c:v>50.75</c:v>
                </c:pt>
                <c:pt idx="413">
                  <c:v>30.25</c:v>
                </c:pt>
                <c:pt idx="414">
                  <c:v>28</c:v>
                </c:pt>
                <c:pt idx="415">
                  <c:v>23</c:v>
                </c:pt>
                <c:pt idx="416">
                  <c:v>47.75</c:v>
                </c:pt>
                <c:pt idx="417">
                  <c:v>90.75</c:v>
                </c:pt>
                <c:pt idx="418">
                  <c:v>89.25</c:v>
                </c:pt>
                <c:pt idx="419">
                  <c:v>59</c:v>
                </c:pt>
                <c:pt idx="420">
                  <c:v>47</c:v>
                </c:pt>
                <c:pt idx="421">
                  <c:v>59.5</c:v>
                </c:pt>
                <c:pt idx="422">
                  <c:v>79.75</c:v>
                </c:pt>
                <c:pt idx="423">
                  <c:v>92.5</c:v>
                </c:pt>
                <c:pt idx="424">
                  <c:v>90.25</c:v>
                </c:pt>
                <c:pt idx="425">
                  <c:v>77</c:v>
                </c:pt>
                <c:pt idx="426">
                  <c:v>85.5</c:v>
                </c:pt>
                <c:pt idx="427">
                  <c:v>84.5</c:v>
                </c:pt>
                <c:pt idx="428">
                  <c:v>60.75</c:v>
                </c:pt>
                <c:pt idx="429">
                  <c:v>66.75</c:v>
                </c:pt>
                <c:pt idx="430">
                  <c:v>108.69999694824219</c:v>
                </c:pt>
                <c:pt idx="431">
                  <c:v>190.30000305175781</c:v>
                </c:pt>
                <c:pt idx="432">
                  <c:v>467</c:v>
                </c:pt>
                <c:pt idx="433">
                  <c:v>1623</c:v>
                </c:pt>
                <c:pt idx="434">
                  <c:v>5107</c:v>
                </c:pt>
                <c:pt idx="435">
                  <c:v>9860</c:v>
                </c:pt>
                <c:pt idx="436">
                  <c:v>11000</c:v>
                </c:pt>
                <c:pt idx="437">
                  <c:v>7358</c:v>
                </c:pt>
                <c:pt idx="438">
                  <c:v>3190</c:v>
                </c:pt>
                <c:pt idx="439">
                  <c:v>1022</c:v>
                </c:pt>
                <c:pt idx="440">
                  <c:v>340.20001220703125</c:v>
                </c:pt>
                <c:pt idx="441">
                  <c:v>218.80000305175781</c:v>
                </c:pt>
                <c:pt idx="442">
                  <c:v>173.5</c:v>
                </c:pt>
                <c:pt idx="443">
                  <c:v>126.5</c:v>
                </c:pt>
                <c:pt idx="444">
                  <c:v>100</c:v>
                </c:pt>
                <c:pt idx="445">
                  <c:v>82</c:v>
                </c:pt>
                <c:pt idx="446">
                  <c:v>56.5</c:v>
                </c:pt>
                <c:pt idx="447">
                  <c:v>49</c:v>
                </c:pt>
                <c:pt idx="448">
                  <c:v>46.25</c:v>
                </c:pt>
                <c:pt idx="449">
                  <c:v>33.75</c:v>
                </c:pt>
                <c:pt idx="450">
                  <c:v>58.5</c:v>
                </c:pt>
                <c:pt idx="451">
                  <c:v>94.75</c:v>
                </c:pt>
                <c:pt idx="452">
                  <c:v>89.75</c:v>
                </c:pt>
                <c:pt idx="453">
                  <c:v>76.5</c:v>
                </c:pt>
                <c:pt idx="454">
                  <c:v>76.5</c:v>
                </c:pt>
                <c:pt idx="455">
                  <c:v>82.75</c:v>
                </c:pt>
                <c:pt idx="456">
                  <c:v>109.5</c:v>
                </c:pt>
                <c:pt idx="457">
                  <c:v>129.30000305175781</c:v>
                </c:pt>
                <c:pt idx="458">
                  <c:v>102.80000305175781</c:v>
                </c:pt>
                <c:pt idx="459">
                  <c:v>67</c:v>
                </c:pt>
                <c:pt idx="460">
                  <c:v>53.75</c:v>
                </c:pt>
                <c:pt idx="461">
                  <c:v>55.5</c:v>
                </c:pt>
                <c:pt idx="462">
                  <c:v>48</c:v>
                </c:pt>
                <c:pt idx="463">
                  <c:v>28.5</c:v>
                </c:pt>
                <c:pt idx="464">
                  <c:v>21.25</c:v>
                </c:pt>
                <c:pt idx="465">
                  <c:v>25</c:v>
                </c:pt>
                <c:pt idx="466">
                  <c:v>27.25</c:v>
                </c:pt>
                <c:pt idx="467">
                  <c:v>30</c:v>
                </c:pt>
                <c:pt idx="468">
                  <c:v>45</c:v>
                </c:pt>
                <c:pt idx="469">
                  <c:v>61.75</c:v>
                </c:pt>
                <c:pt idx="470">
                  <c:v>53.5</c:v>
                </c:pt>
                <c:pt idx="471">
                  <c:v>64.75</c:v>
                </c:pt>
                <c:pt idx="472">
                  <c:v>117.80000305175781</c:v>
                </c:pt>
                <c:pt idx="473">
                  <c:v>112.5</c:v>
                </c:pt>
                <c:pt idx="474">
                  <c:v>59.75</c:v>
                </c:pt>
                <c:pt idx="475">
                  <c:v>41.25</c:v>
                </c:pt>
                <c:pt idx="476">
                  <c:v>43.25</c:v>
                </c:pt>
                <c:pt idx="477">
                  <c:v>47.75</c:v>
                </c:pt>
                <c:pt idx="478">
                  <c:v>37.5</c:v>
                </c:pt>
                <c:pt idx="479">
                  <c:v>29</c:v>
                </c:pt>
                <c:pt idx="480">
                  <c:v>69.25</c:v>
                </c:pt>
                <c:pt idx="481">
                  <c:v>131</c:v>
                </c:pt>
                <c:pt idx="482">
                  <c:v>205</c:v>
                </c:pt>
                <c:pt idx="483">
                  <c:v>609.29998779296875</c:v>
                </c:pt>
                <c:pt idx="484">
                  <c:v>1669</c:v>
                </c:pt>
                <c:pt idx="485">
                  <c:v>2757</c:v>
                </c:pt>
                <c:pt idx="486">
                  <c:v>2764</c:v>
                </c:pt>
                <c:pt idx="487">
                  <c:v>1793</c:v>
                </c:pt>
                <c:pt idx="488">
                  <c:v>864.5</c:v>
                </c:pt>
                <c:pt idx="489">
                  <c:v>372</c:v>
                </c:pt>
                <c:pt idx="490">
                  <c:v>177.5</c:v>
                </c:pt>
                <c:pt idx="491">
                  <c:v>128.5</c:v>
                </c:pt>
                <c:pt idx="492">
                  <c:v>99</c:v>
                </c:pt>
                <c:pt idx="493">
                  <c:v>68</c:v>
                </c:pt>
                <c:pt idx="494">
                  <c:v>51.5</c:v>
                </c:pt>
                <c:pt idx="495">
                  <c:v>38</c:v>
                </c:pt>
                <c:pt idx="496">
                  <c:v>28.25</c:v>
                </c:pt>
                <c:pt idx="497">
                  <c:v>19.25</c:v>
                </c:pt>
                <c:pt idx="498">
                  <c:v>12</c:v>
                </c:pt>
                <c:pt idx="499">
                  <c:v>19.25</c:v>
                </c:pt>
                <c:pt idx="500">
                  <c:v>23.75</c:v>
                </c:pt>
                <c:pt idx="501">
                  <c:v>37.25</c:v>
                </c:pt>
                <c:pt idx="502">
                  <c:v>54.5</c:v>
                </c:pt>
                <c:pt idx="503">
                  <c:v>41.5</c:v>
                </c:pt>
                <c:pt idx="504">
                  <c:v>27.75</c:v>
                </c:pt>
                <c:pt idx="505">
                  <c:v>20.5</c:v>
                </c:pt>
                <c:pt idx="506">
                  <c:v>8.75</c:v>
                </c:pt>
                <c:pt idx="507">
                  <c:v>15.25</c:v>
                </c:pt>
                <c:pt idx="508">
                  <c:v>34</c:v>
                </c:pt>
                <c:pt idx="509">
                  <c:v>37</c:v>
                </c:pt>
                <c:pt idx="510">
                  <c:v>21.25</c:v>
                </c:pt>
                <c:pt idx="511">
                  <c:v>11.25</c:v>
                </c:pt>
                <c:pt idx="512">
                  <c:v>16.25</c:v>
                </c:pt>
                <c:pt idx="513">
                  <c:v>16</c:v>
                </c:pt>
                <c:pt idx="514">
                  <c:v>5.5</c:v>
                </c:pt>
                <c:pt idx="515">
                  <c:v>5.25</c:v>
                </c:pt>
                <c:pt idx="516">
                  <c:v>14.75</c:v>
                </c:pt>
                <c:pt idx="517">
                  <c:v>20</c:v>
                </c:pt>
                <c:pt idx="518">
                  <c:v>17</c:v>
                </c:pt>
                <c:pt idx="519">
                  <c:v>12</c:v>
                </c:pt>
                <c:pt idx="520">
                  <c:v>20</c:v>
                </c:pt>
                <c:pt idx="521">
                  <c:v>35.75</c:v>
                </c:pt>
                <c:pt idx="522">
                  <c:v>51</c:v>
                </c:pt>
                <c:pt idx="523">
                  <c:v>54.5</c:v>
                </c:pt>
                <c:pt idx="524">
                  <c:v>39.5</c:v>
                </c:pt>
                <c:pt idx="525">
                  <c:v>24</c:v>
                </c:pt>
                <c:pt idx="526">
                  <c:v>22</c:v>
                </c:pt>
                <c:pt idx="527">
                  <c:v>29</c:v>
                </c:pt>
                <c:pt idx="528">
                  <c:v>65</c:v>
                </c:pt>
                <c:pt idx="529">
                  <c:v>158</c:v>
                </c:pt>
                <c:pt idx="530">
                  <c:v>231</c:v>
                </c:pt>
                <c:pt idx="531">
                  <c:v>226.80000305175781</c:v>
                </c:pt>
                <c:pt idx="532">
                  <c:v>266.29998779296875</c:v>
                </c:pt>
                <c:pt idx="533">
                  <c:v>401.5</c:v>
                </c:pt>
                <c:pt idx="534">
                  <c:v>691.79998779296875</c:v>
                </c:pt>
                <c:pt idx="535">
                  <c:v>1188</c:v>
                </c:pt>
                <c:pt idx="536">
                  <c:v>1413</c:v>
                </c:pt>
                <c:pt idx="537">
                  <c:v>1070</c:v>
                </c:pt>
                <c:pt idx="538">
                  <c:v>583.20001220703125</c:v>
                </c:pt>
                <c:pt idx="539">
                  <c:v>320.79998779296875</c:v>
                </c:pt>
                <c:pt idx="540">
                  <c:v>290</c:v>
                </c:pt>
                <c:pt idx="541">
                  <c:v>322</c:v>
                </c:pt>
                <c:pt idx="542">
                  <c:v>276.29998779296875</c:v>
                </c:pt>
                <c:pt idx="543">
                  <c:v>187</c:v>
                </c:pt>
                <c:pt idx="544">
                  <c:v>129.30000305175781</c:v>
                </c:pt>
                <c:pt idx="545">
                  <c:v>102.5</c:v>
                </c:pt>
                <c:pt idx="546">
                  <c:v>72.5</c:v>
                </c:pt>
                <c:pt idx="547">
                  <c:v>34</c:v>
                </c:pt>
                <c:pt idx="548">
                  <c:v>18.75</c:v>
                </c:pt>
                <c:pt idx="549">
                  <c:v>30.25</c:v>
                </c:pt>
                <c:pt idx="550">
                  <c:v>45</c:v>
                </c:pt>
                <c:pt idx="551">
                  <c:v>85.75</c:v>
                </c:pt>
                <c:pt idx="552">
                  <c:v>107</c:v>
                </c:pt>
                <c:pt idx="553">
                  <c:v>50.75</c:v>
                </c:pt>
                <c:pt idx="554">
                  <c:v>14.25</c:v>
                </c:pt>
                <c:pt idx="555">
                  <c:v>39</c:v>
                </c:pt>
                <c:pt idx="556">
                  <c:v>60.25</c:v>
                </c:pt>
                <c:pt idx="557">
                  <c:v>84.25</c:v>
                </c:pt>
                <c:pt idx="558">
                  <c:v>107.69999694824219</c:v>
                </c:pt>
                <c:pt idx="559">
                  <c:v>89.25</c:v>
                </c:pt>
                <c:pt idx="560">
                  <c:v>57.75</c:v>
                </c:pt>
                <c:pt idx="561">
                  <c:v>45</c:v>
                </c:pt>
                <c:pt idx="562">
                  <c:v>63.75</c:v>
                </c:pt>
                <c:pt idx="563">
                  <c:v>86.75</c:v>
                </c:pt>
                <c:pt idx="564">
                  <c:v>90</c:v>
                </c:pt>
                <c:pt idx="565">
                  <c:v>93.75</c:v>
                </c:pt>
                <c:pt idx="566">
                  <c:v>78.25</c:v>
                </c:pt>
                <c:pt idx="567">
                  <c:v>49.25</c:v>
                </c:pt>
                <c:pt idx="568">
                  <c:v>26.75</c:v>
                </c:pt>
                <c:pt idx="569">
                  <c:v>8.5</c:v>
                </c:pt>
                <c:pt idx="570">
                  <c:v>4.25</c:v>
                </c:pt>
                <c:pt idx="571">
                  <c:v>12.75</c:v>
                </c:pt>
                <c:pt idx="572">
                  <c:v>21.25</c:v>
                </c:pt>
                <c:pt idx="573">
                  <c:v>21.75</c:v>
                </c:pt>
                <c:pt idx="574">
                  <c:v>20.75</c:v>
                </c:pt>
                <c:pt idx="575">
                  <c:v>25</c:v>
                </c:pt>
                <c:pt idx="576">
                  <c:v>23</c:v>
                </c:pt>
                <c:pt idx="577">
                  <c:v>11.25</c:v>
                </c:pt>
                <c:pt idx="578">
                  <c:v>15.25</c:v>
                </c:pt>
                <c:pt idx="579">
                  <c:v>27.25</c:v>
                </c:pt>
                <c:pt idx="580">
                  <c:v>30.5</c:v>
                </c:pt>
                <c:pt idx="581">
                  <c:v>40.75</c:v>
                </c:pt>
                <c:pt idx="582">
                  <c:v>37</c:v>
                </c:pt>
                <c:pt idx="583">
                  <c:v>22.25</c:v>
                </c:pt>
                <c:pt idx="584">
                  <c:v>91.5</c:v>
                </c:pt>
                <c:pt idx="585">
                  <c:v>226.30000305175781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B8B-44EF-A1BE-4D1B59E17921}"/>
            </c:ext>
          </c:extLst>
        </c:ser>
        <c:ser>
          <c:idx val="1"/>
          <c:order val="1"/>
          <c:tx>
            <c:v>distriubtion width</c:v>
          </c:tx>
          <c:spPr>
            <a:ln w="38100">
              <a:solidFill>
                <a:srgbClr val="FF66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{17 min}'!$G$10:$G$11</c:f>
              <c:numCache>
                <c:formatCode>General</c:formatCode>
                <c:ptCount val="2"/>
                <c:pt idx="0">
                  <c:v>523.74920654296875</c:v>
                </c:pt>
                <c:pt idx="1">
                  <c:v>527.52313232421875</c:v>
                </c:pt>
              </c:numCache>
            </c:numRef>
          </c:xVal>
          <c:yVal>
            <c:numRef>
              <c:f>'Sheet1 {17 min}'!$F$13:$F$14</c:f>
              <c:numCache>
                <c:formatCode>General</c:formatCode>
                <c:ptCount val="2"/>
                <c:pt idx="0">
                  <c:v>21180</c:v>
                </c:pt>
                <c:pt idx="1">
                  <c:v>21180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B8B-44EF-A1BE-4D1B59E17921}"/>
            </c:ext>
          </c:extLst>
        </c:ser>
        <c:ser>
          <c:idx val="2"/>
          <c:order val="2"/>
          <c:tx>
            <c:v>centroid</c:v>
          </c:tx>
          <c:spPr>
            <a:ln w="38100">
              <a:solidFill>
                <a:srgbClr val="00FF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('Sheet1 {17 min}'!$G$4,'Sheet1 {17 min}'!$G$4)</c:f>
              <c:numCache>
                <c:formatCode>General</c:formatCode>
                <c:ptCount val="2"/>
                <c:pt idx="0">
                  <c:v>525.2569580078125</c:v>
                </c:pt>
                <c:pt idx="1">
                  <c:v>525.2569580078125</c:v>
                </c:pt>
              </c:numCache>
            </c:numRef>
          </c:xVal>
          <c:yVal>
            <c:numRef>
              <c:f>'Sheet1 {17 min}'!$F$12:$F$13</c:f>
              <c:numCache>
                <c:formatCode>General</c:formatCode>
                <c:ptCount val="2"/>
                <c:pt idx="0">
                  <c:v>0</c:v>
                </c:pt>
                <c:pt idx="1">
                  <c:v>21180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B8B-44EF-A1BE-4D1B59E17921}"/>
            </c:ext>
          </c:extLst>
        </c:ser>
        <c:ser>
          <c:idx val="3"/>
          <c:order val="3"/>
          <c:tx>
            <c:v>peak envelope</c:v>
          </c:tx>
          <c:spPr>
            <a:ln w="12700">
              <a:solidFill>
                <a:srgbClr val="FF0000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'Sheet1 {17 min}'!$D$1:$D$12</c:f>
              <c:numCache>
                <c:formatCode>General</c:formatCode>
                <c:ptCount val="12"/>
                <c:pt idx="0">
                  <c:v>523.7750244140625</c:v>
                </c:pt>
                <c:pt idx="1">
                  <c:v>524.27398681640625</c:v>
                </c:pt>
                <c:pt idx="2">
                  <c:v>524.78399658203125</c:v>
                </c:pt>
                <c:pt idx="3">
                  <c:v>525.28497314453125</c:v>
                </c:pt>
                <c:pt idx="4">
                  <c:v>525.78497314453125</c:v>
                </c:pt>
                <c:pt idx="5">
                  <c:v>526.2860107421875</c:v>
                </c:pt>
                <c:pt idx="6">
                  <c:v>526.7860107421875</c:v>
                </c:pt>
                <c:pt idx="7">
                  <c:v>527.2979736328125</c:v>
                </c:pt>
                <c:pt idx="8">
                  <c:v>527.79901123046875</c:v>
                </c:pt>
                <c:pt idx="9">
                  <c:v>528.29901123046875</c:v>
                </c:pt>
                <c:pt idx="10">
                  <c:v>528.79901123046875</c:v>
                </c:pt>
                <c:pt idx="11">
                  <c:v>529.29901123046875</c:v>
                </c:pt>
              </c:numCache>
            </c:numRef>
          </c:xVal>
          <c:yVal>
            <c:numRef>
              <c:f>'Sheet1 {17 min}'!$E$1:$E$28</c:f>
              <c:numCache>
                <c:formatCode>General</c:formatCode>
                <c:ptCount val="28"/>
                <c:pt idx="0">
                  <c:v>54450</c:v>
                </c:pt>
                <c:pt idx="1">
                  <c:v>174000</c:v>
                </c:pt>
                <c:pt idx="2">
                  <c:v>211800</c:v>
                </c:pt>
                <c:pt idx="3">
                  <c:v>198000</c:v>
                </c:pt>
                <c:pt idx="4">
                  <c:v>140300</c:v>
                </c:pt>
                <c:pt idx="5">
                  <c:v>95170</c:v>
                </c:pt>
                <c:pt idx="6">
                  <c:v>60800</c:v>
                </c:pt>
                <c:pt idx="7">
                  <c:v>29490</c:v>
                </c:pt>
                <c:pt idx="8">
                  <c:v>11000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B8B-44EF-A1BE-4D1B59E17921}"/>
            </c:ext>
          </c:extLst>
        </c:ser>
        <c:ser>
          <c:idx val="4"/>
          <c:order val="4"/>
          <c:tx>
            <c:v>Binomial p = 1</c:v>
          </c:tx>
          <c:spPr>
            <a:ln w="25400">
              <a:solidFill>
                <a:srgbClr val="4472C4"/>
              </a:solidFill>
              <a:prstDash val="solid"/>
            </a:ln>
          </c:spPr>
          <c:marker>
            <c:symbol val="none"/>
          </c:marker>
          <c:xVal>
            <c:numRef>
              <c:f>'Sheet1 {17 min}'!$D$1:$D$31</c:f>
              <c:numCache>
                <c:formatCode>General</c:formatCode>
                <c:ptCount val="31"/>
                <c:pt idx="0">
                  <c:v>523.7750244140625</c:v>
                </c:pt>
                <c:pt idx="1">
                  <c:v>524.27398681640625</c:v>
                </c:pt>
                <c:pt idx="2">
                  <c:v>524.78399658203125</c:v>
                </c:pt>
                <c:pt idx="3">
                  <c:v>525.28497314453125</c:v>
                </c:pt>
                <c:pt idx="4">
                  <c:v>525.78497314453125</c:v>
                </c:pt>
                <c:pt idx="5">
                  <c:v>526.2860107421875</c:v>
                </c:pt>
                <c:pt idx="6">
                  <c:v>526.7860107421875</c:v>
                </c:pt>
                <c:pt idx="7">
                  <c:v>527.2979736328125</c:v>
                </c:pt>
                <c:pt idx="8">
                  <c:v>527.79901123046875</c:v>
                </c:pt>
                <c:pt idx="9">
                  <c:v>528.29901123046875</c:v>
                </c:pt>
                <c:pt idx="10">
                  <c:v>528.79901123046875</c:v>
                </c:pt>
                <c:pt idx="11">
                  <c:v>529.29901123046875</c:v>
                </c:pt>
              </c:numCache>
            </c:numRef>
          </c:xVal>
          <c:yVal>
            <c:numRef>
              <c:f>'Sheet1 {17 min}'!$P$1:$P$31</c:f>
              <c:numCache>
                <c:formatCode>General</c:formatCode>
                <c:ptCount val="31"/>
                <c:pt idx="0">
                  <c:v>54450.000023833221</c:v>
                </c:pt>
                <c:pt idx="1">
                  <c:v>174000.0003784209</c:v>
                </c:pt>
                <c:pt idx="2">
                  <c:v>211799.99641284582</c:v>
                </c:pt>
                <c:pt idx="3">
                  <c:v>197999.95873260713</c:v>
                </c:pt>
                <c:pt idx="4">
                  <c:v>140301.16378295046</c:v>
                </c:pt>
                <c:pt idx="5">
                  <c:v>95159.068460551949</c:v>
                </c:pt>
                <c:pt idx="6">
                  <c:v>60844.119185709271</c:v>
                </c:pt>
                <c:pt idx="7">
                  <c:v>29521.925885112156</c:v>
                </c:pt>
                <c:pt idx="8">
                  <c:v>10032.60770484975</c:v>
                </c:pt>
                <c:pt idx="9">
                  <c:v>2582.2730975577101</c:v>
                </c:pt>
                <c:pt idx="10">
                  <c:v>536.14986056818168</c:v>
                </c:pt>
                <c:pt idx="11">
                  <c:v>93.734806629771839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B8B-44EF-A1BE-4D1B59E17921}"/>
            </c:ext>
          </c:extLst>
        </c:ser>
        <c:ser>
          <c:idx val="5"/>
          <c:order val="5"/>
          <c:tx>
            <c:v>Bimodal(1) 1.6</c:v>
          </c:tx>
          <c:marker>
            <c:symbol val="none"/>
          </c:marker>
          <c:xVal>
            <c:numRef>
              <c:f>'Sheet1 {17 min}'!$D$1:$D$31</c:f>
              <c:numCache>
                <c:formatCode>General</c:formatCode>
                <c:ptCount val="31"/>
                <c:pt idx="0">
                  <c:v>523.7750244140625</c:v>
                </c:pt>
                <c:pt idx="1">
                  <c:v>524.27398681640625</c:v>
                </c:pt>
                <c:pt idx="2">
                  <c:v>524.78399658203125</c:v>
                </c:pt>
                <c:pt idx="3">
                  <c:v>525.28497314453125</c:v>
                </c:pt>
                <c:pt idx="4">
                  <c:v>525.78497314453125</c:v>
                </c:pt>
                <c:pt idx="5">
                  <c:v>526.2860107421875</c:v>
                </c:pt>
                <c:pt idx="6">
                  <c:v>526.7860107421875</c:v>
                </c:pt>
                <c:pt idx="7">
                  <c:v>527.2979736328125</c:v>
                </c:pt>
                <c:pt idx="8">
                  <c:v>527.79901123046875</c:v>
                </c:pt>
                <c:pt idx="9">
                  <c:v>528.29901123046875</c:v>
                </c:pt>
                <c:pt idx="10">
                  <c:v>528.79901123046875</c:v>
                </c:pt>
                <c:pt idx="11">
                  <c:v>529.29901123046875</c:v>
                </c:pt>
              </c:numCache>
            </c:numRef>
          </c:xVal>
          <c:yVal>
            <c:numRef>
              <c:f>'Sheet1 {17 min}'!$M$1:$M$31</c:f>
              <c:numCache>
                <c:formatCode>General</c:formatCode>
                <c:ptCount val="31"/>
                <c:pt idx="0">
                  <c:v>52964.693108045853</c:v>
                </c:pt>
                <c:pt idx="1">
                  <c:v>156881.67823833134</c:v>
                </c:pt>
                <c:pt idx="2">
                  <c:v>139089.03570488171</c:v>
                </c:pt>
                <c:pt idx="3">
                  <c:v>59880.23745778545</c:v>
                </c:pt>
                <c:pt idx="4">
                  <c:v>17421.817911273367</c:v>
                </c:pt>
                <c:pt idx="5">
                  <c:v>3897.3689354659718</c:v>
                </c:pt>
                <c:pt idx="6">
                  <c:v>716.57730221450424</c:v>
                </c:pt>
                <c:pt idx="7">
                  <c:v>112.69215731979185</c:v>
                </c:pt>
                <c:pt idx="8">
                  <c:v>15.56087452523621</c:v>
                </c:pt>
                <c:pt idx="9">
                  <c:v>1.921508602924993</c:v>
                </c:pt>
                <c:pt idx="10">
                  <c:v>0.21335158246581379</c:v>
                </c:pt>
                <c:pt idx="11">
                  <c:v>1.786134614758644E-2</c:v>
                </c:pt>
                <c:pt idx="12">
                  <c:v>3.2649804009775205E-7</c:v>
                </c:pt>
                <c:pt idx="13">
                  <c:v>3.2649804009775205E-7</c:v>
                </c:pt>
                <c:pt idx="14">
                  <c:v>3.2649804009775205E-7</c:v>
                </c:pt>
                <c:pt idx="15">
                  <c:v>3.2649804009775205E-7</c:v>
                </c:pt>
                <c:pt idx="16">
                  <c:v>3.2649804009775205E-7</c:v>
                </c:pt>
                <c:pt idx="17">
                  <c:v>3.2649804009775205E-7</c:v>
                </c:pt>
                <c:pt idx="18">
                  <c:v>3.2649804009775205E-7</c:v>
                </c:pt>
                <c:pt idx="19">
                  <c:v>3.2649804009775205E-7</c:v>
                </c:pt>
                <c:pt idx="20">
                  <c:v>3.2649804009775205E-7</c:v>
                </c:pt>
                <c:pt idx="21">
                  <c:v>3.2649804009775205E-7</c:v>
                </c:pt>
                <c:pt idx="22">
                  <c:v>3.2649804009775205E-7</c:v>
                </c:pt>
                <c:pt idx="23">
                  <c:v>3.2649804009775205E-7</c:v>
                </c:pt>
                <c:pt idx="24">
                  <c:v>3.2649804009775205E-7</c:v>
                </c:pt>
                <c:pt idx="25">
                  <c:v>3.2649804009775205E-7</c:v>
                </c:pt>
                <c:pt idx="26">
                  <c:v>3.2649804009775205E-7</c:v>
                </c:pt>
                <c:pt idx="27">
                  <c:v>3.2649804009775205E-7</c:v>
                </c:pt>
                <c:pt idx="28">
                  <c:v>3.2649804009775205E-7</c:v>
                </c:pt>
                <c:pt idx="29">
                  <c:v>3.2649804009775205E-7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B8B-44EF-A1BE-4D1B59E17921}"/>
            </c:ext>
          </c:extLst>
        </c:ser>
        <c:ser>
          <c:idx val="6"/>
          <c:order val="6"/>
          <c:tx>
            <c:v>Bimodal(2) 3.2</c:v>
          </c:tx>
          <c:marker>
            <c:symbol val="none"/>
          </c:marker>
          <c:xVal>
            <c:numRef>
              <c:f>'Sheet1 {17 min}'!$D$1:$D$31</c:f>
              <c:numCache>
                <c:formatCode>General</c:formatCode>
                <c:ptCount val="31"/>
                <c:pt idx="0">
                  <c:v>523.7750244140625</c:v>
                </c:pt>
                <c:pt idx="1">
                  <c:v>524.27398681640625</c:v>
                </c:pt>
                <c:pt idx="2">
                  <c:v>524.78399658203125</c:v>
                </c:pt>
                <c:pt idx="3">
                  <c:v>525.28497314453125</c:v>
                </c:pt>
                <c:pt idx="4">
                  <c:v>525.78497314453125</c:v>
                </c:pt>
                <c:pt idx="5">
                  <c:v>526.2860107421875</c:v>
                </c:pt>
                <c:pt idx="6">
                  <c:v>526.7860107421875</c:v>
                </c:pt>
                <c:pt idx="7">
                  <c:v>527.2979736328125</c:v>
                </c:pt>
                <c:pt idx="8">
                  <c:v>527.79901123046875</c:v>
                </c:pt>
                <c:pt idx="9">
                  <c:v>528.29901123046875</c:v>
                </c:pt>
                <c:pt idx="10">
                  <c:v>528.79901123046875</c:v>
                </c:pt>
                <c:pt idx="11">
                  <c:v>529.29901123046875</c:v>
                </c:pt>
              </c:numCache>
            </c:numRef>
          </c:xVal>
          <c:yVal>
            <c:numRef>
              <c:f>'Sheet1 {17 min}'!$O$1:$O$31</c:f>
              <c:numCache>
                <c:formatCode>General</c:formatCode>
                <c:ptCount val="31"/>
                <c:pt idx="0">
                  <c:v>1380.3461838991784</c:v>
                </c:pt>
                <c:pt idx="1">
                  <c:v>15751.757194495067</c:v>
                </c:pt>
                <c:pt idx="2">
                  <c:v>64980.434200026473</c:v>
                </c:pt>
                <c:pt idx="3">
                  <c:v>113292.25350341137</c:v>
                </c:pt>
                <c:pt idx="4">
                  <c:v>73244.0950828887</c:v>
                </c:pt>
                <c:pt idx="5">
                  <c:v>27488.702266650933</c:v>
                </c:pt>
                <c:pt idx="6">
                  <c:v>7389.1499331408768</c:v>
                </c:pt>
                <c:pt idx="7">
                  <c:v>1568.3188545538312</c:v>
                </c:pt>
                <c:pt idx="8">
                  <c:v>277.5803995582832</c:v>
                </c:pt>
                <c:pt idx="9">
                  <c:v>42.396772703130111</c:v>
                </c:pt>
                <c:pt idx="10">
                  <c:v>5.719091902148814</c:v>
                </c:pt>
                <c:pt idx="11">
                  <c:v>0.69226336220009244</c:v>
                </c:pt>
                <c:pt idx="12">
                  <c:v>7.4444492094592085E-2</c:v>
                </c:pt>
                <c:pt idx="13">
                  <c:v>5.0757728371946132E-3</c:v>
                </c:pt>
                <c:pt idx="14">
                  <c:v>3.2649804009775205E-7</c:v>
                </c:pt>
                <c:pt idx="15">
                  <c:v>3.2649804009775205E-7</c:v>
                </c:pt>
                <c:pt idx="16">
                  <c:v>3.2649804009775205E-7</c:v>
                </c:pt>
                <c:pt idx="17">
                  <c:v>3.2649804009775205E-7</c:v>
                </c:pt>
                <c:pt idx="18">
                  <c:v>3.2649804009775205E-7</c:v>
                </c:pt>
                <c:pt idx="19">
                  <c:v>3.2649804009775205E-7</c:v>
                </c:pt>
                <c:pt idx="20">
                  <c:v>3.2649804009775205E-7</c:v>
                </c:pt>
                <c:pt idx="21">
                  <c:v>3.2649804009775205E-7</c:v>
                </c:pt>
                <c:pt idx="22">
                  <c:v>3.2649804009775205E-7</c:v>
                </c:pt>
                <c:pt idx="23">
                  <c:v>3.2649804009775205E-7</c:v>
                </c:pt>
                <c:pt idx="24">
                  <c:v>3.2649804009775205E-7</c:v>
                </c:pt>
                <c:pt idx="25">
                  <c:v>3.2649804009775205E-7</c:v>
                </c:pt>
                <c:pt idx="26">
                  <c:v>3.2649804009775205E-7</c:v>
                </c:pt>
                <c:pt idx="27">
                  <c:v>3.2649804009775205E-7</c:v>
                </c:pt>
                <c:pt idx="28">
                  <c:v>3.2649804009775205E-7</c:v>
                </c:pt>
                <c:pt idx="29">
                  <c:v>3.2649804009775205E-7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B8B-44EF-A1BE-4D1B59E17921}"/>
            </c:ext>
          </c:extLst>
        </c:ser>
        <c:ser>
          <c:idx val="7"/>
          <c:order val="7"/>
          <c:tx>
            <c:v>Bimodal(3) 6.9</c:v>
          </c:tx>
          <c:marker>
            <c:symbol val="none"/>
          </c:marker>
          <c:xVal>
            <c:numRef>
              <c:f>'Sheet1 {17 min}'!$D$1:$D$31</c:f>
              <c:numCache>
                <c:formatCode>General</c:formatCode>
                <c:ptCount val="31"/>
                <c:pt idx="0">
                  <c:v>523.7750244140625</c:v>
                </c:pt>
                <c:pt idx="1">
                  <c:v>524.27398681640625</c:v>
                </c:pt>
                <c:pt idx="2">
                  <c:v>524.78399658203125</c:v>
                </c:pt>
                <c:pt idx="3">
                  <c:v>525.28497314453125</c:v>
                </c:pt>
                <c:pt idx="4">
                  <c:v>525.78497314453125</c:v>
                </c:pt>
                <c:pt idx="5">
                  <c:v>526.2860107421875</c:v>
                </c:pt>
                <c:pt idx="6">
                  <c:v>526.7860107421875</c:v>
                </c:pt>
                <c:pt idx="7">
                  <c:v>527.2979736328125</c:v>
                </c:pt>
                <c:pt idx="8">
                  <c:v>527.79901123046875</c:v>
                </c:pt>
                <c:pt idx="9">
                  <c:v>528.29901123046875</c:v>
                </c:pt>
                <c:pt idx="10">
                  <c:v>528.79901123046875</c:v>
                </c:pt>
                <c:pt idx="11">
                  <c:v>529.29901123046875</c:v>
                </c:pt>
              </c:numCache>
            </c:numRef>
          </c:xVal>
          <c:yVal>
            <c:numRef>
              <c:f>'Sheet1 {17 min}'!$V$1:$V$31</c:f>
              <c:numCache>
                <c:formatCode>General</c:formatCode>
                <c:ptCount val="31"/>
                <c:pt idx="0">
                  <c:v>104.96073254118632</c:v>
                </c:pt>
                <c:pt idx="1">
                  <c:v>1366.5649462475035</c:v>
                </c:pt>
                <c:pt idx="2">
                  <c:v>7730.5265085906576</c:v>
                </c:pt>
                <c:pt idx="3">
                  <c:v>24827.467772063315</c:v>
                </c:pt>
                <c:pt idx="4">
                  <c:v>49635.250789441394</c:v>
                </c:pt>
                <c:pt idx="5">
                  <c:v>63772.997259088042</c:v>
                </c:pt>
                <c:pt idx="6">
                  <c:v>52738.391951006888</c:v>
                </c:pt>
                <c:pt idx="7">
                  <c:v>27840.914873891528</c:v>
                </c:pt>
                <c:pt idx="8">
                  <c:v>9739.4664314192269</c:v>
                </c:pt>
                <c:pt idx="9">
                  <c:v>2537.9548169046511</c:v>
                </c:pt>
                <c:pt idx="10">
                  <c:v>530.21741773656311</c:v>
                </c:pt>
                <c:pt idx="11">
                  <c:v>93.02468257442024</c:v>
                </c:pt>
                <c:pt idx="12">
                  <c:v>14.135673193999034</c:v>
                </c:pt>
                <c:pt idx="13">
                  <c:v>1.9004108329381872</c:v>
                </c:pt>
                <c:pt idx="14">
                  <c:v>0.22864705233262581</c:v>
                </c:pt>
                <c:pt idx="15">
                  <c:v>2.3964158096135273E-2</c:v>
                </c:pt>
                <c:pt idx="16">
                  <c:v>1.7374175104604304E-3</c:v>
                </c:pt>
                <c:pt idx="17">
                  <c:v>3.2649804009775205E-7</c:v>
                </c:pt>
                <c:pt idx="18">
                  <c:v>3.2649804009775205E-7</c:v>
                </c:pt>
                <c:pt idx="19">
                  <c:v>3.2649804009775205E-7</c:v>
                </c:pt>
                <c:pt idx="20">
                  <c:v>3.2649804009775205E-7</c:v>
                </c:pt>
                <c:pt idx="21">
                  <c:v>3.2649804009775205E-7</c:v>
                </c:pt>
                <c:pt idx="22">
                  <c:v>3.2649804009775205E-7</c:v>
                </c:pt>
                <c:pt idx="23">
                  <c:v>3.2649804009775205E-7</c:v>
                </c:pt>
                <c:pt idx="24">
                  <c:v>3.2649804009775205E-7</c:v>
                </c:pt>
                <c:pt idx="25">
                  <c:v>3.2649804009775205E-7</c:v>
                </c:pt>
                <c:pt idx="26">
                  <c:v>3.2649804009775205E-7</c:v>
                </c:pt>
                <c:pt idx="27">
                  <c:v>3.2649804009775205E-7</c:v>
                </c:pt>
                <c:pt idx="28">
                  <c:v>3.2649804009775205E-7</c:v>
                </c:pt>
                <c:pt idx="29">
                  <c:v>3.2649804009775205E-7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B8B-44EF-A1BE-4D1B59E179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514335"/>
        <c:axId val="788530559"/>
      </c:scatterChart>
      <c:valAx>
        <c:axId val="788514335"/>
        <c:scaling>
          <c:orientation val="minMax"/>
          <c:max val="530"/>
          <c:min val="523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m/z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88530559"/>
        <c:crosses val="autoZero"/>
        <c:crossBetween val="midCat"/>
      </c:valAx>
      <c:valAx>
        <c:axId val="788530559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88514335"/>
        <c:crosses val="autoZero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Regression Metric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Lit>
              <c:ptCount val="1"/>
              <c:pt idx="0">
                <c:v>Error</c:v>
              </c:pt>
            </c:strLit>
          </c:cat>
          <c:val>
            <c:numRef>
              <c:f>'Sheet1 {17 min}'!$I$78</c:f>
              <c:numCache>
                <c:formatCode>General</c:formatCode>
                <c:ptCount val="1"/>
                <c:pt idx="0">
                  <c:v>1.7007371630314475E-6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6203-48C0-8EE8-C49E055899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axId val="788537215"/>
        <c:axId val="788533055"/>
      </c:barChart>
      <c:scatterChart>
        <c:scatterStyle val="lineMarker"/>
        <c:varyColors val="0"/>
        <c:ser>
          <c:idx val="1"/>
          <c:order val="1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008000"/>
                </a:solidFill>
                <a:prstDash val="solid"/>
              </a:ln>
            </c:spPr>
          </c:errBars>
          <c:yVal>
            <c:numRef>
              <c:f>'Sheet1 {17 min}'!$I$79</c:f>
              <c:numCache>
                <c:formatCode>General</c:formatCode>
                <c:ptCount val="1"/>
                <c:pt idx="0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6203-48C0-8EE8-C49E055899F3}"/>
            </c:ext>
          </c:extLst>
        </c:ser>
        <c:ser>
          <c:idx val="2"/>
          <c:order val="2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6600"/>
                </a:solidFill>
                <a:prstDash val="solid"/>
              </a:ln>
            </c:spPr>
          </c:errBars>
          <c:yVal>
            <c:numRef>
              <c:f>'Sheet1 {17 min}'!$I$80</c:f>
              <c:numCache>
                <c:formatCode>General</c:formatCode>
                <c:ptCount val="1"/>
                <c:pt idx="0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6203-48C0-8EE8-C49E055899F3}"/>
            </c:ext>
          </c:extLst>
        </c:ser>
        <c:ser>
          <c:idx val="3"/>
          <c:order val="3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'Sheet1 {17 min}'!$I$81</c:f>
              <c:numCache>
                <c:formatCode>General</c:formatCode>
                <c:ptCount val="1"/>
                <c:pt idx="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6203-48C0-8EE8-C49E055899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537215"/>
        <c:axId val="788533055"/>
      </c:scatterChart>
      <c:catAx>
        <c:axId val="78853721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88533055"/>
        <c:crosses val="autoZero"/>
        <c:auto val="1"/>
        <c:lblAlgn val="ctr"/>
        <c:lblOffset val="100"/>
        <c:noMultiLvlLbl val="0"/>
      </c:catAx>
      <c:valAx>
        <c:axId val="788533055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788537215"/>
        <c:crosses val="autoZero"/>
        <c:crossBetween val="between"/>
      </c:valAx>
      <c:spPr>
        <a:noFill/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Delta Chi Metric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Lit>
              <c:ptCount val="1"/>
              <c:pt idx="0">
                <c:v>DeltaChi</c:v>
              </c:pt>
            </c:strLit>
          </c:cat>
          <c:val>
            <c:numRef>
              <c:f>'Sheet1 {17 min}'!$J$78</c:f>
              <c:numCache>
                <c:formatCode>General</c:formatCode>
                <c:ptCount val="1"/>
                <c:pt idx="0">
                  <c:v>22.779267246300194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DA-4C38-B7FD-F724324BBE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axId val="788539295"/>
        <c:axId val="788547615"/>
      </c:barChart>
      <c:scatterChart>
        <c:scatterStyle val="lineMarker"/>
        <c:varyColors val="0"/>
        <c:ser>
          <c:idx val="1"/>
          <c:order val="1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008000"/>
                </a:solidFill>
                <a:prstDash val="solid"/>
              </a:ln>
            </c:spPr>
          </c:errBars>
          <c:yVal>
            <c:numRef>
              <c:f>'Sheet1 {17 min}'!$J$79</c:f>
              <c:numCache>
                <c:formatCode>General</c:formatCode>
                <c:ptCount val="1"/>
                <c:pt idx="0">
                  <c:v>0.34642830246398543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CDA-4C38-B7FD-F724324BBE22}"/>
            </c:ext>
          </c:extLst>
        </c:ser>
        <c:ser>
          <c:idx val="2"/>
          <c:order val="2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6600"/>
                </a:solidFill>
                <a:prstDash val="solid"/>
              </a:ln>
            </c:spPr>
          </c:errBars>
          <c:yVal>
            <c:numRef>
              <c:f>'Sheet1 {17 min}'!$J$80</c:f>
              <c:numCache>
                <c:formatCode>General</c:formatCode>
                <c:ptCount val="1"/>
                <c:pt idx="0">
                  <c:v>0.17321415123199271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CDA-4C38-B7FD-F724324BBE22}"/>
            </c:ext>
          </c:extLst>
        </c:ser>
        <c:ser>
          <c:idx val="3"/>
          <c:order val="3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'Sheet1 {17 min}'!$J$81</c:f>
              <c:numCache>
                <c:formatCode>General</c:formatCode>
                <c:ptCount val="1"/>
                <c:pt idx="0">
                  <c:v>8.6607075615996357E-2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CDA-4C38-B7FD-F724324BBE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539295"/>
        <c:axId val="788547615"/>
      </c:scatterChart>
      <c:catAx>
        <c:axId val="78853929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88547615"/>
        <c:crosses val="autoZero"/>
        <c:auto val="1"/>
        <c:lblAlgn val="ctr"/>
        <c:lblOffset val="100"/>
        <c:noMultiLvlLbl val="0"/>
      </c:catAx>
      <c:valAx>
        <c:axId val="788547615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788539295"/>
        <c:crosses val="autoZero"/>
        <c:crossBetween val="between"/>
      </c:valAx>
      <c:spPr>
        <a:noFill/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Separation Metric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Lit>
              <c:ptCount val="1"/>
              <c:pt idx="0">
                <c:v>SepRatio</c:v>
              </c:pt>
            </c:strLit>
          </c:cat>
          <c:val>
            <c:numRef>
              <c:f>'Sheet1 {17 min}'!$K$78</c:f>
              <c:numCache>
                <c:formatCode>General</c:formatCode>
                <c:ptCount val="1"/>
                <c:pt idx="0">
                  <c:v>1.8066797705178947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9E-4E83-908A-3360EFA578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axId val="788554271"/>
        <c:axId val="788547199"/>
      </c:barChart>
      <c:scatterChart>
        <c:scatterStyle val="lineMarker"/>
        <c:varyColors val="0"/>
        <c:ser>
          <c:idx val="1"/>
          <c:order val="1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008000"/>
                </a:solidFill>
                <a:prstDash val="solid"/>
              </a:ln>
            </c:spPr>
          </c:errBars>
          <c:yVal>
            <c:numRef>
              <c:f>'Sheet1 {17 min}'!$K$79</c:f>
              <c:numCache>
                <c:formatCode>General</c:formatCode>
                <c:ptCount val="1"/>
                <c:pt idx="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B9E-4E83-908A-3360EFA5782B}"/>
            </c:ext>
          </c:extLst>
        </c:ser>
        <c:ser>
          <c:idx val="2"/>
          <c:order val="2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6600"/>
                </a:solidFill>
                <a:prstDash val="solid"/>
              </a:ln>
            </c:spPr>
          </c:errBars>
          <c:yVal>
            <c:numRef>
              <c:f>'Sheet1 {17 min}'!$K$80</c:f>
              <c:numCache>
                <c:formatCode>General</c:formatCode>
                <c:ptCount val="1"/>
                <c:pt idx="0">
                  <c:v>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B9E-4E83-908A-3360EFA5782B}"/>
            </c:ext>
          </c:extLst>
        </c:ser>
        <c:ser>
          <c:idx val="3"/>
          <c:order val="3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'Sheet1 {17 min}'!$K$81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B9E-4E83-908A-3360EFA578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554271"/>
        <c:axId val="788547199"/>
      </c:scatterChart>
      <c:catAx>
        <c:axId val="7885542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88547199"/>
        <c:crosses val="autoZero"/>
        <c:auto val="1"/>
        <c:lblAlgn val="ctr"/>
        <c:lblOffset val="100"/>
        <c:noMultiLvlLbl val="0"/>
      </c:catAx>
      <c:valAx>
        <c:axId val="788547199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788554271"/>
        <c:crosses val="autoZero"/>
        <c:crossBetween val="between"/>
      </c:valAx>
      <c:spPr>
        <a:noFill/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Iterative Fitting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1st</c:v>
          </c:tx>
          <c:spPr>
            <a:ln w="25400">
              <a:noFill/>
            </a:ln>
            <a:effectLst/>
          </c:spPr>
          <c:marker>
            <c:symbol val="circle"/>
            <c:size val="6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xVal>
            <c:numRef>
              <c:f>'Sheet1 {17 min}'!$K$101:$K$120</c:f>
              <c:numCache>
                <c:formatCode>General</c:formatCode>
                <c:ptCount val="20"/>
                <c:pt idx="0">
                  <c:v>1.6112763323738641</c:v>
                </c:pt>
                <c:pt idx="1">
                  <c:v>0.62719722701374747</c:v>
                </c:pt>
                <c:pt idx="2">
                  <c:v>0.73398004940057404</c:v>
                </c:pt>
                <c:pt idx="3">
                  <c:v>0.73408446259803106</c:v>
                </c:pt>
                <c:pt idx="4">
                  <c:v>1.1112277636966004</c:v>
                </c:pt>
                <c:pt idx="5">
                  <c:v>0.75741502317660458</c:v>
                </c:pt>
                <c:pt idx="6">
                  <c:v>1.5553310519052039</c:v>
                </c:pt>
                <c:pt idx="7">
                  <c:v>1.5918807152844976</c:v>
                </c:pt>
                <c:pt idx="8">
                  <c:v>0.74500571168090191</c:v>
                </c:pt>
                <c:pt idx="9">
                  <c:v>1.6922602342294026</c:v>
                </c:pt>
              </c:numCache>
            </c:numRef>
          </c:xVal>
          <c:yVal>
            <c:numRef>
              <c:f>'Sheet1 {17 min}'!$Q$101:$Q$120</c:f>
              <c:numCache>
                <c:formatCode>General</c:formatCode>
                <c:ptCount val="20"/>
                <c:pt idx="0">
                  <c:v>0.80840893287914628</c:v>
                </c:pt>
                <c:pt idx="1">
                  <c:v>0.2646921768003862</c:v>
                </c:pt>
                <c:pt idx="2">
                  <c:v>0.32438442869820411</c:v>
                </c:pt>
                <c:pt idx="3">
                  <c:v>0.35935551485505213</c:v>
                </c:pt>
                <c:pt idx="4">
                  <c:v>0.68592117600689506</c:v>
                </c:pt>
                <c:pt idx="5">
                  <c:v>0.31142859107692578</c:v>
                </c:pt>
                <c:pt idx="6">
                  <c:v>0.7774899187355645</c:v>
                </c:pt>
                <c:pt idx="7">
                  <c:v>0.79527576866779559</c:v>
                </c:pt>
                <c:pt idx="8">
                  <c:v>0.37027439188647099</c:v>
                </c:pt>
                <c:pt idx="9">
                  <c:v>0.77906724549799544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C7-459F-BD5B-E270C63D102F}"/>
            </c:ext>
          </c:extLst>
        </c:ser>
        <c:ser>
          <c:idx val="1"/>
          <c:order val="1"/>
          <c:tx>
            <c:v>2nd</c:v>
          </c:tx>
          <c:spPr>
            <a:ln w="25400">
              <a:noFill/>
            </a:ln>
            <a:effectLst/>
          </c:spPr>
          <c:marker>
            <c:symbol val="circle"/>
            <c:size val="6"/>
            <c:spPr>
              <a:solidFill>
                <a:srgbClr val="99CCFF"/>
              </a:solidFill>
              <a:ln>
                <a:solidFill>
                  <a:srgbClr val="99CCFF"/>
                </a:solidFill>
                <a:prstDash val="solid"/>
              </a:ln>
            </c:spPr>
          </c:marker>
          <c:xVal>
            <c:numRef>
              <c:f>'Sheet1 {17 min}'!$M$101:$M$120</c:f>
              <c:numCache>
                <c:formatCode>General</c:formatCode>
                <c:ptCount val="20"/>
                <c:pt idx="0">
                  <c:v>3.3090284266004777</c:v>
                </c:pt>
                <c:pt idx="1">
                  <c:v>2.3755026674280968</c:v>
                </c:pt>
                <c:pt idx="2">
                  <c:v>2.5359960412114746</c:v>
                </c:pt>
                <c:pt idx="3">
                  <c:v>2.4776000112123824</c:v>
                </c:pt>
                <c:pt idx="4">
                  <c:v>3.0064383160900903</c:v>
                </c:pt>
                <c:pt idx="5">
                  <c:v>2.3853019507683197</c:v>
                </c:pt>
                <c:pt idx="6">
                  <c:v>3.9487854046551858</c:v>
                </c:pt>
                <c:pt idx="7">
                  <c:v>3.9977003906084989</c:v>
                </c:pt>
                <c:pt idx="8">
                  <c:v>2.5287710556757426</c:v>
                </c:pt>
                <c:pt idx="9">
                  <c:v>3.5569102020217533</c:v>
                </c:pt>
              </c:numCache>
            </c:numRef>
          </c:xVal>
          <c:yVal>
            <c:numRef>
              <c:f>'Sheet1 {17 min}'!$R$101:$R$120</c:f>
              <c:numCache>
                <c:formatCode>General</c:formatCode>
                <c:ptCount val="20"/>
                <c:pt idx="0">
                  <c:v>0.10420683537233641</c:v>
                </c:pt>
                <c:pt idx="1">
                  <c:v>0.45181914509255483</c:v>
                </c:pt>
                <c:pt idx="2">
                  <c:v>0.55262849957370852</c:v>
                </c:pt>
                <c:pt idx="3">
                  <c:v>0.45597998999985312</c:v>
                </c:pt>
                <c:pt idx="4">
                  <c:v>0.18039707562496546</c:v>
                </c:pt>
                <c:pt idx="5">
                  <c:v>0.49655112269599566</c:v>
                </c:pt>
                <c:pt idx="6">
                  <c:v>0.15470365862857088</c:v>
                </c:pt>
                <c:pt idx="7">
                  <c:v>0.1360047875733969</c:v>
                </c:pt>
                <c:pt idx="8">
                  <c:v>0.50582828979330874</c:v>
                </c:pt>
                <c:pt idx="9">
                  <c:v>0.10042489780198466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7C7-459F-BD5B-E270C63D102F}"/>
            </c:ext>
          </c:extLst>
        </c:ser>
        <c:ser>
          <c:idx val="2"/>
          <c:order val="2"/>
          <c:tx>
            <c:v>3rd</c:v>
          </c:tx>
          <c:spPr>
            <a:ln w="25400">
              <a:noFill/>
            </a:ln>
            <a:effectLst/>
          </c:spPr>
          <c:marker>
            <c:symbol val="circle"/>
            <c:size val="6"/>
            <c:spPr>
              <a:solidFill>
                <a:srgbClr val="FFCC99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xVal>
            <c:numRef>
              <c:f>'Sheet1 {17 min}'!$O$101:$O$120</c:f>
              <c:numCache>
                <c:formatCode>General</c:formatCode>
                <c:ptCount val="20"/>
                <c:pt idx="0">
                  <c:v>4.996242235524667</c:v>
                </c:pt>
                <c:pt idx="1">
                  <c:v>3.8666327177309006</c:v>
                </c:pt>
                <c:pt idx="2">
                  <c:v>5.4257466201540678</c:v>
                </c:pt>
                <c:pt idx="3">
                  <c:v>4.8409946117093829</c:v>
                </c:pt>
                <c:pt idx="4">
                  <c:v>5.5165597623047375</c:v>
                </c:pt>
                <c:pt idx="5">
                  <c:v>4.8049872768921951</c:v>
                </c:pt>
                <c:pt idx="6">
                  <c:v>6.0581668762670855</c:v>
                </c:pt>
                <c:pt idx="7">
                  <c:v>5.83700710631049</c:v>
                </c:pt>
                <c:pt idx="8">
                  <c:v>4.9969278447671694</c:v>
                </c:pt>
                <c:pt idx="9">
                  <c:v>5.1526621817157201</c:v>
                </c:pt>
              </c:numCache>
            </c:numRef>
          </c:xVal>
          <c:yVal>
            <c:numRef>
              <c:f>'Sheet1 {17 min}'!$S$101:$S$120</c:f>
              <c:numCache>
                <c:formatCode>General</c:formatCode>
                <c:ptCount val="20"/>
                <c:pt idx="0">
                  <c:v>8.7384231748517269E-2</c:v>
                </c:pt>
                <c:pt idx="1">
                  <c:v>0.28348867810705891</c:v>
                </c:pt>
                <c:pt idx="2">
                  <c:v>0.12298707172808733</c:v>
                </c:pt>
                <c:pt idx="3">
                  <c:v>0.18466449514509481</c:v>
                </c:pt>
                <c:pt idx="4">
                  <c:v>0.13368174836813945</c:v>
                </c:pt>
                <c:pt idx="5">
                  <c:v>0.19202028622707845</c:v>
                </c:pt>
                <c:pt idx="6">
                  <c:v>6.7806422635864644E-2</c:v>
                </c:pt>
                <c:pt idx="7">
                  <c:v>6.871944375880748E-2</c:v>
                </c:pt>
                <c:pt idx="8">
                  <c:v>0.12389731832022015</c:v>
                </c:pt>
                <c:pt idx="9">
                  <c:v>0.12050785670001983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7C7-459F-BD5B-E270C63D10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556767"/>
        <c:axId val="788557183"/>
      </c:scatterChart>
      <c:valAx>
        <c:axId val="7885567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88557183"/>
        <c:crosses val="autoZero"/>
        <c:crossBetween val="midCat"/>
      </c:valAx>
      <c:valAx>
        <c:axId val="788557183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88556767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 i="0">
                <a:solidFill>
                  <a:srgbClr val="000000"/>
                </a:solidFill>
              </a:defRPr>
            </a:pPr>
            <a:r>
              <a:rPr lang="en-US" b="1" i="0">
                <a:solidFill>
                  <a:srgbClr val="000000"/>
                </a:solidFill>
              </a:rPr>
              <a:t>Sheet1 {18 min} spectrum 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spectrum</c:v>
          </c:tx>
          <c:spPr>
            <a:ln w="127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{18 min}'!$A$1:$A$586</c:f>
              <c:numCache>
                <c:formatCode>General</c:formatCode>
                <c:ptCount val="586"/>
                <c:pt idx="0">
                  <c:v>523.43499755859375</c:v>
                </c:pt>
                <c:pt idx="1">
                  <c:v>523.44500732421875</c:v>
                </c:pt>
                <c:pt idx="2">
                  <c:v>523.45501708984375</c:v>
                </c:pt>
                <c:pt idx="3">
                  <c:v>523.46502685546875</c:v>
                </c:pt>
                <c:pt idx="4">
                  <c:v>523.4749755859375</c:v>
                </c:pt>
                <c:pt idx="5">
                  <c:v>523.4849853515625</c:v>
                </c:pt>
                <c:pt idx="6">
                  <c:v>523.4949951171875</c:v>
                </c:pt>
                <c:pt idx="7">
                  <c:v>523.5050048828125</c:v>
                </c:pt>
                <c:pt idx="8">
                  <c:v>523.5150146484375</c:v>
                </c:pt>
                <c:pt idx="9">
                  <c:v>523.5250244140625</c:v>
                </c:pt>
                <c:pt idx="10">
                  <c:v>523.53497314453125</c:v>
                </c:pt>
                <c:pt idx="11">
                  <c:v>523.54498291015625</c:v>
                </c:pt>
                <c:pt idx="12">
                  <c:v>523.55499267578125</c:v>
                </c:pt>
                <c:pt idx="13">
                  <c:v>523.56500244140625</c:v>
                </c:pt>
                <c:pt idx="14">
                  <c:v>523.57501220703125</c:v>
                </c:pt>
                <c:pt idx="15">
                  <c:v>523.58502197265625</c:v>
                </c:pt>
                <c:pt idx="16">
                  <c:v>523.594970703125</c:v>
                </c:pt>
                <c:pt idx="17">
                  <c:v>523.60498046875</c:v>
                </c:pt>
                <c:pt idx="18">
                  <c:v>523.614990234375</c:v>
                </c:pt>
                <c:pt idx="19">
                  <c:v>523.625</c:v>
                </c:pt>
                <c:pt idx="20">
                  <c:v>523.635009765625</c:v>
                </c:pt>
                <c:pt idx="21">
                  <c:v>523.64501953125</c:v>
                </c:pt>
                <c:pt idx="22">
                  <c:v>523.655029296875</c:v>
                </c:pt>
                <c:pt idx="23">
                  <c:v>523.66497802734375</c:v>
                </c:pt>
                <c:pt idx="24">
                  <c:v>523.67498779296875</c:v>
                </c:pt>
                <c:pt idx="25">
                  <c:v>523.68499755859375</c:v>
                </c:pt>
                <c:pt idx="26">
                  <c:v>523.69500732421875</c:v>
                </c:pt>
                <c:pt idx="27">
                  <c:v>523.70501708984375</c:v>
                </c:pt>
                <c:pt idx="28">
                  <c:v>523.71502685546875</c:v>
                </c:pt>
                <c:pt idx="29">
                  <c:v>523.7249755859375</c:v>
                </c:pt>
                <c:pt idx="30">
                  <c:v>523.7349853515625</c:v>
                </c:pt>
                <c:pt idx="31">
                  <c:v>523.7449951171875</c:v>
                </c:pt>
                <c:pt idx="32">
                  <c:v>523.7550048828125</c:v>
                </c:pt>
                <c:pt idx="33">
                  <c:v>523.7650146484375</c:v>
                </c:pt>
                <c:pt idx="34">
                  <c:v>523.7750244140625</c:v>
                </c:pt>
                <c:pt idx="35">
                  <c:v>523.78497314453125</c:v>
                </c:pt>
                <c:pt idx="36">
                  <c:v>523.79498291015625</c:v>
                </c:pt>
                <c:pt idx="37">
                  <c:v>523.80499267578125</c:v>
                </c:pt>
                <c:pt idx="38">
                  <c:v>523.81500244140625</c:v>
                </c:pt>
                <c:pt idx="39">
                  <c:v>523.82501220703125</c:v>
                </c:pt>
                <c:pt idx="40">
                  <c:v>523.83502197265625</c:v>
                </c:pt>
                <c:pt idx="41">
                  <c:v>523.844970703125</c:v>
                </c:pt>
                <c:pt idx="42">
                  <c:v>523.85498046875</c:v>
                </c:pt>
                <c:pt idx="43">
                  <c:v>523.864990234375</c:v>
                </c:pt>
                <c:pt idx="44">
                  <c:v>523.875</c:v>
                </c:pt>
                <c:pt idx="45">
                  <c:v>523.885009765625</c:v>
                </c:pt>
                <c:pt idx="46">
                  <c:v>523.89501953125</c:v>
                </c:pt>
                <c:pt idx="47">
                  <c:v>523.905029296875</c:v>
                </c:pt>
                <c:pt idx="48">
                  <c:v>523.91497802734375</c:v>
                </c:pt>
                <c:pt idx="49">
                  <c:v>523.92498779296875</c:v>
                </c:pt>
                <c:pt idx="50">
                  <c:v>523.93499755859375</c:v>
                </c:pt>
                <c:pt idx="51">
                  <c:v>523.94500732421875</c:v>
                </c:pt>
                <c:pt idx="52">
                  <c:v>523.95501708984375</c:v>
                </c:pt>
                <c:pt idx="53">
                  <c:v>523.96502685546875</c:v>
                </c:pt>
                <c:pt idx="54">
                  <c:v>523.9749755859375</c:v>
                </c:pt>
                <c:pt idx="55">
                  <c:v>523.9849853515625</c:v>
                </c:pt>
                <c:pt idx="56">
                  <c:v>523.9949951171875</c:v>
                </c:pt>
                <c:pt idx="57">
                  <c:v>524.0050048828125</c:v>
                </c:pt>
                <c:pt idx="58">
                  <c:v>524.0150146484375</c:v>
                </c:pt>
                <c:pt idx="59">
                  <c:v>524.0250244140625</c:v>
                </c:pt>
                <c:pt idx="60">
                  <c:v>524.03497314453125</c:v>
                </c:pt>
                <c:pt idx="61">
                  <c:v>524.04498291015625</c:v>
                </c:pt>
                <c:pt idx="62">
                  <c:v>524.05499267578125</c:v>
                </c:pt>
                <c:pt idx="63">
                  <c:v>524.06500244140625</c:v>
                </c:pt>
                <c:pt idx="64">
                  <c:v>524.07501220703125</c:v>
                </c:pt>
                <c:pt idx="65">
                  <c:v>524.08502197265625</c:v>
                </c:pt>
                <c:pt idx="66">
                  <c:v>524.094970703125</c:v>
                </c:pt>
                <c:pt idx="67">
                  <c:v>524.10400390625</c:v>
                </c:pt>
                <c:pt idx="68">
                  <c:v>524.114990234375</c:v>
                </c:pt>
                <c:pt idx="69">
                  <c:v>524.125</c:v>
                </c:pt>
                <c:pt idx="70">
                  <c:v>524.135009765625</c:v>
                </c:pt>
                <c:pt idx="71">
                  <c:v>524.14398193359375</c:v>
                </c:pt>
                <c:pt idx="72">
                  <c:v>524.15399169921875</c:v>
                </c:pt>
                <c:pt idx="73">
                  <c:v>524.16400146484375</c:v>
                </c:pt>
                <c:pt idx="74">
                  <c:v>524.17401123046875</c:v>
                </c:pt>
                <c:pt idx="75">
                  <c:v>524.18402099609375</c:v>
                </c:pt>
                <c:pt idx="76">
                  <c:v>524.1939697265625</c:v>
                </c:pt>
                <c:pt idx="77">
                  <c:v>524.2039794921875</c:v>
                </c:pt>
                <c:pt idx="78">
                  <c:v>524.2139892578125</c:v>
                </c:pt>
                <c:pt idx="79">
                  <c:v>524.2239990234375</c:v>
                </c:pt>
                <c:pt idx="80">
                  <c:v>524.2340087890625</c:v>
                </c:pt>
                <c:pt idx="81">
                  <c:v>524.2440185546875</c:v>
                </c:pt>
                <c:pt idx="82">
                  <c:v>524.2540283203125</c:v>
                </c:pt>
                <c:pt idx="83">
                  <c:v>524.26397705078125</c:v>
                </c:pt>
                <c:pt idx="84">
                  <c:v>524.27398681640625</c:v>
                </c:pt>
                <c:pt idx="85">
                  <c:v>524.28399658203125</c:v>
                </c:pt>
                <c:pt idx="86">
                  <c:v>524.29400634765625</c:v>
                </c:pt>
                <c:pt idx="87">
                  <c:v>524.30401611328125</c:v>
                </c:pt>
                <c:pt idx="88">
                  <c:v>524.31402587890625</c:v>
                </c:pt>
                <c:pt idx="89">
                  <c:v>524.323974609375</c:v>
                </c:pt>
                <c:pt idx="90">
                  <c:v>524.333984375</c:v>
                </c:pt>
                <c:pt idx="91">
                  <c:v>524.343994140625</c:v>
                </c:pt>
                <c:pt idx="92">
                  <c:v>524.35400390625</c:v>
                </c:pt>
                <c:pt idx="93">
                  <c:v>524.364013671875</c:v>
                </c:pt>
                <c:pt idx="94">
                  <c:v>524.3740234375</c:v>
                </c:pt>
                <c:pt idx="95">
                  <c:v>524.38397216796875</c:v>
                </c:pt>
                <c:pt idx="96">
                  <c:v>524.39398193359375</c:v>
                </c:pt>
                <c:pt idx="97">
                  <c:v>524.40399169921875</c:v>
                </c:pt>
                <c:pt idx="98">
                  <c:v>524.41400146484375</c:v>
                </c:pt>
                <c:pt idx="99">
                  <c:v>524.42401123046875</c:v>
                </c:pt>
                <c:pt idx="100">
                  <c:v>524.43402099609375</c:v>
                </c:pt>
                <c:pt idx="101">
                  <c:v>524.4439697265625</c:v>
                </c:pt>
                <c:pt idx="102">
                  <c:v>524.4539794921875</c:v>
                </c:pt>
                <c:pt idx="103">
                  <c:v>524.4639892578125</c:v>
                </c:pt>
                <c:pt idx="104">
                  <c:v>524.4739990234375</c:v>
                </c:pt>
                <c:pt idx="105">
                  <c:v>524.4840087890625</c:v>
                </c:pt>
                <c:pt idx="106">
                  <c:v>524.4940185546875</c:v>
                </c:pt>
                <c:pt idx="107">
                  <c:v>524.5040283203125</c:v>
                </c:pt>
                <c:pt idx="108">
                  <c:v>524.51397705078125</c:v>
                </c:pt>
                <c:pt idx="109">
                  <c:v>524.52398681640625</c:v>
                </c:pt>
                <c:pt idx="110">
                  <c:v>524.53399658203125</c:v>
                </c:pt>
                <c:pt idx="111">
                  <c:v>524.54400634765625</c:v>
                </c:pt>
                <c:pt idx="112">
                  <c:v>524.55401611328125</c:v>
                </c:pt>
                <c:pt idx="113">
                  <c:v>524.56402587890625</c:v>
                </c:pt>
                <c:pt idx="114">
                  <c:v>524.573974609375</c:v>
                </c:pt>
                <c:pt idx="115">
                  <c:v>524.583984375</c:v>
                </c:pt>
                <c:pt idx="116">
                  <c:v>524.593994140625</c:v>
                </c:pt>
                <c:pt idx="117">
                  <c:v>524.60400390625</c:v>
                </c:pt>
                <c:pt idx="118">
                  <c:v>524.614013671875</c:v>
                </c:pt>
                <c:pt idx="119">
                  <c:v>524.6240234375</c:v>
                </c:pt>
                <c:pt idx="120">
                  <c:v>524.63397216796875</c:v>
                </c:pt>
                <c:pt idx="121">
                  <c:v>524.64398193359375</c:v>
                </c:pt>
                <c:pt idx="122">
                  <c:v>524.65399169921875</c:v>
                </c:pt>
                <c:pt idx="123">
                  <c:v>524.66400146484375</c:v>
                </c:pt>
                <c:pt idx="124">
                  <c:v>524.67401123046875</c:v>
                </c:pt>
                <c:pt idx="125">
                  <c:v>524.68402099609375</c:v>
                </c:pt>
                <c:pt idx="126">
                  <c:v>524.6939697265625</c:v>
                </c:pt>
                <c:pt idx="127">
                  <c:v>524.7039794921875</c:v>
                </c:pt>
                <c:pt idx="128">
                  <c:v>524.7139892578125</c:v>
                </c:pt>
                <c:pt idx="129">
                  <c:v>524.7239990234375</c:v>
                </c:pt>
                <c:pt idx="130">
                  <c:v>524.7340087890625</c:v>
                </c:pt>
                <c:pt idx="131">
                  <c:v>524.7440185546875</c:v>
                </c:pt>
                <c:pt idx="132">
                  <c:v>524.7540283203125</c:v>
                </c:pt>
                <c:pt idx="133">
                  <c:v>524.76397705078125</c:v>
                </c:pt>
                <c:pt idx="134">
                  <c:v>524.77398681640625</c:v>
                </c:pt>
                <c:pt idx="135">
                  <c:v>524.78399658203125</c:v>
                </c:pt>
                <c:pt idx="136">
                  <c:v>524.79400634765625</c:v>
                </c:pt>
                <c:pt idx="137">
                  <c:v>524.80401611328125</c:v>
                </c:pt>
                <c:pt idx="138">
                  <c:v>524.81402587890625</c:v>
                </c:pt>
                <c:pt idx="139">
                  <c:v>524.823974609375</c:v>
                </c:pt>
                <c:pt idx="140">
                  <c:v>524.833984375</c:v>
                </c:pt>
                <c:pt idx="141">
                  <c:v>524.843994140625</c:v>
                </c:pt>
                <c:pt idx="142">
                  <c:v>524.85400390625</c:v>
                </c:pt>
                <c:pt idx="143">
                  <c:v>524.864013671875</c:v>
                </c:pt>
                <c:pt idx="144">
                  <c:v>524.8740234375</c:v>
                </c:pt>
                <c:pt idx="145">
                  <c:v>524.88397216796875</c:v>
                </c:pt>
                <c:pt idx="146">
                  <c:v>524.89398193359375</c:v>
                </c:pt>
                <c:pt idx="147">
                  <c:v>524.90399169921875</c:v>
                </c:pt>
                <c:pt idx="148">
                  <c:v>524.91400146484375</c:v>
                </c:pt>
                <c:pt idx="149">
                  <c:v>524.92401123046875</c:v>
                </c:pt>
                <c:pt idx="150">
                  <c:v>524.93402099609375</c:v>
                </c:pt>
                <c:pt idx="151">
                  <c:v>524.9439697265625</c:v>
                </c:pt>
                <c:pt idx="152">
                  <c:v>524.9539794921875</c:v>
                </c:pt>
                <c:pt idx="153">
                  <c:v>524.9639892578125</c:v>
                </c:pt>
                <c:pt idx="154">
                  <c:v>524.9739990234375</c:v>
                </c:pt>
                <c:pt idx="155">
                  <c:v>524.9840087890625</c:v>
                </c:pt>
                <c:pt idx="156">
                  <c:v>524.9940185546875</c:v>
                </c:pt>
                <c:pt idx="157">
                  <c:v>525.0040283203125</c:v>
                </c:pt>
                <c:pt idx="158">
                  <c:v>525.01397705078125</c:v>
                </c:pt>
                <c:pt idx="159">
                  <c:v>525.02398681640625</c:v>
                </c:pt>
                <c:pt idx="160">
                  <c:v>525.03399658203125</c:v>
                </c:pt>
                <c:pt idx="161">
                  <c:v>525.04400634765625</c:v>
                </c:pt>
                <c:pt idx="162">
                  <c:v>525.05401611328125</c:v>
                </c:pt>
                <c:pt idx="163">
                  <c:v>525.06402587890625</c:v>
                </c:pt>
                <c:pt idx="164">
                  <c:v>525.073974609375</c:v>
                </c:pt>
                <c:pt idx="165">
                  <c:v>525.083984375</c:v>
                </c:pt>
                <c:pt idx="166">
                  <c:v>525.093994140625</c:v>
                </c:pt>
                <c:pt idx="167">
                  <c:v>525.10400390625</c:v>
                </c:pt>
                <c:pt idx="168">
                  <c:v>525.114013671875</c:v>
                </c:pt>
                <c:pt idx="169">
                  <c:v>525.1240234375</c:v>
                </c:pt>
                <c:pt idx="170">
                  <c:v>525.13397216796875</c:v>
                </c:pt>
                <c:pt idx="171">
                  <c:v>525.14398193359375</c:v>
                </c:pt>
                <c:pt idx="172">
                  <c:v>525.15399169921875</c:v>
                </c:pt>
                <c:pt idx="173">
                  <c:v>525.16400146484375</c:v>
                </c:pt>
                <c:pt idx="174">
                  <c:v>525.17401123046875</c:v>
                </c:pt>
                <c:pt idx="175">
                  <c:v>525.18499755859375</c:v>
                </c:pt>
                <c:pt idx="176">
                  <c:v>525.19500732421875</c:v>
                </c:pt>
                <c:pt idx="177">
                  <c:v>525.2039794921875</c:v>
                </c:pt>
                <c:pt idx="178">
                  <c:v>525.2139892578125</c:v>
                </c:pt>
                <c:pt idx="179">
                  <c:v>525.2239990234375</c:v>
                </c:pt>
                <c:pt idx="180">
                  <c:v>525.2340087890625</c:v>
                </c:pt>
                <c:pt idx="181">
                  <c:v>525.2449951171875</c:v>
                </c:pt>
                <c:pt idx="182">
                  <c:v>525.2550048828125</c:v>
                </c:pt>
                <c:pt idx="183">
                  <c:v>525.2650146484375</c:v>
                </c:pt>
                <c:pt idx="184">
                  <c:v>525.2750244140625</c:v>
                </c:pt>
                <c:pt idx="185">
                  <c:v>525.28497314453125</c:v>
                </c:pt>
                <c:pt idx="186">
                  <c:v>525.29400634765625</c:v>
                </c:pt>
                <c:pt idx="187">
                  <c:v>525.30499267578125</c:v>
                </c:pt>
                <c:pt idx="188">
                  <c:v>525.31500244140625</c:v>
                </c:pt>
                <c:pt idx="189">
                  <c:v>525.32501220703125</c:v>
                </c:pt>
                <c:pt idx="190">
                  <c:v>525.33502197265625</c:v>
                </c:pt>
                <c:pt idx="191">
                  <c:v>525.344970703125</c:v>
                </c:pt>
                <c:pt idx="192">
                  <c:v>525.35498046875</c:v>
                </c:pt>
                <c:pt idx="193">
                  <c:v>525.364990234375</c:v>
                </c:pt>
                <c:pt idx="194">
                  <c:v>525.375</c:v>
                </c:pt>
                <c:pt idx="195">
                  <c:v>525.385009765625</c:v>
                </c:pt>
                <c:pt idx="196">
                  <c:v>525.39501953125</c:v>
                </c:pt>
                <c:pt idx="197">
                  <c:v>525.405029296875</c:v>
                </c:pt>
                <c:pt idx="198">
                  <c:v>525.41497802734375</c:v>
                </c:pt>
                <c:pt idx="199">
                  <c:v>525.42498779296875</c:v>
                </c:pt>
                <c:pt idx="200">
                  <c:v>525.43499755859375</c:v>
                </c:pt>
                <c:pt idx="201">
                  <c:v>525.44500732421875</c:v>
                </c:pt>
                <c:pt idx="202">
                  <c:v>525.45501708984375</c:v>
                </c:pt>
                <c:pt idx="203">
                  <c:v>525.46502685546875</c:v>
                </c:pt>
                <c:pt idx="204">
                  <c:v>525.4749755859375</c:v>
                </c:pt>
                <c:pt idx="205">
                  <c:v>525.4849853515625</c:v>
                </c:pt>
                <c:pt idx="206">
                  <c:v>525.4949951171875</c:v>
                </c:pt>
                <c:pt idx="207">
                  <c:v>525.5050048828125</c:v>
                </c:pt>
                <c:pt idx="208">
                  <c:v>525.5150146484375</c:v>
                </c:pt>
                <c:pt idx="209">
                  <c:v>525.5250244140625</c:v>
                </c:pt>
                <c:pt idx="210">
                  <c:v>525.53497314453125</c:v>
                </c:pt>
                <c:pt idx="211">
                  <c:v>525.54498291015625</c:v>
                </c:pt>
                <c:pt idx="212">
                  <c:v>525.55499267578125</c:v>
                </c:pt>
                <c:pt idx="213">
                  <c:v>525.56500244140625</c:v>
                </c:pt>
                <c:pt idx="214">
                  <c:v>525.57501220703125</c:v>
                </c:pt>
                <c:pt idx="215">
                  <c:v>525.58502197265625</c:v>
                </c:pt>
                <c:pt idx="216">
                  <c:v>525.594970703125</c:v>
                </c:pt>
                <c:pt idx="217">
                  <c:v>525.60498046875</c:v>
                </c:pt>
                <c:pt idx="218">
                  <c:v>525.614990234375</c:v>
                </c:pt>
                <c:pt idx="219">
                  <c:v>525.625</c:v>
                </c:pt>
                <c:pt idx="220">
                  <c:v>525.635009765625</c:v>
                </c:pt>
                <c:pt idx="221">
                  <c:v>525.64501953125</c:v>
                </c:pt>
                <c:pt idx="222">
                  <c:v>525.655029296875</c:v>
                </c:pt>
                <c:pt idx="223">
                  <c:v>525.66497802734375</c:v>
                </c:pt>
                <c:pt idx="224">
                  <c:v>525.67498779296875</c:v>
                </c:pt>
                <c:pt idx="225">
                  <c:v>525.68499755859375</c:v>
                </c:pt>
                <c:pt idx="226">
                  <c:v>525.69500732421875</c:v>
                </c:pt>
                <c:pt idx="227">
                  <c:v>525.70501708984375</c:v>
                </c:pt>
                <c:pt idx="228">
                  <c:v>525.71502685546875</c:v>
                </c:pt>
                <c:pt idx="229">
                  <c:v>525.7249755859375</c:v>
                </c:pt>
                <c:pt idx="230">
                  <c:v>525.7349853515625</c:v>
                </c:pt>
                <c:pt idx="231">
                  <c:v>525.7449951171875</c:v>
                </c:pt>
                <c:pt idx="232">
                  <c:v>525.7550048828125</c:v>
                </c:pt>
                <c:pt idx="233">
                  <c:v>525.7650146484375</c:v>
                </c:pt>
                <c:pt idx="234">
                  <c:v>525.7750244140625</c:v>
                </c:pt>
                <c:pt idx="235">
                  <c:v>525.78497314453125</c:v>
                </c:pt>
                <c:pt idx="236">
                  <c:v>525.79498291015625</c:v>
                </c:pt>
                <c:pt idx="237">
                  <c:v>525.80499267578125</c:v>
                </c:pt>
                <c:pt idx="238">
                  <c:v>525.81500244140625</c:v>
                </c:pt>
                <c:pt idx="239">
                  <c:v>525.82501220703125</c:v>
                </c:pt>
                <c:pt idx="240">
                  <c:v>525.83502197265625</c:v>
                </c:pt>
                <c:pt idx="241">
                  <c:v>525.844970703125</c:v>
                </c:pt>
                <c:pt idx="242">
                  <c:v>525.85498046875</c:v>
                </c:pt>
                <c:pt idx="243">
                  <c:v>525.864990234375</c:v>
                </c:pt>
                <c:pt idx="244">
                  <c:v>525.875</c:v>
                </c:pt>
                <c:pt idx="245">
                  <c:v>525.885009765625</c:v>
                </c:pt>
                <c:pt idx="246">
                  <c:v>525.89501953125</c:v>
                </c:pt>
                <c:pt idx="247">
                  <c:v>525.905029296875</c:v>
                </c:pt>
                <c:pt idx="248">
                  <c:v>525.91497802734375</c:v>
                </c:pt>
                <c:pt idx="249">
                  <c:v>525.92498779296875</c:v>
                </c:pt>
                <c:pt idx="250">
                  <c:v>525.93499755859375</c:v>
                </c:pt>
                <c:pt idx="251">
                  <c:v>525.94500732421875</c:v>
                </c:pt>
                <c:pt idx="252">
                  <c:v>525.95501708984375</c:v>
                </c:pt>
                <c:pt idx="253">
                  <c:v>525.96502685546875</c:v>
                </c:pt>
                <c:pt idx="254">
                  <c:v>525.9749755859375</c:v>
                </c:pt>
                <c:pt idx="255">
                  <c:v>525.9849853515625</c:v>
                </c:pt>
                <c:pt idx="256">
                  <c:v>525.9949951171875</c:v>
                </c:pt>
                <c:pt idx="257">
                  <c:v>526.0050048828125</c:v>
                </c:pt>
                <c:pt idx="258">
                  <c:v>526.0150146484375</c:v>
                </c:pt>
                <c:pt idx="259">
                  <c:v>526.0250244140625</c:v>
                </c:pt>
                <c:pt idx="260">
                  <c:v>526.03497314453125</c:v>
                </c:pt>
                <c:pt idx="261">
                  <c:v>526.04498291015625</c:v>
                </c:pt>
                <c:pt idx="262">
                  <c:v>526.05499267578125</c:v>
                </c:pt>
                <c:pt idx="263">
                  <c:v>526.06500244140625</c:v>
                </c:pt>
                <c:pt idx="264">
                  <c:v>526.07501220703125</c:v>
                </c:pt>
                <c:pt idx="265">
                  <c:v>526.08502197265625</c:v>
                </c:pt>
                <c:pt idx="266">
                  <c:v>526.094970703125</c:v>
                </c:pt>
                <c:pt idx="267">
                  <c:v>526.10498046875</c:v>
                </c:pt>
                <c:pt idx="268">
                  <c:v>526.114990234375</c:v>
                </c:pt>
                <c:pt idx="269">
                  <c:v>526.125</c:v>
                </c:pt>
                <c:pt idx="270">
                  <c:v>526.135009765625</c:v>
                </c:pt>
                <c:pt idx="271">
                  <c:v>526.14501953125</c:v>
                </c:pt>
                <c:pt idx="272">
                  <c:v>526.155029296875</c:v>
                </c:pt>
                <c:pt idx="273">
                  <c:v>526.16497802734375</c:v>
                </c:pt>
                <c:pt idx="274">
                  <c:v>526.17498779296875</c:v>
                </c:pt>
                <c:pt idx="275">
                  <c:v>526.18499755859375</c:v>
                </c:pt>
                <c:pt idx="276">
                  <c:v>526.19500732421875</c:v>
                </c:pt>
                <c:pt idx="277">
                  <c:v>526.20501708984375</c:v>
                </c:pt>
                <c:pt idx="278">
                  <c:v>526.21502685546875</c:v>
                </c:pt>
                <c:pt idx="279">
                  <c:v>526.2249755859375</c:v>
                </c:pt>
                <c:pt idx="280">
                  <c:v>526.2349853515625</c:v>
                </c:pt>
                <c:pt idx="281">
                  <c:v>526.2449951171875</c:v>
                </c:pt>
                <c:pt idx="282">
                  <c:v>526.2550048828125</c:v>
                </c:pt>
                <c:pt idx="283">
                  <c:v>526.2659912109375</c:v>
                </c:pt>
                <c:pt idx="284">
                  <c:v>526.2760009765625</c:v>
                </c:pt>
                <c:pt idx="285">
                  <c:v>526.2860107421875</c:v>
                </c:pt>
                <c:pt idx="286">
                  <c:v>526.2960205078125</c:v>
                </c:pt>
                <c:pt idx="287">
                  <c:v>526.3060302734375</c:v>
                </c:pt>
                <c:pt idx="288">
                  <c:v>526.31597900390625</c:v>
                </c:pt>
                <c:pt idx="289">
                  <c:v>526.32598876953125</c:v>
                </c:pt>
                <c:pt idx="290">
                  <c:v>526.33599853515625</c:v>
                </c:pt>
                <c:pt idx="291">
                  <c:v>526.34600830078125</c:v>
                </c:pt>
                <c:pt idx="292">
                  <c:v>526.35601806640625</c:v>
                </c:pt>
                <c:pt idx="293">
                  <c:v>526.36602783203125</c:v>
                </c:pt>
                <c:pt idx="294">
                  <c:v>526.3759765625</c:v>
                </c:pt>
                <c:pt idx="295">
                  <c:v>526.385986328125</c:v>
                </c:pt>
                <c:pt idx="296">
                  <c:v>526.39599609375</c:v>
                </c:pt>
                <c:pt idx="297">
                  <c:v>526.406005859375</c:v>
                </c:pt>
                <c:pt idx="298">
                  <c:v>526.416015625</c:v>
                </c:pt>
                <c:pt idx="299">
                  <c:v>526.426025390625</c:v>
                </c:pt>
                <c:pt idx="300">
                  <c:v>526.43597412109375</c:v>
                </c:pt>
                <c:pt idx="301">
                  <c:v>526.44598388671875</c:v>
                </c:pt>
                <c:pt idx="302">
                  <c:v>526.45599365234375</c:v>
                </c:pt>
                <c:pt idx="303">
                  <c:v>526.46600341796875</c:v>
                </c:pt>
                <c:pt idx="304">
                  <c:v>526.47601318359375</c:v>
                </c:pt>
                <c:pt idx="305">
                  <c:v>526.48602294921875</c:v>
                </c:pt>
                <c:pt idx="306">
                  <c:v>526.4959716796875</c:v>
                </c:pt>
                <c:pt idx="307">
                  <c:v>526.5059814453125</c:v>
                </c:pt>
                <c:pt idx="308">
                  <c:v>526.5159912109375</c:v>
                </c:pt>
                <c:pt idx="309">
                  <c:v>526.5260009765625</c:v>
                </c:pt>
                <c:pt idx="310">
                  <c:v>526.5360107421875</c:v>
                </c:pt>
                <c:pt idx="311">
                  <c:v>526.5460205078125</c:v>
                </c:pt>
                <c:pt idx="312">
                  <c:v>526.5560302734375</c:v>
                </c:pt>
                <c:pt idx="313">
                  <c:v>526.56597900390625</c:v>
                </c:pt>
                <c:pt idx="314">
                  <c:v>526.57598876953125</c:v>
                </c:pt>
                <c:pt idx="315">
                  <c:v>526.58599853515625</c:v>
                </c:pt>
                <c:pt idx="316">
                  <c:v>526.59600830078125</c:v>
                </c:pt>
                <c:pt idx="317">
                  <c:v>526.60601806640625</c:v>
                </c:pt>
                <c:pt idx="318">
                  <c:v>526.61602783203125</c:v>
                </c:pt>
                <c:pt idx="319">
                  <c:v>526.6259765625</c:v>
                </c:pt>
                <c:pt idx="320">
                  <c:v>526.635986328125</c:v>
                </c:pt>
                <c:pt idx="321">
                  <c:v>526.64599609375</c:v>
                </c:pt>
                <c:pt idx="322">
                  <c:v>526.656005859375</c:v>
                </c:pt>
                <c:pt idx="323">
                  <c:v>526.666015625</c:v>
                </c:pt>
                <c:pt idx="324">
                  <c:v>526.676025390625</c:v>
                </c:pt>
                <c:pt idx="325">
                  <c:v>526.68597412109375</c:v>
                </c:pt>
                <c:pt idx="326">
                  <c:v>526.69598388671875</c:v>
                </c:pt>
                <c:pt idx="327">
                  <c:v>526.70599365234375</c:v>
                </c:pt>
                <c:pt idx="328">
                  <c:v>526.71600341796875</c:v>
                </c:pt>
                <c:pt idx="329">
                  <c:v>526.72601318359375</c:v>
                </c:pt>
                <c:pt idx="330">
                  <c:v>526.73602294921875</c:v>
                </c:pt>
                <c:pt idx="331">
                  <c:v>526.7459716796875</c:v>
                </c:pt>
                <c:pt idx="332">
                  <c:v>526.7559814453125</c:v>
                </c:pt>
                <c:pt idx="333">
                  <c:v>526.7659912109375</c:v>
                </c:pt>
                <c:pt idx="334">
                  <c:v>526.7760009765625</c:v>
                </c:pt>
                <c:pt idx="335">
                  <c:v>526.7860107421875</c:v>
                </c:pt>
                <c:pt idx="336">
                  <c:v>526.7960205078125</c:v>
                </c:pt>
                <c:pt idx="337">
                  <c:v>526.8060302734375</c:v>
                </c:pt>
                <c:pt idx="338">
                  <c:v>526.81597900390625</c:v>
                </c:pt>
                <c:pt idx="339">
                  <c:v>526.8270263671875</c:v>
                </c:pt>
                <c:pt idx="340">
                  <c:v>526.83697509765625</c:v>
                </c:pt>
                <c:pt idx="341">
                  <c:v>526.84698486328125</c:v>
                </c:pt>
                <c:pt idx="342">
                  <c:v>526.85699462890625</c:v>
                </c:pt>
                <c:pt idx="343">
                  <c:v>526.86700439453125</c:v>
                </c:pt>
                <c:pt idx="344">
                  <c:v>526.87701416015625</c:v>
                </c:pt>
                <c:pt idx="345">
                  <c:v>526.88702392578125</c:v>
                </c:pt>
                <c:pt idx="346">
                  <c:v>526.89697265625</c:v>
                </c:pt>
                <c:pt idx="347">
                  <c:v>526.906982421875</c:v>
                </c:pt>
                <c:pt idx="348">
                  <c:v>526.9169921875</c:v>
                </c:pt>
                <c:pt idx="349">
                  <c:v>526.927001953125</c:v>
                </c:pt>
                <c:pt idx="350">
                  <c:v>526.93701171875</c:v>
                </c:pt>
                <c:pt idx="351">
                  <c:v>526.947021484375</c:v>
                </c:pt>
                <c:pt idx="352">
                  <c:v>526.95697021484375</c:v>
                </c:pt>
                <c:pt idx="353">
                  <c:v>526.96697998046875</c:v>
                </c:pt>
                <c:pt idx="354">
                  <c:v>526.97698974609375</c:v>
                </c:pt>
                <c:pt idx="355">
                  <c:v>526.98699951171875</c:v>
                </c:pt>
                <c:pt idx="356">
                  <c:v>526.99700927734375</c:v>
                </c:pt>
                <c:pt idx="357">
                  <c:v>527.00701904296875</c:v>
                </c:pt>
                <c:pt idx="358">
                  <c:v>527.01702880859375</c:v>
                </c:pt>
                <c:pt idx="359">
                  <c:v>527.0269775390625</c:v>
                </c:pt>
                <c:pt idx="360">
                  <c:v>527.0369873046875</c:v>
                </c:pt>
                <c:pt idx="361">
                  <c:v>527.0469970703125</c:v>
                </c:pt>
                <c:pt idx="362">
                  <c:v>527.0570068359375</c:v>
                </c:pt>
                <c:pt idx="363">
                  <c:v>527.0670166015625</c:v>
                </c:pt>
                <c:pt idx="364">
                  <c:v>527.0770263671875</c:v>
                </c:pt>
                <c:pt idx="365">
                  <c:v>527.08697509765625</c:v>
                </c:pt>
                <c:pt idx="366">
                  <c:v>527.09698486328125</c:v>
                </c:pt>
                <c:pt idx="367">
                  <c:v>527.10699462890625</c:v>
                </c:pt>
                <c:pt idx="368">
                  <c:v>527.11700439453125</c:v>
                </c:pt>
                <c:pt idx="369">
                  <c:v>527.12701416015625</c:v>
                </c:pt>
                <c:pt idx="370">
                  <c:v>527.13702392578125</c:v>
                </c:pt>
                <c:pt idx="371">
                  <c:v>527.14697265625</c:v>
                </c:pt>
                <c:pt idx="372">
                  <c:v>527.156982421875</c:v>
                </c:pt>
                <c:pt idx="373">
                  <c:v>527.1669921875</c:v>
                </c:pt>
                <c:pt idx="374">
                  <c:v>527.177001953125</c:v>
                </c:pt>
                <c:pt idx="375">
                  <c:v>527.18701171875</c:v>
                </c:pt>
                <c:pt idx="376">
                  <c:v>527.197021484375</c:v>
                </c:pt>
                <c:pt idx="377">
                  <c:v>527.20697021484375</c:v>
                </c:pt>
                <c:pt idx="378">
                  <c:v>527.21697998046875</c:v>
                </c:pt>
                <c:pt idx="379">
                  <c:v>527.22698974609375</c:v>
                </c:pt>
                <c:pt idx="380">
                  <c:v>527.23699951171875</c:v>
                </c:pt>
                <c:pt idx="381">
                  <c:v>527.24700927734375</c:v>
                </c:pt>
                <c:pt idx="382">
                  <c:v>527.25799560546875</c:v>
                </c:pt>
                <c:pt idx="383">
                  <c:v>527.26800537109375</c:v>
                </c:pt>
                <c:pt idx="384">
                  <c:v>527.27801513671875</c:v>
                </c:pt>
                <c:pt idx="385">
                  <c:v>527.28802490234375</c:v>
                </c:pt>
                <c:pt idx="386">
                  <c:v>527.2979736328125</c:v>
                </c:pt>
                <c:pt idx="387">
                  <c:v>527.3079833984375</c:v>
                </c:pt>
                <c:pt idx="388">
                  <c:v>527.3179931640625</c:v>
                </c:pt>
                <c:pt idx="389">
                  <c:v>527.3280029296875</c:v>
                </c:pt>
                <c:pt idx="390">
                  <c:v>527.3380126953125</c:v>
                </c:pt>
                <c:pt idx="391">
                  <c:v>527.3480224609375</c:v>
                </c:pt>
                <c:pt idx="392">
                  <c:v>527.35797119140625</c:v>
                </c:pt>
                <c:pt idx="393">
                  <c:v>527.36798095703125</c:v>
                </c:pt>
                <c:pt idx="394">
                  <c:v>527.37799072265625</c:v>
                </c:pt>
                <c:pt idx="395">
                  <c:v>527.38800048828125</c:v>
                </c:pt>
                <c:pt idx="396">
                  <c:v>527.39801025390625</c:v>
                </c:pt>
                <c:pt idx="397">
                  <c:v>527.40802001953125</c:v>
                </c:pt>
                <c:pt idx="398">
                  <c:v>527.41802978515625</c:v>
                </c:pt>
                <c:pt idx="399">
                  <c:v>527.427978515625</c:v>
                </c:pt>
                <c:pt idx="400">
                  <c:v>527.43798828125</c:v>
                </c:pt>
                <c:pt idx="401">
                  <c:v>527.447998046875</c:v>
                </c:pt>
                <c:pt idx="402">
                  <c:v>527.4580078125</c:v>
                </c:pt>
                <c:pt idx="403">
                  <c:v>527.468017578125</c:v>
                </c:pt>
                <c:pt idx="404">
                  <c:v>527.47802734375</c:v>
                </c:pt>
                <c:pt idx="405">
                  <c:v>527.48797607421875</c:v>
                </c:pt>
                <c:pt idx="406">
                  <c:v>527.49798583984375</c:v>
                </c:pt>
                <c:pt idx="407">
                  <c:v>527.50799560546875</c:v>
                </c:pt>
                <c:pt idx="408">
                  <c:v>527.51800537109375</c:v>
                </c:pt>
                <c:pt idx="409">
                  <c:v>527.52801513671875</c:v>
                </c:pt>
                <c:pt idx="410">
                  <c:v>527.53802490234375</c:v>
                </c:pt>
                <c:pt idx="411">
                  <c:v>527.5479736328125</c:v>
                </c:pt>
                <c:pt idx="412">
                  <c:v>527.5579833984375</c:v>
                </c:pt>
                <c:pt idx="413">
                  <c:v>527.5679931640625</c:v>
                </c:pt>
                <c:pt idx="414">
                  <c:v>527.5780029296875</c:v>
                </c:pt>
                <c:pt idx="415">
                  <c:v>527.5880126953125</c:v>
                </c:pt>
                <c:pt idx="416">
                  <c:v>527.5980224609375</c:v>
                </c:pt>
                <c:pt idx="417">
                  <c:v>527.60797119140625</c:v>
                </c:pt>
                <c:pt idx="418">
                  <c:v>527.61798095703125</c:v>
                </c:pt>
                <c:pt idx="419">
                  <c:v>527.62799072265625</c:v>
                </c:pt>
                <c:pt idx="420">
                  <c:v>527.63800048828125</c:v>
                </c:pt>
                <c:pt idx="421">
                  <c:v>527.64801025390625</c:v>
                </c:pt>
                <c:pt idx="422">
                  <c:v>527.65899658203125</c:v>
                </c:pt>
                <c:pt idx="423">
                  <c:v>527.66900634765625</c:v>
                </c:pt>
                <c:pt idx="424">
                  <c:v>527.67901611328125</c:v>
                </c:pt>
                <c:pt idx="425">
                  <c:v>527.68902587890625</c:v>
                </c:pt>
                <c:pt idx="426">
                  <c:v>527.698974609375</c:v>
                </c:pt>
                <c:pt idx="427">
                  <c:v>527.708984375</c:v>
                </c:pt>
                <c:pt idx="428">
                  <c:v>527.718994140625</c:v>
                </c:pt>
                <c:pt idx="429">
                  <c:v>527.72900390625</c:v>
                </c:pt>
                <c:pt idx="430">
                  <c:v>527.739013671875</c:v>
                </c:pt>
                <c:pt idx="431">
                  <c:v>527.7490234375</c:v>
                </c:pt>
                <c:pt idx="432">
                  <c:v>527.75897216796875</c:v>
                </c:pt>
                <c:pt idx="433">
                  <c:v>527.76898193359375</c:v>
                </c:pt>
                <c:pt idx="434">
                  <c:v>527.77899169921875</c:v>
                </c:pt>
                <c:pt idx="435">
                  <c:v>527.78900146484375</c:v>
                </c:pt>
                <c:pt idx="436">
                  <c:v>527.79901123046875</c:v>
                </c:pt>
                <c:pt idx="437">
                  <c:v>527.80902099609375</c:v>
                </c:pt>
                <c:pt idx="438">
                  <c:v>527.8189697265625</c:v>
                </c:pt>
                <c:pt idx="439">
                  <c:v>527.8289794921875</c:v>
                </c:pt>
                <c:pt idx="440">
                  <c:v>527.8389892578125</c:v>
                </c:pt>
                <c:pt idx="441">
                  <c:v>527.8489990234375</c:v>
                </c:pt>
                <c:pt idx="442">
                  <c:v>527.8590087890625</c:v>
                </c:pt>
                <c:pt idx="443">
                  <c:v>527.8690185546875</c:v>
                </c:pt>
                <c:pt idx="444">
                  <c:v>527.8790283203125</c:v>
                </c:pt>
                <c:pt idx="445">
                  <c:v>527.88897705078125</c:v>
                </c:pt>
                <c:pt idx="446">
                  <c:v>527.89898681640625</c:v>
                </c:pt>
                <c:pt idx="447">
                  <c:v>527.90899658203125</c:v>
                </c:pt>
                <c:pt idx="448">
                  <c:v>527.91900634765625</c:v>
                </c:pt>
                <c:pt idx="449">
                  <c:v>527.92901611328125</c:v>
                </c:pt>
                <c:pt idx="450">
                  <c:v>527.93902587890625</c:v>
                </c:pt>
                <c:pt idx="451">
                  <c:v>527.948974609375</c:v>
                </c:pt>
                <c:pt idx="452">
                  <c:v>527.958984375</c:v>
                </c:pt>
                <c:pt idx="453">
                  <c:v>527.969970703125</c:v>
                </c:pt>
                <c:pt idx="454">
                  <c:v>527.97998046875</c:v>
                </c:pt>
                <c:pt idx="455">
                  <c:v>527.989990234375</c:v>
                </c:pt>
                <c:pt idx="456">
                  <c:v>528</c:v>
                </c:pt>
                <c:pt idx="457">
                  <c:v>528.010009765625</c:v>
                </c:pt>
                <c:pt idx="458">
                  <c:v>528.02001953125</c:v>
                </c:pt>
                <c:pt idx="459">
                  <c:v>528.030029296875</c:v>
                </c:pt>
                <c:pt idx="460">
                  <c:v>528.03997802734375</c:v>
                </c:pt>
                <c:pt idx="461">
                  <c:v>528.04998779296875</c:v>
                </c:pt>
                <c:pt idx="462">
                  <c:v>528.05999755859375</c:v>
                </c:pt>
                <c:pt idx="463">
                  <c:v>528.07000732421875</c:v>
                </c:pt>
                <c:pt idx="464">
                  <c:v>528.08001708984375</c:v>
                </c:pt>
                <c:pt idx="465">
                  <c:v>528.09002685546875</c:v>
                </c:pt>
                <c:pt idx="466">
                  <c:v>528.0999755859375</c:v>
                </c:pt>
                <c:pt idx="467">
                  <c:v>528.1099853515625</c:v>
                </c:pt>
                <c:pt idx="468">
                  <c:v>528.1199951171875</c:v>
                </c:pt>
                <c:pt idx="469">
                  <c:v>528.1300048828125</c:v>
                </c:pt>
                <c:pt idx="470">
                  <c:v>528.1400146484375</c:v>
                </c:pt>
                <c:pt idx="471">
                  <c:v>528.1500244140625</c:v>
                </c:pt>
                <c:pt idx="472">
                  <c:v>528.15997314453125</c:v>
                </c:pt>
                <c:pt idx="473">
                  <c:v>528.16998291015625</c:v>
                </c:pt>
                <c:pt idx="474">
                  <c:v>528.17999267578125</c:v>
                </c:pt>
                <c:pt idx="475">
                  <c:v>528.19000244140625</c:v>
                </c:pt>
                <c:pt idx="476">
                  <c:v>528.20001220703125</c:v>
                </c:pt>
                <c:pt idx="477">
                  <c:v>528.21002197265625</c:v>
                </c:pt>
                <c:pt idx="478">
                  <c:v>528.219970703125</c:v>
                </c:pt>
                <c:pt idx="479">
                  <c:v>528.22998046875</c:v>
                </c:pt>
                <c:pt idx="480">
                  <c:v>528.239990234375</c:v>
                </c:pt>
                <c:pt idx="481">
                  <c:v>528.25</c:v>
                </c:pt>
                <c:pt idx="482">
                  <c:v>528.260009765625</c:v>
                </c:pt>
                <c:pt idx="483">
                  <c:v>528.27099609375</c:v>
                </c:pt>
                <c:pt idx="484">
                  <c:v>528.281005859375</c:v>
                </c:pt>
                <c:pt idx="485">
                  <c:v>528.291015625</c:v>
                </c:pt>
                <c:pt idx="486">
                  <c:v>528.301025390625</c:v>
                </c:pt>
                <c:pt idx="487">
                  <c:v>528.31097412109375</c:v>
                </c:pt>
                <c:pt idx="488">
                  <c:v>528.32098388671875</c:v>
                </c:pt>
                <c:pt idx="489">
                  <c:v>528.33099365234375</c:v>
                </c:pt>
                <c:pt idx="490">
                  <c:v>528.34100341796875</c:v>
                </c:pt>
                <c:pt idx="491">
                  <c:v>528.35101318359375</c:v>
                </c:pt>
                <c:pt idx="492">
                  <c:v>528.36102294921875</c:v>
                </c:pt>
                <c:pt idx="493">
                  <c:v>528.3709716796875</c:v>
                </c:pt>
                <c:pt idx="494">
                  <c:v>528.3809814453125</c:v>
                </c:pt>
                <c:pt idx="495">
                  <c:v>528.3909912109375</c:v>
                </c:pt>
                <c:pt idx="496">
                  <c:v>528.4010009765625</c:v>
                </c:pt>
                <c:pt idx="497">
                  <c:v>528.4110107421875</c:v>
                </c:pt>
                <c:pt idx="498">
                  <c:v>528.4210205078125</c:v>
                </c:pt>
                <c:pt idx="499">
                  <c:v>528.4310302734375</c:v>
                </c:pt>
                <c:pt idx="500">
                  <c:v>528.44097900390625</c:v>
                </c:pt>
                <c:pt idx="501">
                  <c:v>528.45098876953125</c:v>
                </c:pt>
                <c:pt idx="502">
                  <c:v>528.46099853515625</c:v>
                </c:pt>
                <c:pt idx="503">
                  <c:v>528.47100830078125</c:v>
                </c:pt>
                <c:pt idx="504">
                  <c:v>528.48101806640625</c:v>
                </c:pt>
                <c:pt idx="505">
                  <c:v>528.49102783203125</c:v>
                </c:pt>
                <c:pt idx="506">
                  <c:v>528.5009765625</c:v>
                </c:pt>
                <c:pt idx="507">
                  <c:v>528.510986328125</c:v>
                </c:pt>
                <c:pt idx="508">
                  <c:v>528.52099609375</c:v>
                </c:pt>
                <c:pt idx="509">
                  <c:v>528.531005859375</c:v>
                </c:pt>
                <c:pt idx="510">
                  <c:v>528.541015625</c:v>
                </c:pt>
                <c:pt idx="511">
                  <c:v>528.552001953125</c:v>
                </c:pt>
                <c:pt idx="512">
                  <c:v>528.56201171875</c:v>
                </c:pt>
                <c:pt idx="513">
                  <c:v>528.572021484375</c:v>
                </c:pt>
                <c:pt idx="514">
                  <c:v>528.58197021484375</c:v>
                </c:pt>
                <c:pt idx="515">
                  <c:v>528.59197998046875</c:v>
                </c:pt>
                <c:pt idx="516">
                  <c:v>528.60198974609375</c:v>
                </c:pt>
                <c:pt idx="517">
                  <c:v>528.61199951171875</c:v>
                </c:pt>
                <c:pt idx="518">
                  <c:v>528.62200927734375</c:v>
                </c:pt>
                <c:pt idx="519">
                  <c:v>528.63201904296875</c:v>
                </c:pt>
                <c:pt idx="520">
                  <c:v>528.64202880859375</c:v>
                </c:pt>
                <c:pt idx="521">
                  <c:v>528.6519775390625</c:v>
                </c:pt>
                <c:pt idx="522">
                  <c:v>528.6619873046875</c:v>
                </c:pt>
                <c:pt idx="523">
                  <c:v>528.6719970703125</c:v>
                </c:pt>
                <c:pt idx="524">
                  <c:v>528.6820068359375</c:v>
                </c:pt>
                <c:pt idx="525">
                  <c:v>528.6920166015625</c:v>
                </c:pt>
                <c:pt idx="526">
                  <c:v>528.7020263671875</c:v>
                </c:pt>
                <c:pt idx="527">
                  <c:v>528.71197509765625</c:v>
                </c:pt>
                <c:pt idx="528">
                  <c:v>528.72198486328125</c:v>
                </c:pt>
                <c:pt idx="529">
                  <c:v>528.73199462890625</c:v>
                </c:pt>
                <c:pt idx="530">
                  <c:v>528.74200439453125</c:v>
                </c:pt>
                <c:pt idx="531">
                  <c:v>528.75201416015625</c:v>
                </c:pt>
                <c:pt idx="532">
                  <c:v>528.76202392578125</c:v>
                </c:pt>
                <c:pt idx="533">
                  <c:v>528.77197265625</c:v>
                </c:pt>
                <c:pt idx="534">
                  <c:v>528.781982421875</c:v>
                </c:pt>
                <c:pt idx="535">
                  <c:v>528.7919921875</c:v>
                </c:pt>
                <c:pt idx="536">
                  <c:v>528.802001953125</c:v>
                </c:pt>
                <c:pt idx="537">
                  <c:v>528.81201171875</c:v>
                </c:pt>
                <c:pt idx="538">
                  <c:v>528.822998046875</c:v>
                </c:pt>
                <c:pt idx="539">
                  <c:v>528.8330078125</c:v>
                </c:pt>
                <c:pt idx="540">
                  <c:v>528.843017578125</c:v>
                </c:pt>
                <c:pt idx="541">
                  <c:v>528.85302734375</c:v>
                </c:pt>
                <c:pt idx="542">
                  <c:v>528.86297607421875</c:v>
                </c:pt>
                <c:pt idx="543">
                  <c:v>528.87298583984375</c:v>
                </c:pt>
                <c:pt idx="544">
                  <c:v>528.88299560546875</c:v>
                </c:pt>
                <c:pt idx="545">
                  <c:v>528.89300537109375</c:v>
                </c:pt>
                <c:pt idx="546">
                  <c:v>528.90301513671875</c:v>
                </c:pt>
                <c:pt idx="547">
                  <c:v>528.91302490234375</c:v>
                </c:pt>
                <c:pt idx="548">
                  <c:v>528.9229736328125</c:v>
                </c:pt>
                <c:pt idx="549">
                  <c:v>528.9329833984375</c:v>
                </c:pt>
                <c:pt idx="550">
                  <c:v>528.9429931640625</c:v>
                </c:pt>
                <c:pt idx="551">
                  <c:v>528.9530029296875</c:v>
                </c:pt>
                <c:pt idx="552">
                  <c:v>528.9630126953125</c:v>
                </c:pt>
                <c:pt idx="553">
                  <c:v>528.9730224609375</c:v>
                </c:pt>
                <c:pt idx="554">
                  <c:v>528.98297119140625</c:v>
                </c:pt>
                <c:pt idx="555">
                  <c:v>528.99298095703125</c:v>
                </c:pt>
                <c:pt idx="556">
                  <c:v>529.00299072265625</c:v>
                </c:pt>
                <c:pt idx="557">
                  <c:v>529.01300048828125</c:v>
                </c:pt>
                <c:pt idx="558">
                  <c:v>529.02301025390625</c:v>
                </c:pt>
                <c:pt idx="559">
                  <c:v>529.03302001953125</c:v>
                </c:pt>
                <c:pt idx="560">
                  <c:v>529.04302978515625</c:v>
                </c:pt>
                <c:pt idx="561">
                  <c:v>529.052978515625</c:v>
                </c:pt>
                <c:pt idx="562">
                  <c:v>529.06298828125</c:v>
                </c:pt>
                <c:pt idx="563">
                  <c:v>529.072998046875</c:v>
                </c:pt>
                <c:pt idx="564">
                  <c:v>529.0830078125</c:v>
                </c:pt>
                <c:pt idx="565">
                  <c:v>529.093994140625</c:v>
                </c:pt>
                <c:pt idx="566">
                  <c:v>529.10400390625</c:v>
                </c:pt>
                <c:pt idx="567">
                  <c:v>529.114013671875</c:v>
                </c:pt>
                <c:pt idx="568">
                  <c:v>529.1240234375</c:v>
                </c:pt>
                <c:pt idx="569">
                  <c:v>529.13397216796875</c:v>
                </c:pt>
                <c:pt idx="570">
                  <c:v>529.14398193359375</c:v>
                </c:pt>
                <c:pt idx="571">
                  <c:v>529.15399169921875</c:v>
                </c:pt>
                <c:pt idx="572">
                  <c:v>529.16400146484375</c:v>
                </c:pt>
                <c:pt idx="573">
                  <c:v>529.17401123046875</c:v>
                </c:pt>
                <c:pt idx="574">
                  <c:v>529.18402099609375</c:v>
                </c:pt>
                <c:pt idx="575">
                  <c:v>529.1939697265625</c:v>
                </c:pt>
                <c:pt idx="576">
                  <c:v>529.2039794921875</c:v>
                </c:pt>
                <c:pt idx="577">
                  <c:v>529.2139892578125</c:v>
                </c:pt>
                <c:pt idx="578">
                  <c:v>529.2239990234375</c:v>
                </c:pt>
                <c:pt idx="579">
                  <c:v>529.2340087890625</c:v>
                </c:pt>
                <c:pt idx="580">
                  <c:v>529.2440185546875</c:v>
                </c:pt>
                <c:pt idx="581">
                  <c:v>529.2540283203125</c:v>
                </c:pt>
                <c:pt idx="582">
                  <c:v>529.26397705078125</c:v>
                </c:pt>
                <c:pt idx="583">
                  <c:v>529.27398681640625</c:v>
                </c:pt>
                <c:pt idx="584">
                  <c:v>529.28399658203125</c:v>
                </c:pt>
                <c:pt idx="585">
                  <c:v>529.29400634765625</c:v>
                </c:pt>
              </c:numCache>
            </c:numRef>
          </c:xVal>
          <c:yVal>
            <c:numRef>
              <c:f>'Sheet1 {18 min}'!$B$1:$B$586</c:f>
              <c:numCache>
                <c:formatCode>General</c:formatCode>
                <c:ptCount val="586"/>
                <c:pt idx="0">
                  <c:v>30</c:v>
                </c:pt>
                <c:pt idx="1">
                  <c:v>24.25</c:v>
                </c:pt>
                <c:pt idx="2">
                  <c:v>11.5</c:v>
                </c:pt>
                <c:pt idx="3">
                  <c:v>6</c:v>
                </c:pt>
                <c:pt idx="4">
                  <c:v>23.25</c:v>
                </c:pt>
                <c:pt idx="5">
                  <c:v>46</c:v>
                </c:pt>
                <c:pt idx="6">
                  <c:v>34.25</c:v>
                </c:pt>
                <c:pt idx="7">
                  <c:v>12.25</c:v>
                </c:pt>
                <c:pt idx="8">
                  <c:v>9</c:v>
                </c:pt>
                <c:pt idx="9">
                  <c:v>9.5</c:v>
                </c:pt>
                <c:pt idx="10">
                  <c:v>7</c:v>
                </c:pt>
                <c:pt idx="11">
                  <c:v>2.75</c:v>
                </c:pt>
                <c:pt idx="12">
                  <c:v>3.75</c:v>
                </c:pt>
                <c:pt idx="13">
                  <c:v>25</c:v>
                </c:pt>
                <c:pt idx="14">
                  <c:v>41.75</c:v>
                </c:pt>
                <c:pt idx="15">
                  <c:v>47.75</c:v>
                </c:pt>
                <c:pt idx="16">
                  <c:v>64.75</c:v>
                </c:pt>
                <c:pt idx="17">
                  <c:v>55.5</c:v>
                </c:pt>
                <c:pt idx="18">
                  <c:v>28.75</c:v>
                </c:pt>
                <c:pt idx="19">
                  <c:v>33.5</c:v>
                </c:pt>
                <c:pt idx="20">
                  <c:v>41.75</c:v>
                </c:pt>
                <c:pt idx="21">
                  <c:v>36.75</c:v>
                </c:pt>
                <c:pt idx="22">
                  <c:v>47.25</c:v>
                </c:pt>
                <c:pt idx="23">
                  <c:v>50.75</c:v>
                </c:pt>
                <c:pt idx="24">
                  <c:v>34.75</c:v>
                </c:pt>
                <c:pt idx="25">
                  <c:v>42.5</c:v>
                </c:pt>
                <c:pt idx="26">
                  <c:v>63</c:v>
                </c:pt>
                <c:pt idx="27">
                  <c:v>54</c:v>
                </c:pt>
                <c:pt idx="28">
                  <c:v>32.5</c:v>
                </c:pt>
                <c:pt idx="29">
                  <c:v>28.75</c:v>
                </c:pt>
                <c:pt idx="30">
                  <c:v>79.25</c:v>
                </c:pt>
                <c:pt idx="31">
                  <c:v>168.30000305175781</c:v>
                </c:pt>
                <c:pt idx="32">
                  <c:v>222.80000305175781</c:v>
                </c:pt>
                <c:pt idx="33">
                  <c:v>245.30000305175781</c:v>
                </c:pt>
                <c:pt idx="34">
                  <c:v>268</c:v>
                </c:pt>
                <c:pt idx="35">
                  <c:v>300.5</c:v>
                </c:pt>
                <c:pt idx="36">
                  <c:v>304.29998779296875</c:v>
                </c:pt>
                <c:pt idx="37">
                  <c:v>311.20001220703125</c:v>
                </c:pt>
                <c:pt idx="38">
                  <c:v>439.29998779296875</c:v>
                </c:pt>
                <c:pt idx="39">
                  <c:v>622.79998779296875</c:v>
                </c:pt>
                <c:pt idx="40">
                  <c:v>797.5</c:v>
                </c:pt>
                <c:pt idx="41">
                  <c:v>961.29998779296875</c:v>
                </c:pt>
                <c:pt idx="42">
                  <c:v>869.70001220703125</c:v>
                </c:pt>
                <c:pt idx="43">
                  <c:v>518</c:v>
                </c:pt>
                <c:pt idx="44">
                  <c:v>263.5</c:v>
                </c:pt>
                <c:pt idx="45">
                  <c:v>175.5</c:v>
                </c:pt>
                <c:pt idx="46">
                  <c:v>112.30000305175781</c:v>
                </c:pt>
                <c:pt idx="47">
                  <c:v>63</c:v>
                </c:pt>
                <c:pt idx="48">
                  <c:v>62</c:v>
                </c:pt>
                <c:pt idx="49">
                  <c:v>74.75</c:v>
                </c:pt>
                <c:pt idx="50">
                  <c:v>99</c:v>
                </c:pt>
                <c:pt idx="51">
                  <c:v>103</c:v>
                </c:pt>
                <c:pt idx="52">
                  <c:v>53.75</c:v>
                </c:pt>
                <c:pt idx="53">
                  <c:v>22.75</c:v>
                </c:pt>
                <c:pt idx="54">
                  <c:v>37.5</c:v>
                </c:pt>
                <c:pt idx="55">
                  <c:v>59</c:v>
                </c:pt>
                <c:pt idx="56">
                  <c:v>56.25</c:v>
                </c:pt>
                <c:pt idx="57">
                  <c:v>57.5</c:v>
                </c:pt>
                <c:pt idx="58">
                  <c:v>77.75</c:v>
                </c:pt>
                <c:pt idx="59">
                  <c:v>72</c:v>
                </c:pt>
                <c:pt idx="60">
                  <c:v>53</c:v>
                </c:pt>
                <c:pt idx="61">
                  <c:v>52.75</c:v>
                </c:pt>
                <c:pt idx="62">
                  <c:v>42.5</c:v>
                </c:pt>
                <c:pt idx="63">
                  <c:v>26.75</c:v>
                </c:pt>
                <c:pt idx="64">
                  <c:v>24.25</c:v>
                </c:pt>
                <c:pt idx="65">
                  <c:v>26</c:v>
                </c:pt>
                <c:pt idx="66">
                  <c:v>32.75</c:v>
                </c:pt>
                <c:pt idx="67">
                  <c:v>30</c:v>
                </c:pt>
                <c:pt idx="68">
                  <c:v>28.5</c:v>
                </c:pt>
                <c:pt idx="69">
                  <c:v>47.5</c:v>
                </c:pt>
                <c:pt idx="70">
                  <c:v>47.5</c:v>
                </c:pt>
                <c:pt idx="71">
                  <c:v>26.5</c:v>
                </c:pt>
                <c:pt idx="72">
                  <c:v>28.5</c:v>
                </c:pt>
                <c:pt idx="73">
                  <c:v>32</c:v>
                </c:pt>
                <c:pt idx="74">
                  <c:v>30.5</c:v>
                </c:pt>
                <c:pt idx="75">
                  <c:v>35.75</c:v>
                </c:pt>
                <c:pt idx="76">
                  <c:v>25.25</c:v>
                </c:pt>
                <c:pt idx="77">
                  <c:v>24.5</c:v>
                </c:pt>
                <c:pt idx="78">
                  <c:v>33.5</c:v>
                </c:pt>
                <c:pt idx="79">
                  <c:v>46.25</c:v>
                </c:pt>
                <c:pt idx="80">
                  <c:v>90.75</c:v>
                </c:pt>
                <c:pt idx="81">
                  <c:v>167.5</c:v>
                </c:pt>
                <c:pt idx="82">
                  <c:v>455.29998779296875</c:v>
                </c:pt>
                <c:pt idx="83">
                  <c:v>1391</c:v>
                </c:pt>
                <c:pt idx="84">
                  <c:v>2318</c:v>
                </c:pt>
                <c:pt idx="85">
                  <c:v>1957</c:v>
                </c:pt>
                <c:pt idx="86">
                  <c:v>903.5</c:v>
                </c:pt>
                <c:pt idx="87">
                  <c:v>299</c:v>
                </c:pt>
                <c:pt idx="88">
                  <c:v>144</c:v>
                </c:pt>
                <c:pt idx="89">
                  <c:v>216.5</c:v>
                </c:pt>
                <c:pt idx="90">
                  <c:v>559.29998779296875</c:v>
                </c:pt>
                <c:pt idx="91">
                  <c:v>1029</c:v>
                </c:pt>
                <c:pt idx="92">
                  <c:v>1107</c:v>
                </c:pt>
                <c:pt idx="93">
                  <c:v>693.79998779296875</c:v>
                </c:pt>
                <c:pt idx="94">
                  <c:v>262.29998779296875</c:v>
                </c:pt>
                <c:pt idx="95">
                  <c:v>81</c:v>
                </c:pt>
                <c:pt idx="96">
                  <c:v>28.75</c:v>
                </c:pt>
                <c:pt idx="97">
                  <c:v>4.5</c:v>
                </c:pt>
                <c:pt idx="98">
                  <c:v>3</c:v>
                </c:pt>
                <c:pt idx="99">
                  <c:v>7</c:v>
                </c:pt>
                <c:pt idx="100">
                  <c:v>14.75</c:v>
                </c:pt>
                <c:pt idx="101">
                  <c:v>28.25</c:v>
                </c:pt>
                <c:pt idx="102">
                  <c:v>35.75</c:v>
                </c:pt>
                <c:pt idx="103">
                  <c:v>36.75</c:v>
                </c:pt>
                <c:pt idx="104">
                  <c:v>35.25</c:v>
                </c:pt>
                <c:pt idx="105">
                  <c:v>31</c:v>
                </c:pt>
                <c:pt idx="106">
                  <c:v>23.75</c:v>
                </c:pt>
                <c:pt idx="107">
                  <c:v>31.75</c:v>
                </c:pt>
                <c:pt idx="108">
                  <c:v>66</c:v>
                </c:pt>
                <c:pt idx="109">
                  <c:v>98.75</c:v>
                </c:pt>
                <c:pt idx="110">
                  <c:v>96.25</c:v>
                </c:pt>
                <c:pt idx="111">
                  <c:v>67</c:v>
                </c:pt>
                <c:pt idx="112">
                  <c:v>42.5</c:v>
                </c:pt>
                <c:pt idx="113">
                  <c:v>32.5</c:v>
                </c:pt>
                <c:pt idx="114">
                  <c:v>49.25</c:v>
                </c:pt>
                <c:pt idx="115">
                  <c:v>59.25</c:v>
                </c:pt>
                <c:pt idx="116">
                  <c:v>40.5</c:v>
                </c:pt>
                <c:pt idx="117">
                  <c:v>35.5</c:v>
                </c:pt>
                <c:pt idx="118">
                  <c:v>38.75</c:v>
                </c:pt>
                <c:pt idx="119">
                  <c:v>34.75</c:v>
                </c:pt>
                <c:pt idx="120">
                  <c:v>46.5</c:v>
                </c:pt>
                <c:pt idx="121">
                  <c:v>66</c:v>
                </c:pt>
                <c:pt idx="122">
                  <c:v>86.5</c:v>
                </c:pt>
                <c:pt idx="123">
                  <c:v>121.19999694824219</c:v>
                </c:pt>
                <c:pt idx="124">
                  <c:v>162.5</c:v>
                </c:pt>
                <c:pt idx="125">
                  <c:v>161.30000305175781</c:v>
                </c:pt>
                <c:pt idx="126">
                  <c:v>87</c:v>
                </c:pt>
                <c:pt idx="127">
                  <c:v>32</c:v>
                </c:pt>
                <c:pt idx="128">
                  <c:v>55.25</c:v>
                </c:pt>
                <c:pt idx="129">
                  <c:v>100</c:v>
                </c:pt>
                <c:pt idx="130">
                  <c:v>143</c:v>
                </c:pt>
                <c:pt idx="131">
                  <c:v>319</c:v>
                </c:pt>
                <c:pt idx="132">
                  <c:v>1691</c:v>
                </c:pt>
                <c:pt idx="133">
                  <c:v>6067</c:v>
                </c:pt>
                <c:pt idx="134">
                  <c:v>10960</c:v>
                </c:pt>
                <c:pt idx="135">
                  <c:v>10740</c:v>
                </c:pt>
                <c:pt idx="136">
                  <c:v>6205</c:v>
                </c:pt>
                <c:pt idx="137">
                  <c:v>2400</c:v>
                </c:pt>
                <c:pt idx="138">
                  <c:v>904.29998779296875</c:v>
                </c:pt>
                <c:pt idx="139">
                  <c:v>682.5</c:v>
                </c:pt>
                <c:pt idx="140">
                  <c:v>920</c:v>
                </c:pt>
                <c:pt idx="141">
                  <c:v>1289</c:v>
                </c:pt>
                <c:pt idx="142">
                  <c:v>1372</c:v>
                </c:pt>
                <c:pt idx="143">
                  <c:v>1002</c:v>
                </c:pt>
                <c:pt idx="144">
                  <c:v>538.79998779296875</c:v>
                </c:pt>
                <c:pt idx="145">
                  <c:v>243</c:v>
                </c:pt>
                <c:pt idx="146">
                  <c:v>138.5</c:v>
                </c:pt>
                <c:pt idx="147">
                  <c:v>125.80000305175781</c:v>
                </c:pt>
                <c:pt idx="148">
                  <c:v>107.69999694824219</c:v>
                </c:pt>
                <c:pt idx="149">
                  <c:v>113</c:v>
                </c:pt>
                <c:pt idx="150">
                  <c:v>110.5</c:v>
                </c:pt>
                <c:pt idx="151">
                  <c:v>68.5</c:v>
                </c:pt>
                <c:pt idx="152">
                  <c:v>68.5</c:v>
                </c:pt>
                <c:pt idx="153">
                  <c:v>124.19999694824219</c:v>
                </c:pt>
                <c:pt idx="154">
                  <c:v>148</c:v>
                </c:pt>
                <c:pt idx="155">
                  <c:v>145.80000305175781</c:v>
                </c:pt>
                <c:pt idx="156">
                  <c:v>163.80000305175781</c:v>
                </c:pt>
                <c:pt idx="157">
                  <c:v>158.5</c:v>
                </c:pt>
                <c:pt idx="158">
                  <c:v>147.5</c:v>
                </c:pt>
                <c:pt idx="159">
                  <c:v>150.80000305175781</c:v>
                </c:pt>
                <c:pt idx="160">
                  <c:v>134.69999694824219</c:v>
                </c:pt>
                <c:pt idx="161">
                  <c:v>126.5</c:v>
                </c:pt>
                <c:pt idx="162">
                  <c:v>135</c:v>
                </c:pt>
                <c:pt idx="163">
                  <c:v>169</c:v>
                </c:pt>
                <c:pt idx="164">
                  <c:v>195.80000305175781</c:v>
                </c:pt>
                <c:pt idx="165">
                  <c:v>182.69999694824219</c:v>
                </c:pt>
                <c:pt idx="166">
                  <c:v>143.80000305175781</c:v>
                </c:pt>
                <c:pt idx="167">
                  <c:v>96</c:v>
                </c:pt>
                <c:pt idx="168">
                  <c:v>84.75</c:v>
                </c:pt>
                <c:pt idx="169">
                  <c:v>98.25</c:v>
                </c:pt>
                <c:pt idx="170">
                  <c:v>87.25</c:v>
                </c:pt>
                <c:pt idx="171">
                  <c:v>73.5</c:v>
                </c:pt>
                <c:pt idx="172">
                  <c:v>68.5</c:v>
                </c:pt>
                <c:pt idx="173">
                  <c:v>62.5</c:v>
                </c:pt>
                <c:pt idx="174">
                  <c:v>91.25</c:v>
                </c:pt>
                <c:pt idx="175">
                  <c:v>106.30000305175781</c:v>
                </c:pt>
                <c:pt idx="176">
                  <c:v>101.30000305175781</c:v>
                </c:pt>
                <c:pt idx="177">
                  <c:v>118</c:v>
                </c:pt>
                <c:pt idx="178">
                  <c:v>114.80000305175781</c:v>
                </c:pt>
                <c:pt idx="179">
                  <c:v>130.30000305175781</c:v>
                </c:pt>
                <c:pt idx="180">
                  <c:v>215</c:v>
                </c:pt>
                <c:pt idx="181">
                  <c:v>663.79998779296875</c:v>
                </c:pt>
                <c:pt idx="182">
                  <c:v>3481</c:v>
                </c:pt>
                <c:pt idx="183">
                  <c:v>16960</c:v>
                </c:pt>
                <c:pt idx="184">
                  <c:v>42210</c:v>
                </c:pt>
                <c:pt idx="185">
                  <c:v>51960</c:v>
                </c:pt>
                <c:pt idx="186">
                  <c:v>31960</c:v>
                </c:pt>
                <c:pt idx="187">
                  <c:v>9603</c:v>
                </c:pt>
                <c:pt idx="188">
                  <c:v>1700</c:v>
                </c:pt>
                <c:pt idx="189">
                  <c:v>501.5</c:v>
                </c:pt>
                <c:pt idx="190">
                  <c:v>414.79998779296875</c:v>
                </c:pt>
                <c:pt idx="191">
                  <c:v>627</c:v>
                </c:pt>
                <c:pt idx="192">
                  <c:v>849.79998779296875</c:v>
                </c:pt>
                <c:pt idx="193">
                  <c:v>691.20001220703125</c:v>
                </c:pt>
                <c:pt idx="194">
                  <c:v>354.29998779296875</c:v>
                </c:pt>
                <c:pt idx="195">
                  <c:v>175.5</c:v>
                </c:pt>
                <c:pt idx="196">
                  <c:v>109.69999694824219</c:v>
                </c:pt>
                <c:pt idx="197">
                  <c:v>84.5</c:v>
                </c:pt>
                <c:pt idx="198">
                  <c:v>80.75</c:v>
                </c:pt>
                <c:pt idx="199">
                  <c:v>126.80000305175781</c:v>
                </c:pt>
                <c:pt idx="200">
                  <c:v>173.80000305175781</c:v>
                </c:pt>
                <c:pt idx="201">
                  <c:v>138.80000305175781</c:v>
                </c:pt>
                <c:pt idx="202">
                  <c:v>116</c:v>
                </c:pt>
                <c:pt idx="203">
                  <c:v>148.19999694824219</c:v>
                </c:pt>
                <c:pt idx="204">
                  <c:v>156.30000305175781</c:v>
                </c:pt>
                <c:pt idx="205">
                  <c:v>114.30000305175781</c:v>
                </c:pt>
                <c:pt idx="206">
                  <c:v>72.75</c:v>
                </c:pt>
                <c:pt idx="207">
                  <c:v>53.25</c:v>
                </c:pt>
                <c:pt idx="208">
                  <c:v>65.25</c:v>
                </c:pt>
                <c:pt idx="209">
                  <c:v>125</c:v>
                </c:pt>
                <c:pt idx="210">
                  <c:v>172.19999694824219</c:v>
                </c:pt>
                <c:pt idx="211">
                  <c:v>188.30000305175781</c:v>
                </c:pt>
                <c:pt idx="212">
                  <c:v>220.30000305175781</c:v>
                </c:pt>
                <c:pt idx="213">
                  <c:v>225.19999694824219</c:v>
                </c:pt>
                <c:pt idx="214">
                  <c:v>192.80000305175781</c:v>
                </c:pt>
                <c:pt idx="215">
                  <c:v>158.30000305175781</c:v>
                </c:pt>
                <c:pt idx="216">
                  <c:v>113.80000305175781</c:v>
                </c:pt>
                <c:pt idx="217">
                  <c:v>128</c:v>
                </c:pt>
                <c:pt idx="218">
                  <c:v>195</c:v>
                </c:pt>
                <c:pt idx="219">
                  <c:v>178.30000305175781</c:v>
                </c:pt>
                <c:pt idx="220">
                  <c:v>135.5</c:v>
                </c:pt>
                <c:pt idx="221">
                  <c:v>197.5</c:v>
                </c:pt>
                <c:pt idx="222">
                  <c:v>254.5</c:v>
                </c:pt>
                <c:pt idx="223">
                  <c:v>227.30000305175781</c:v>
                </c:pt>
                <c:pt idx="224">
                  <c:v>200</c:v>
                </c:pt>
                <c:pt idx="225">
                  <c:v>200</c:v>
                </c:pt>
                <c:pt idx="226">
                  <c:v>205.80000305175781</c:v>
                </c:pt>
                <c:pt idx="227">
                  <c:v>213</c:v>
                </c:pt>
                <c:pt idx="228">
                  <c:v>223.69999694824219</c:v>
                </c:pt>
                <c:pt idx="229">
                  <c:v>307.79998779296875</c:v>
                </c:pt>
                <c:pt idx="230">
                  <c:v>457.5</c:v>
                </c:pt>
                <c:pt idx="231">
                  <c:v>761.5</c:v>
                </c:pt>
                <c:pt idx="232">
                  <c:v>3087</c:v>
                </c:pt>
                <c:pt idx="233">
                  <c:v>23960</c:v>
                </c:pt>
                <c:pt idx="234">
                  <c:v>90740</c:v>
                </c:pt>
                <c:pt idx="235">
                  <c:v>142700</c:v>
                </c:pt>
                <c:pt idx="236">
                  <c:v>99720</c:v>
                </c:pt>
                <c:pt idx="237">
                  <c:v>30160</c:v>
                </c:pt>
                <c:pt idx="238">
                  <c:v>4291</c:v>
                </c:pt>
                <c:pt idx="239">
                  <c:v>929.70001220703125</c:v>
                </c:pt>
                <c:pt idx="240">
                  <c:v>972.70001220703125</c:v>
                </c:pt>
                <c:pt idx="241">
                  <c:v>1351</c:v>
                </c:pt>
                <c:pt idx="242">
                  <c:v>1410</c:v>
                </c:pt>
                <c:pt idx="243">
                  <c:v>1063</c:v>
                </c:pt>
                <c:pt idx="244">
                  <c:v>629.5</c:v>
                </c:pt>
                <c:pt idx="245">
                  <c:v>364.5</c:v>
                </c:pt>
                <c:pt idx="246">
                  <c:v>265</c:v>
                </c:pt>
                <c:pt idx="247">
                  <c:v>260.5</c:v>
                </c:pt>
                <c:pt idx="248">
                  <c:v>291.5</c:v>
                </c:pt>
                <c:pt idx="249">
                  <c:v>267.20001220703125</c:v>
                </c:pt>
                <c:pt idx="250">
                  <c:v>212.30000305175781</c:v>
                </c:pt>
                <c:pt idx="251">
                  <c:v>211</c:v>
                </c:pt>
                <c:pt idx="252">
                  <c:v>202.30000305175781</c:v>
                </c:pt>
                <c:pt idx="253">
                  <c:v>225.5</c:v>
                </c:pt>
                <c:pt idx="254">
                  <c:v>349.29998779296875</c:v>
                </c:pt>
                <c:pt idx="255">
                  <c:v>395.79998779296875</c:v>
                </c:pt>
                <c:pt idx="256">
                  <c:v>329.29998779296875</c:v>
                </c:pt>
                <c:pt idx="257">
                  <c:v>276</c:v>
                </c:pt>
                <c:pt idx="258">
                  <c:v>218.30000305175781</c:v>
                </c:pt>
                <c:pt idx="259">
                  <c:v>163.5</c:v>
                </c:pt>
                <c:pt idx="260">
                  <c:v>138.5</c:v>
                </c:pt>
                <c:pt idx="261">
                  <c:v>157.69999694824219</c:v>
                </c:pt>
                <c:pt idx="262">
                  <c:v>220.80000305175781</c:v>
                </c:pt>
                <c:pt idx="263">
                  <c:v>222.30000305175781</c:v>
                </c:pt>
                <c:pt idx="264">
                  <c:v>212.30000305175781</c:v>
                </c:pt>
                <c:pt idx="265">
                  <c:v>224.30000305175781</c:v>
                </c:pt>
                <c:pt idx="266">
                  <c:v>181.69999694824219</c:v>
                </c:pt>
                <c:pt idx="267">
                  <c:v>159</c:v>
                </c:pt>
                <c:pt idx="268">
                  <c:v>168</c:v>
                </c:pt>
                <c:pt idx="269">
                  <c:v>176.80000305175781</c:v>
                </c:pt>
                <c:pt idx="270">
                  <c:v>200.69999694824219</c:v>
                </c:pt>
                <c:pt idx="271">
                  <c:v>206</c:v>
                </c:pt>
                <c:pt idx="272">
                  <c:v>237</c:v>
                </c:pt>
                <c:pt idx="273">
                  <c:v>306.29998779296875</c:v>
                </c:pt>
                <c:pt idx="274">
                  <c:v>326.79998779296875</c:v>
                </c:pt>
                <c:pt idx="275">
                  <c:v>360.5</c:v>
                </c:pt>
                <c:pt idx="276">
                  <c:v>415.70001220703125</c:v>
                </c:pt>
                <c:pt idx="277">
                  <c:v>403.70001220703125</c:v>
                </c:pt>
                <c:pt idx="278">
                  <c:v>431</c:v>
                </c:pt>
                <c:pt idx="279">
                  <c:v>483.20001220703125</c:v>
                </c:pt>
                <c:pt idx="280">
                  <c:v>394.70001220703125</c:v>
                </c:pt>
                <c:pt idx="281">
                  <c:v>355.79998779296875</c:v>
                </c:pt>
                <c:pt idx="282">
                  <c:v>2110</c:v>
                </c:pt>
                <c:pt idx="283">
                  <c:v>21820</c:v>
                </c:pt>
                <c:pt idx="284">
                  <c:v>118900</c:v>
                </c:pt>
                <c:pt idx="285">
                  <c:v>233800</c:v>
                </c:pt>
                <c:pt idx="286">
                  <c:v>194400</c:v>
                </c:pt>
                <c:pt idx="287">
                  <c:v>65580</c:v>
                </c:pt>
                <c:pt idx="288">
                  <c:v>6646</c:v>
                </c:pt>
                <c:pt idx="289">
                  <c:v>812</c:v>
                </c:pt>
                <c:pt idx="290">
                  <c:v>589.5</c:v>
                </c:pt>
                <c:pt idx="291">
                  <c:v>1326</c:v>
                </c:pt>
                <c:pt idx="292">
                  <c:v>1734</c:v>
                </c:pt>
                <c:pt idx="293">
                  <c:v>1158</c:v>
                </c:pt>
                <c:pt idx="294">
                  <c:v>487</c:v>
                </c:pt>
                <c:pt idx="295">
                  <c:v>259</c:v>
                </c:pt>
                <c:pt idx="296">
                  <c:v>467</c:v>
                </c:pt>
                <c:pt idx="297">
                  <c:v>1029</c:v>
                </c:pt>
                <c:pt idx="298">
                  <c:v>1217</c:v>
                </c:pt>
                <c:pt idx="299">
                  <c:v>754.79998779296875</c:v>
                </c:pt>
                <c:pt idx="300">
                  <c:v>300</c:v>
                </c:pt>
                <c:pt idx="301">
                  <c:v>144</c:v>
                </c:pt>
                <c:pt idx="302">
                  <c:v>176.80000305175781</c:v>
                </c:pt>
                <c:pt idx="303">
                  <c:v>608.5</c:v>
                </c:pt>
                <c:pt idx="304">
                  <c:v>1341</c:v>
                </c:pt>
                <c:pt idx="305">
                  <c:v>1408</c:v>
                </c:pt>
                <c:pt idx="306">
                  <c:v>719.5</c:v>
                </c:pt>
                <c:pt idx="307">
                  <c:v>289.29998779296875</c:v>
                </c:pt>
                <c:pt idx="308">
                  <c:v>258</c:v>
                </c:pt>
                <c:pt idx="309">
                  <c:v>269.20001220703125</c:v>
                </c:pt>
                <c:pt idx="310">
                  <c:v>315.5</c:v>
                </c:pt>
                <c:pt idx="311">
                  <c:v>347.79998779296875</c:v>
                </c:pt>
                <c:pt idx="312">
                  <c:v>277</c:v>
                </c:pt>
                <c:pt idx="313">
                  <c:v>184.30000305175781</c:v>
                </c:pt>
                <c:pt idx="314">
                  <c:v>234.19999694824219</c:v>
                </c:pt>
                <c:pt idx="315">
                  <c:v>385.5</c:v>
                </c:pt>
                <c:pt idx="316">
                  <c:v>457.70001220703125</c:v>
                </c:pt>
                <c:pt idx="317">
                  <c:v>379</c:v>
                </c:pt>
                <c:pt idx="318">
                  <c:v>248.5</c:v>
                </c:pt>
                <c:pt idx="319">
                  <c:v>188.30000305175781</c:v>
                </c:pt>
                <c:pt idx="320">
                  <c:v>130.80000305175781</c:v>
                </c:pt>
                <c:pt idx="321">
                  <c:v>114.30000305175781</c:v>
                </c:pt>
                <c:pt idx="322">
                  <c:v>265.79998779296875</c:v>
                </c:pt>
                <c:pt idx="323">
                  <c:v>394.20001220703125</c:v>
                </c:pt>
                <c:pt idx="324">
                  <c:v>312</c:v>
                </c:pt>
                <c:pt idx="325">
                  <c:v>199.5</c:v>
                </c:pt>
                <c:pt idx="326">
                  <c:v>264</c:v>
                </c:pt>
                <c:pt idx="327">
                  <c:v>413</c:v>
                </c:pt>
                <c:pt idx="328">
                  <c:v>499</c:v>
                </c:pt>
                <c:pt idx="329">
                  <c:v>511.20001220703125</c:v>
                </c:pt>
                <c:pt idx="330">
                  <c:v>405.79998779296875</c:v>
                </c:pt>
                <c:pt idx="331">
                  <c:v>327.5</c:v>
                </c:pt>
                <c:pt idx="332">
                  <c:v>1177</c:v>
                </c:pt>
                <c:pt idx="333">
                  <c:v>13540</c:v>
                </c:pt>
                <c:pt idx="334">
                  <c:v>103100</c:v>
                </c:pt>
                <c:pt idx="335">
                  <c:v>246500</c:v>
                </c:pt>
                <c:pt idx="336">
                  <c:v>244000</c:v>
                </c:pt>
                <c:pt idx="337">
                  <c:v>100300</c:v>
                </c:pt>
                <c:pt idx="338">
                  <c:v>13320</c:v>
                </c:pt>
                <c:pt idx="339">
                  <c:v>1485</c:v>
                </c:pt>
                <c:pt idx="340">
                  <c:v>920.5</c:v>
                </c:pt>
                <c:pt idx="341">
                  <c:v>1875</c:v>
                </c:pt>
                <c:pt idx="342">
                  <c:v>2521</c:v>
                </c:pt>
                <c:pt idx="343">
                  <c:v>1791</c:v>
                </c:pt>
                <c:pt idx="344">
                  <c:v>818.5</c:v>
                </c:pt>
                <c:pt idx="345">
                  <c:v>468.29998779296875</c:v>
                </c:pt>
                <c:pt idx="346">
                  <c:v>746.79998779296875</c:v>
                </c:pt>
                <c:pt idx="347">
                  <c:v>1818</c:v>
                </c:pt>
                <c:pt idx="348">
                  <c:v>2364</c:v>
                </c:pt>
                <c:pt idx="349">
                  <c:v>1406</c:v>
                </c:pt>
                <c:pt idx="350">
                  <c:v>416.79998779296875</c:v>
                </c:pt>
                <c:pt idx="351">
                  <c:v>198</c:v>
                </c:pt>
                <c:pt idx="352">
                  <c:v>214.80000305175781</c:v>
                </c:pt>
                <c:pt idx="353">
                  <c:v>523.20001220703125</c:v>
                </c:pt>
                <c:pt idx="354">
                  <c:v>1259</c:v>
                </c:pt>
                <c:pt idx="355">
                  <c:v>1543</c:v>
                </c:pt>
                <c:pt idx="356">
                  <c:v>994</c:v>
                </c:pt>
                <c:pt idx="357">
                  <c:v>485.29998779296875</c:v>
                </c:pt>
                <c:pt idx="358">
                  <c:v>300.20001220703125</c:v>
                </c:pt>
                <c:pt idx="359">
                  <c:v>284</c:v>
                </c:pt>
                <c:pt idx="360">
                  <c:v>352</c:v>
                </c:pt>
                <c:pt idx="361">
                  <c:v>282.5</c:v>
                </c:pt>
                <c:pt idx="362">
                  <c:v>191.5</c:v>
                </c:pt>
                <c:pt idx="363">
                  <c:v>206.69999694824219</c:v>
                </c:pt>
                <c:pt idx="364">
                  <c:v>238.5</c:v>
                </c:pt>
                <c:pt idx="365">
                  <c:v>366.5</c:v>
                </c:pt>
                <c:pt idx="366">
                  <c:v>531.29998779296875</c:v>
                </c:pt>
                <c:pt idx="367">
                  <c:v>497.79998779296875</c:v>
                </c:pt>
                <c:pt idx="368">
                  <c:v>323.20001220703125</c:v>
                </c:pt>
                <c:pt idx="369">
                  <c:v>206</c:v>
                </c:pt>
                <c:pt idx="370">
                  <c:v>193</c:v>
                </c:pt>
                <c:pt idx="371">
                  <c:v>194.5</c:v>
                </c:pt>
                <c:pt idx="372">
                  <c:v>188</c:v>
                </c:pt>
                <c:pt idx="373">
                  <c:v>227.69999694824219</c:v>
                </c:pt>
                <c:pt idx="374">
                  <c:v>253.80000305175781</c:v>
                </c:pt>
                <c:pt idx="375">
                  <c:v>252.5</c:v>
                </c:pt>
                <c:pt idx="376">
                  <c:v>305.79998779296875</c:v>
                </c:pt>
                <c:pt idx="377">
                  <c:v>361.5</c:v>
                </c:pt>
                <c:pt idx="378">
                  <c:v>359</c:v>
                </c:pt>
                <c:pt idx="379">
                  <c:v>421.29998779296875</c:v>
                </c:pt>
                <c:pt idx="380">
                  <c:v>489.5</c:v>
                </c:pt>
                <c:pt idx="381">
                  <c:v>480</c:v>
                </c:pt>
                <c:pt idx="382">
                  <c:v>1175</c:v>
                </c:pt>
                <c:pt idx="383">
                  <c:v>9277</c:v>
                </c:pt>
                <c:pt idx="384">
                  <c:v>63830</c:v>
                </c:pt>
                <c:pt idx="385">
                  <c:v>164400</c:v>
                </c:pt>
                <c:pt idx="386">
                  <c:v>184500</c:v>
                </c:pt>
                <c:pt idx="387">
                  <c:v>91170</c:v>
                </c:pt>
                <c:pt idx="388">
                  <c:v>16970</c:v>
                </c:pt>
                <c:pt idx="389">
                  <c:v>1660</c:v>
                </c:pt>
                <c:pt idx="390">
                  <c:v>693.5</c:v>
                </c:pt>
                <c:pt idx="391">
                  <c:v>988.5</c:v>
                </c:pt>
                <c:pt idx="392">
                  <c:v>1385</c:v>
                </c:pt>
                <c:pt idx="393">
                  <c:v>1137</c:v>
                </c:pt>
                <c:pt idx="394">
                  <c:v>526</c:v>
                </c:pt>
                <c:pt idx="395">
                  <c:v>214.80000305175781</c:v>
                </c:pt>
                <c:pt idx="396">
                  <c:v>316.79998779296875</c:v>
                </c:pt>
                <c:pt idx="397">
                  <c:v>1127</c:v>
                </c:pt>
                <c:pt idx="398">
                  <c:v>1876</c:v>
                </c:pt>
                <c:pt idx="399">
                  <c:v>1334</c:v>
                </c:pt>
                <c:pt idx="400">
                  <c:v>397.79998779296875</c:v>
                </c:pt>
                <c:pt idx="401">
                  <c:v>96.5</c:v>
                </c:pt>
                <c:pt idx="402">
                  <c:v>100.80000305175781</c:v>
                </c:pt>
                <c:pt idx="403">
                  <c:v>178.5</c:v>
                </c:pt>
                <c:pt idx="404">
                  <c:v>403.20001220703125</c:v>
                </c:pt>
                <c:pt idx="405">
                  <c:v>576.79998779296875</c:v>
                </c:pt>
                <c:pt idx="406">
                  <c:v>442.29998779296875</c:v>
                </c:pt>
                <c:pt idx="407">
                  <c:v>203.80000305175781</c:v>
                </c:pt>
                <c:pt idx="408">
                  <c:v>100.5</c:v>
                </c:pt>
                <c:pt idx="409">
                  <c:v>116.5</c:v>
                </c:pt>
                <c:pt idx="410">
                  <c:v>178.80000305175781</c:v>
                </c:pt>
                <c:pt idx="411">
                  <c:v>213</c:v>
                </c:pt>
                <c:pt idx="412">
                  <c:v>176.80000305175781</c:v>
                </c:pt>
                <c:pt idx="413">
                  <c:v>163.5</c:v>
                </c:pt>
                <c:pt idx="414">
                  <c:v>222</c:v>
                </c:pt>
                <c:pt idx="415">
                  <c:v>258</c:v>
                </c:pt>
                <c:pt idx="416">
                  <c:v>269</c:v>
                </c:pt>
                <c:pt idx="417">
                  <c:v>242</c:v>
                </c:pt>
                <c:pt idx="418">
                  <c:v>145</c:v>
                </c:pt>
                <c:pt idx="419">
                  <c:v>84.75</c:v>
                </c:pt>
                <c:pt idx="420">
                  <c:v>108</c:v>
                </c:pt>
                <c:pt idx="421">
                  <c:v>161</c:v>
                </c:pt>
                <c:pt idx="422">
                  <c:v>227.5</c:v>
                </c:pt>
                <c:pt idx="423">
                  <c:v>234.19999694824219</c:v>
                </c:pt>
                <c:pt idx="424">
                  <c:v>159.5</c:v>
                </c:pt>
                <c:pt idx="425">
                  <c:v>133.30000305175781</c:v>
                </c:pt>
                <c:pt idx="426">
                  <c:v>201.5</c:v>
                </c:pt>
                <c:pt idx="427">
                  <c:v>259</c:v>
                </c:pt>
                <c:pt idx="428">
                  <c:v>250</c:v>
                </c:pt>
                <c:pt idx="429">
                  <c:v>243.80000305175781</c:v>
                </c:pt>
                <c:pt idx="430">
                  <c:v>270.5</c:v>
                </c:pt>
                <c:pt idx="431">
                  <c:v>359.20001220703125</c:v>
                </c:pt>
                <c:pt idx="432">
                  <c:v>1002</c:v>
                </c:pt>
                <c:pt idx="433">
                  <c:v>5329</c:v>
                </c:pt>
                <c:pt idx="434">
                  <c:v>28880</c:v>
                </c:pt>
                <c:pt idx="435">
                  <c:v>72710</c:v>
                </c:pt>
                <c:pt idx="436">
                  <c:v>85320</c:v>
                </c:pt>
                <c:pt idx="437">
                  <c:v>47060</c:v>
                </c:pt>
                <c:pt idx="438">
                  <c:v>11430</c:v>
                </c:pt>
                <c:pt idx="439">
                  <c:v>1607</c:v>
                </c:pt>
                <c:pt idx="440">
                  <c:v>560</c:v>
                </c:pt>
                <c:pt idx="441">
                  <c:v>619</c:v>
                </c:pt>
                <c:pt idx="442">
                  <c:v>721</c:v>
                </c:pt>
                <c:pt idx="443">
                  <c:v>576.5</c:v>
                </c:pt>
                <c:pt idx="444">
                  <c:v>335.5</c:v>
                </c:pt>
                <c:pt idx="445">
                  <c:v>215.80000305175781</c:v>
                </c:pt>
                <c:pt idx="446">
                  <c:v>228.5</c:v>
                </c:pt>
                <c:pt idx="447">
                  <c:v>459</c:v>
                </c:pt>
                <c:pt idx="448">
                  <c:v>732.20001220703125</c:v>
                </c:pt>
                <c:pt idx="449">
                  <c:v>589.79998779296875</c:v>
                </c:pt>
                <c:pt idx="450">
                  <c:v>209.80000305175781</c:v>
                </c:pt>
                <c:pt idx="451">
                  <c:v>64.75</c:v>
                </c:pt>
                <c:pt idx="452">
                  <c:v>85.75</c:v>
                </c:pt>
                <c:pt idx="453">
                  <c:v>106.69999694824219</c:v>
                </c:pt>
                <c:pt idx="454">
                  <c:v>147.5</c:v>
                </c:pt>
                <c:pt idx="455">
                  <c:v>168.5</c:v>
                </c:pt>
                <c:pt idx="456">
                  <c:v>127.5</c:v>
                </c:pt>
                <c:pt idx="457">
                  <c:v>94.75</c:v>
                </c:pt>
                <c:pt idx="458">
                  <c:v>90</c:v>
                </c:pt>
                <c:pt idx="459">
                  <c:v>100</c:v>
                </c:pt>
                <c:pt idx="460">
                  <c:v>129.30000305175781</c:v>
                </c:pt>
                <c:pt idx="461">
                  <c:v>113.80000305175781</c:v>
                </c:pt>
                <c:pt idx="462">
                  <c:v>86.25</c:v>
                </c:pt>
                <c:pt idx="463">
                  <c:v>84.5</c:v>
                </c:pt>
                <c:pt idx="464">
                  <c:v>70.5</c:v>
                </c:pt>
                <c:pt idx="465">
                  <c:v>77.75</c:v>
                </c:pt>
                <c:pt idx="466">
                  <c:v>112.30000305175781</c:v>
                </c:pt>
                <c:pt idx="467">
                  <c:v>116.5</c:v>
                </c:pt>
                <c:pt idx="468">
                  <c:v>111.5</c:v>
                </c:pt>
                <c:pt idx="469">
                  <c:v>135.30000305175781</c:v>
                </c:pt>
                <c:pt idx="470">
                  <c:v>120.5</c:v>
                </c:pt>
                <c:pt idx="471">
                  <c:v>85.5</c:v>
                </c:pt>
                <c:pt idx="472">
                  <c:v>77.25</c:v>
                </c:pt>
                <c:pt idx="473">
                  <c:v>62.5</c:v>
                </c:pt>
                <c:pt idx="474">
                  <c:v>62.75</c:v>
                </c:pt>
                <c:pt idx="475">
                  <c:v>76</c:v>
                </c:pt>
                <c:pt idx="476">
                  <c:v>82</c:v>
                </c:pt>
                <c:pt idx="477">
                  <c:v>95.25</c:v>
                </c:pt>
                <c:pt idx="478">
                  <c:v>121.80000305175781</c:v>
                </c:pt>
                <c:pt idx="479">
                  <c:v>130</c:v>
                </c:pt>
                <c:pt idx="480">
                  <c:v>157.30000305175781</c:v>
                </c:pt>
                <c:pt idx="481">
                  <c:v>300.5</c:v>
                </c:pt>
                <c:pt idx="482">
                  <c:v>873.5</c:v>
                </c:pt>
                <c:pt idx="483">
                  <c:v>3123</c:v>
                </c:pt>
                <c:pt idx="484">
                  <c:v>10100</c:v>
                </c:pt>
                <c:pt idx="485">
                  <c:v>20800</c:v>
                </c:pt>
                <c:pt idx="486">
                  <c:v>24390</c:v>
                </c:pt>
                <c:pt idx="487">
                  <c:v>15990</c:v>
                </c:pt>
                <c:pt idx="488">
                  <c:v>5867</c:v>
                </c:pt>
                <c:pt idx="489">
                  <c:v>1365</c:v>
                </c:pt>
                <c:pt idx="490">
                  <c:v>334.79998779296875</c:v>
                </c:pt>
                <c:pt idx="491">
                  <c:v>180</c:v>
                </c:pt>
                <c:pt idx="492">
                  <c:v>169.19999694824219</c:v>
                </c:pt>
                <c:pt idx="493">
                  <c:v>117.5</c:v>
                </c:pt>
                <c:pt idx="494">
                  <c:v>62.75</c:v>
                </c:pt>
                <c:pt idx="495">
                  <c:v>39.5</c:v>
                </c:pt>
                <c:pt idx="496">
                  <c:v>48.75</c:v>
                </c:pt>
                <c:pt idx="497">
                  <c:v>80.25</c:v>
                </c:pt>
                <c:pt idx="498">
                  <c:v>98.5</c:v>
                </c:pt>
                <c:pt idx="499">
                  <c:v>81.25</c:v>
                </c:pt>
                <c:pt idx="500">
                  <c:v>69</c:v>
                </c:pt>
                <c:pt idx="501">
                  <c:v>79.5</c:v>
                </c:pt>
                <c:pt idx="502">
                  <c:v>62.5</c:v>
                </c:pt>
                <c:pt idx="503">
                  <c:v>26.25</c:v>
                </c:pt>
                <c:pt idx="504">
                  <c:v>24.75</c:v>
                </c:pt>
                <c:pt idx="505">
                  <c:v>55.75</c:v>
                </c:pt>
                <c:pt idx="506">
                  <c:v>81.5</c:v>
                </c:pt>
                <c:pt idx="507">
                  <c:v>85.25</c:v>
                </c:pt>
                <c:pt idx="508">
                  <c:v>88</c:v>
                </c:pt>
                <c:pt idx="509">
                  <c:v>87.25</c:v>
                </c:pt>
                <c:pt idx="510">
                  <c:v>55.75</c:v>
                </c:pt>
                <c:pt idx="511">
                  <c:v>29.75</c:v>
                </c:pt>
                <c:pt idx="512">
                  <c:v>27</c:v>
                </c:pt>
                <c:pt idx="513">
                  <c:v>29.75</c:v>
                </c:pt>
                <c:pt idx="514">
                  <c:v>38.75</c:v>
                </c:pt>
                <c:pt idx="515">
                  <c:v>60.75</c:v>
                </c:pt>
                <c:pt idx="516">
                  <c:v>76.25</c:v>
                </c:pt>
                <c:pt idx="517">
                  <c:v>80.25</c:v>
                </c:pt>
                <c:pt idx="518">
                  <c:v>109.30000305175781</c:v>
                </c:pt>
                <c:pt idx="519">
                  <c:v>120</c:v>
                </c:pt>
                <c:pt idx="520">
                  <c:v>71.75</c:v>
                </c:pt>
                <c:pt idx="521">
                  <c:v>29.25</c:v>
                </c:pt>
                <c:pt idx="522">
                  <c:v>24.5</c:v>
                </c:pt>
                <c:pt idx="523">
                  <c:v>38.75</c:v>
                </c:pt>
                <c:pt idx="524">
                  <c:v>77</c:v>
                </c:pt>
                <c:pt idx="525">
                  <c:v>127.80000305175781</c:v>
                </c:pt>
                <c:pt idx="526">
                  <c:v>152.5</c:v>
                </c:pt>
                <c:pt idx="527">
                  <c:v>131.69999694824219</c:v>
                </c:pt>
                <c:pt idx="528">
                  <c:v>112.30000305175781</c:v>
                </c:pt>
                <c:pt idx="529">
                  <c:v>121.19999694824219</c:v>
                </c:pt>
                <c:pt idx="530">
                  <c:v>121.19999694824219</c:v>
                </c:pt>
                <c:pt idx="531">
                  <c:v>170</c:v>
                </c:pt>
                <c:pt idx="532">
                  <c:v>356</c:v>
                </c:pt>
                <c:pt idx="533">
                  <c:v>958.20001220703125</c:v>
                </c:pt>
                <c:pt idx="534">
                  <c:v>2825</c:v>
                </c:pt>
                <c:pt idx="535">
                  <c:v>5706</c:v>
                </c:pt>
                <c:pt idx="536">
                  <c:v>6815</c:v>
                </c:pt>
                <c:pt idx="537">
                  <c:v>4780</c:v>
                </c:pt>
                <c:pt idx="538">
                  <c:v>2073</c:v>
                </c:pt>
                <c:pt idx="539">
                  <c:v>758</c:v>
                </c:pt>
                <c:pt idx="540">
                  <c:v>434.29998779296875</c:v>
                </c:pt>
                <c:pt idx="541">
                  <c:v>309</c:v>
                </c:pt>
                <c:pt idx="542">
                  <c:v>191</c:v>
                </c:pt>
                <c:pt idx="543">
                  <c:v>132.69999694824219</c:v>
                </c:pt>
                <c:pt idx="544">
                  <c:v>133.30000305175781</c:v>
                </c:pt>
                <c:pt idx="545">
                  <c:v>122</c:v>
                </c:pt>
                <c:pt idx="546">
                  <c:v>88</c:v>
                </c:pt>
                <c:pt idx="547">
                  <c:v>64.5</c:v>
                </c:pt>
                <c:pt idx="548">
                  <c:v>64.25</c:v>
                </c:pt>
                <c:pt idx="549">
                  <c:v>90.75</c:v>
                </c:pt>
                <c:pt idx="550">
                  <c:v>102.30000305175781</c:v>
                </c:pt>
                <c:pt idx="551">
                  <c:v>140.5</c:v>
                </c:pt>
                <c:pt idx="552">
                  <c:v>177.80000305175781</c:v>
                </c:pt>
                <c:pt idx="553">
                  <c:v>129.30000305175781</c:v>
                </c:pt>
                <c:pt idx="554">
                  <c:v>111.69999694824219</c:v>
                </c:pt>
                <c:pt idx="555">
                  <c:v>150</c:v>
                </c:pt>
                <c:pt idx="556">
                  <c:v>140.5</c:v>
                </c:pt>
                <c:pt idx="557">
                  <c:v>106</c:v>
                </c:pt>
                <c:pt idx="558">
                  <c:v>84</c:v>
                </c:pt>
                <c:pt idx="559">
                  <c:v>74.75</c:v>
                </c:pt>
                <c:pt idx="560">
                  <c:v>94</c:v>
                </c:pt>
                <c:pt idx="561">
                  <c:v>102.80000305175781</c:v>
                </c:pt>
                <c:pt idx="562">
                  <c:v>82.5</c:v>
                </c:pt>
                <c:pt idx="563">
                  <c:v>59.5</c:v>
                </c:pt>
                <c:pt idx="564">
                  <c:v>38.75</c:v>
                </c:pt>
                <c:pt idx="565">
                  <c:v>32.25</c:v>
                </c:pt>
                <c:pt idx="566">
                  <c:v>55.75</c:v>
                </c:pt>
                <c:pt idx="567">
                  <c:v>75.25</c:v>
                </c:pt>
                <c:pt idx="568">
                  <c:v>48.5</c:v>
                </c:pt>
                <c:pt idx="569">
                  <c:v>30.5</c:v>
                </c:pt>
                <c:pt idx="570">
                  <c:v>46.5</c:v>
                </c:pt>
                <c:pt idx="571">
                  <c:v>44.75</c:v>
                </c:pt>
                <c:pt idx="572">
                  <c:v>32.5</c:v>
                </c:pt>
                <c:pt idx="573">
                  <c:v>37.25</c:v>
                </c:pt>
                <c:pt idx="574">
                  <c:v>38.5</c:v>
                </c:pt>
                <c:pt idx="575">
                  <c:v>23.25</c:v>
                </c:pt>
                <c:pt idx="576">
                  <c:v>11.25</c:v>
                </c:pt>
                <c:pt idx="577">
                  <c:v>33.5</c:v>
                </c:pt>
                <c:pt idx="578">
                  <c:v>87.5</c:v>
                </c:pt>
                <c:pt idx="579">
                  <c:v>138</c:v>
                </c:pt>
                <c:pt idx="580">
                  <c:v>155.80000305175781</c:v>
                </c:pt>
                <c:pt idx="581">
                  <c:v>136.30000305175781</c:v>
                </c:pt>
                <c:pt idx="582">
                  <c:v>133.69999694824219</c:v>
                </c:pt>
                <c:pt idx="583">
                  <c:v>311.20001220703125</c:v>
                </c:pt>
                <c:pt idx="584">
                  <c:v>864.79998779296875</c:v>
                </c:pt>
                <c:pt idx="585">
                  <c:v>1545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769-4CA9-B79E-4F83C1680B42}"/>
            </c:ext>
          </c:extLst>
        </c:ser>
        <c:ser>
          <c:idx val="1"/>
          <c:order val="1"/>
          <c:tx>
            <c:v>distriubtion width</c:v>
          </c:tx>
          <c:spPr>
            <a:ln w="38100">
              <a:solidFill>
                <a:srgbClr val="FF66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{18 min}'!$G$10:$G$11</c:f>
              <c:numCache>
                <c:formatCode>General</c:formatCode>
                <c:ptCount val="2"/>
                <c:pt idx="0">
                  <c:v>524.944580078125</c:v>
                </c:pt>
                <c:pt idx="1">
                  <c:v>528.29888916015625</c:v>
                </c:pt>
              </c:numCache>
            </c:numRef>
          </c:xVal>
          <c:yVal>
            <c:numRef>
              <c:f>'Sheet1 {18 min}'!$F$13:$F$14</c:f>
              <c:numCache>
                <c:formatCode>General</c:formatCode>
                <c:ptCount val="2"/>
                <c:pt idx="0">
                  <c:v>24650</c:v>
                </c:pt>
                <c:pt idx="1">
                  <c:v>24650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769-4CA9-B79E-4F83C1680B42}"/>
            </c:ext>
          </c:extLst>
        </c:ser>
        <c:ser>
          <c:idx val="2"/>
          <c:order val="2"/>
          <c:tx>
            <c:v>centroid</c:v>
          </c:tx>
          <c:spPr>
            <a:ln w="38100">
              <a:solidFill>
                <a:srgbClr val="00FF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('Sheet1 {18 min}'!$G$4,'Sheet1 {18 min}'!$G$4)</c:f>
              <c:numCache>
                <c:formatCode>General</c:formatCode>
                <c:ptCount val="2"/>
                <c:pt idx="0">
                  <c:v>526.6522216796875</c:v>
                </c:pt>
                <c:pt idx="1">
                  <c:v>526.6522216796875</c:v>
                </c:pt>
              </c:numCache>
            </c:numRef>
          </c:xVal>
          <c:yVal>
            <c:numRef>
              <c:f>'Sheet1 {18 min}'!$F$12:$F$13</c:f>
              <c:numCache>
                <c:formatCode>General</c:formatCode>
                <c:ptCount val="2"/>
                <c:pt idx="0">
                  <c:v>0</c:v>
                </c:pt>
                <c:pt idx="1">
                  <c:v>24650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769-4CA9-B79E-4F83C1680B42}"/>
            </c:ext>
          </c:extLst>
        </c:ser>
        <c:ser>
          <c:idx val="3"/>
          <c:order val="3"/>
          <c:tx>
            <c:v>peak envelope</c:v>
          </c:tx>
          <c:spPr>
            <a:ln w="12700">
              <a:solidFill>
                <a:srgbClr val="FF0000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'Sheet1 {18 min}'!$D$1:$D$13</c:f>
              <c:numCache>
                <c:formatCode>General</c:formatCode>
                <c:ptCount val="13"/>
                <c:pt idx="0">
                  <c:v>523.77398681640625</c:v>
                </c:pt>
                <c:pt idx="1">
                  <c:v>524.27398681640625</c:v>
                </c:pt>
                <c:pt idx="2">
                  <c:v>524.77398681640625</c:v>
                </c:pt>
                <c:pt idx="3">
                  <c:v>525.28497314453125</c:v>
                </c:pt>
                <c:pt idx="4">
                  <c:v>525.78497314453125</c:v>
                </c:pt>
                <c:pt idx="5">
                  <c:v>526.2860107421875</c:v>
                </c:pt>
                <c:pt idx="6">
                  <c:v>526.7860107421875</c:v>
                </c:pt>
                <c:pt idx="7">
                  <c:v>527.2979736328125</c:v>
                </c:pt>
                <c:pt idx="8">
                  <c:v>527.79901123046875</c:v>
                </c:pt>
                <c:pt idx="9">
                  <c:v>528.301025390625</c:v>
                </c:pt>
                <c:pt idx="10">
                  <c:v>528.801025390625</c:v>
                </c:pt>
                <c:pt idx="11">
                  <c:v>529.301025390625</c:v>
                </c:pt>
                <c:pt idx="12">
                  <c:v>529.801025390625</c:v>
                </c:pt>
              </c:numCache>
            </c:numRef>
          </c:xVal>
          <c:yVal>
            <c:numRef>
              <c:f>'Sheet1 {18 min}'!$E$1:$E$28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10960</c:v>
                </c:pt>
                <c:pt idx="3">
                  <c:v>51960</c:v>
                </c:pt>
                <c:pt idx="4">
                  <c:v>142700</c:v>
                </c:pt>
                <c:pt idx="5">
                  <c:v>233800</c:v>
                </c:pt>
                <c:pt idx="6">
                  <c:v>246500</c:v>
                </c:pt>
                <c:pt idx="7">
                  <c:v>184500</c:v>
                </c:pt>
                <c:pt idx="8">
                  <c:v>85320</c:v>
                </c:pt>
                <c:pt idx="9">
                  <c:v>24390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769-4CA9-B79E-4F83C1680B42}"/>
            </c:ext>
          </c:extLst>
        </c:ser>
        <c:ser>
          <c:idx val="4"/>
          <c:order val="4"/>
          <c:tx>
            <c:v>Binomial p = 1</c:v>
          </c:tx>
          <c:spPr>
            <a:ln w="25400">
              <a:solidFill>
                <a:srgbClr val="4472C4"/>
              </a:solidFill>
              <a:prstDash val="solid"/>
            </a:ln>
          </c:spPr>
          <c:marker>
            <c:symbol val="none"/>
          </c:marker>
          <c:xVal>
            <c:numRef>
              <c:f>'Sheet1 {18 min}'!$D$1:$D$31</c:f>
              <c:numCache>
                <c:formatCode>General</c:formatCode>
                <c:ptCount val="31"/>
                <c:pt idx="0">
                  <c:v>523.77398681640625</c:v>
                </c:pt>
                <c:pt idx="1">
                  <c:v>524.27398681640625</c:v>
                </c:pt>
                <c:pt idx="2">
                  <c:v>524.77398681640625</c:v>
                </c:pt>
                <c:pt idx="3">
                  <c:v>525.28497314453125</c:v>
                </c:pt>
                <c:pt idx="4">
                  <c:v>525.78497314453125</c:v>
                </c:pt>
                <c:pt idx="5">
                  <c:v>526.2860107421875</c:v>
                </c:pt>
                <c:pt idx="6">
                  <c:v>526.7860107421875</c:v>
                </c:pt>
                <c:pt idx="7">
                  <c:v>527.2979736328125</c:v>
                </c:pt>
                <c:pt idx="8">
                  <c:v>527.79901123046875</c:v>
                </c:pt>
                <c:pt idx="9">
                  <c:v>528.301025390625</c:v>
                </c:pt>
                <c:pt idx="10">
                  <c:v>528.801025390625</c:v>
                </c:pt>
                <c:pt idx="11">
                  <c:v>529.301025390625</c:v>
                </c:pt>
                <c:pt idx="12">
                  <c:v>529.801025390625</c:v>
                </c:pt>
              </c:numCache>
            </c:numRef>
          </c:xVal>
          <c:yVal>
            <c:numRef>
              <c:f>'Sheet1 {18 min}'!$P$1:$P$31</c:f>
              <c:numCache>
                <c:formatCode>General</c:formatCode>
                <c:ptCount val="31"/>
                <c:pt idx="0">
                  <c:v>301.49166684279692</c:v>
                </c:pt>
                <c:pt idx="1">
                  <c:v>1351.3803340727836</c:v>
                </c:pt>
                <c:pt idx="2">
                  <c:v>10876.44115439302</c:v>
                </c:pt>
                <c:pt idx="3">
                  <c:v>51854.801433139786</c:v>
                </c:pt>
                <c:pt idx="4">
                  <c:v>142753.36284600839</c:v>
                </c:pt>
                <c:pt idx="5">
                  <c:v>233794.95426516089</c:v>
                </c:pt>
                <c:pt idx="6">
                  <c:v>246388.08605712911</c:v>
                </c:pt>
                <c:pt idx="7">
                  <c:v>185201.81620403985</c:v>
                </c:pt>
                <c:pt idx="8">
                  <c:v>83145.351382330133</c:v>
                </c:pt>
                <c:pt idx="9">
                  <c:v>25828.975243332392</c:v>
                </c:pt>
                <c:pt idx="10">
                  <c:v>6166.6963282005581</c:v>
                </c:pt>
                <c:pt idx="11">
                  <c:v>1204.5655393029974</c:v>
                </c:pt>
                <c:pt idx="12">
                  <c:v>200.29334252144184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769-4CA9-B79E-4F83C1680B42}"/>
            </c:ext>
          </c:extLst>
        </c:ser>
        <c:ser>
          <c:idx val="5"/>
          <c:order val="5"/>
          <c:tx>
            <c:v>Bimodal(1) 1</c:v>
          </c:tx>
          <c:marker>
            <c:symbol val="none"/>
          </c:marker>
          <c:xVal>
            <c:numRef>
              <c:f>'Sheet1 {18 min}'!$D$1:$D$31</c:f>
              <c:numCache>
                <c:formatCode>General</c:formatCode>
                <c:ptCount val="31"/>
                <c:pt idx="0">
                  <c:v>523.77398681640625</c:v>
                </c:pt>
                <c:pt idx="1">
                  <c:v>524.27398681640625</c:v>
                </c:pt>
                <c:pt idx="2">
                  <c:v>524.77398681640625</c:v>
                </c:pt>
                <c:pt idx="3">
                  <c:v>525.28497314453125</c:v>
                </c:pt>
                <c:pt idx="4">
                  <c:v>525.78497314453125</c:v>
                </c:pt>
                <c:pt idx="5">
                  <c:v>526.2860107421875</c:v>
                </c:pt>
                <c:pt idx="6">
                  <c:v>526.7860107421875</c:v>
                </c:pt>
                <c:pt idx="7">
                  <c:v>527.2979736328125</c:v>
                </c:pt>
                <c:pt idx="8">
                  <c:v>527.79901123046875</c:v>
                </c:pt>
                <c:pt idx="9">
                  <c:v>528.301025390625</c:v>
                </c:pt>
                <c:pt idx="10">
                  <c:v>528.801025390625</c:v>
                </c:pt>
                <c:pt idx="11">
                  <c:v>529.301025390625</c:v>
                </c:pt>
                <c:pt idx="12">
                  <c:v>529.801025390625</c:v>
                </c:pt>
              </c:numCache>
            </c:numRef>
          </c:xVal>
          <c:yVal>
            <c:numRef>
              <c:f>'Sheet1 {18 min}'!$M$1:$M$31</c:f>
              <c:numCache>
                <c:formatCode>General</c:formatCode>
                <c:ptCount val="31"/>
                <c:pt idx="0">
                  <c:v>246.25325371298933</c:v>
                </c:pt>
                <c:pt idx="1">
                  <c:v>148.23404829368698</c:v>
                </c:pt>
                <c:pt idx="2">
                  <c:v>49.943140335013432</c:v>
                </c:pt>
                <c:pt idx="3">
                  <c:v>12.164550085770761</c:v>
                </c:pt>
                <c:pt idx="4">
                  <c:v>2.3670016247045975</c:v>
                </c:pt>
                <c:pt idx="5">
                  <c:v>0.38785774960238717</c:v>
                </c:pt>
                <c:pt idx="6">
                  <c:v>5.5272465012072766E-2</c:v>
                </c:pt>
                <c:pt idx="7">
                  <c:v>6.9996379312502206E-3</c:v>
                </c:pt>
                <c:pt idx="8">
                  <c:v>7.9995811262387922E-4</c:v>
                </c:pt>
                <c:pt idx="9">
                  <c:v>8.3515749812446483E-5</c:v>
                </c:pt>
                <c:pt idx="10">
                  <c:v>1.7237249838675997E-7</c:v>
                </c:pt>
                <c:pt idx="11">
                  <c:v>8.9575039534651222E-8</c:v>
                </c:pt>
                <c:pt idx="12">
                  <c:v>8.9574998094659901E-8</c:v>
                </c:pt>
                <c:pt idx="13">
                  <c:v>8.9574998094659901E-8</c:v>
                </c:pt>
                <c:pt idx="14">
                  <c:v>8.9574998094659901E-8</c:v>
                </c:pt>
                <c:pt idx="15">
                  <c:v>8.9574998094659901E-8</c:v>
                </c:pt>
                <c:pt idx="16">
                  <c:v>8.9574998094659901E-8</c:v>
                </c:pt>
                <c:pt idx="17">
                  <c:v>8.9574998094659901E-8</c:v>
                </c:pt>
                <c:pt idx="18">
                  <c:v>8.9574998094659901E-8</c:v>
                </c:pt>
                <c:pt idx="19">
                  <c:v>8.9574998094659901E-8</c:v>
                </c:pt>
                <c:pt idx="20">
                  <c:v>8.9574998094659901E-8</c:v>
                </c:pt>
                <c:pt idx="21">
                  <c:v>8.9574998094659901E-8</c:v>
                </c:pt>
                <c:pt idx="22">
                  <c:v>8.9574998094659901E-8</c:v>
                </c:pt>
                <c:pt idx="23">
                  <c:v>8.9574998094659901E-8</c:v>
                </c:pt>
                <c:pt idx="24">
                  <c:v>8.9574998094659901E-8</c:v>
                </c:pt>
                <c:pt idx="25">
                  <c:v>8.9574998094659901E-8</c:v>
                </c:pt>
                <c:pt idx="26">
                  <c:v>8.9574998094659901E-8</c:v>
                </c:pt>
                <c:pt idx="27">
                  <c:v>8.9574998094659901E-8</c:v>
                </c:pt>
                <c:pt idx="28">
                  <c:v>8.9574998094659901E-8</c:v>
                </c:pt>
                <c:pt idx="29">
                  <c:v>8.9574998094659901E-8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769-4CA9-B79E-4F83C1680B42}"/>
            </c:ext>
          </c:extLst>
        </c:ser>
        <c:ser>
          <c:idx val="6"/>
          <c:order val="6"/>
          <c:tx>
            <c:v>Bimodal(2) 7.2</c:v>
          </c:tx>
          <c:marker>
            <c:symbol val="none"/>
          </c:marker>
          <c:xVal>
            <c:numRef>
              <c:f>'Sheet1 {18 min}'!$D$1:$D$31</c:f>
              <c:numCache>
                <c:formatCode>General</c:formatCode>
                <c:ptCount val="31"/>
                <c:pt idx="0">
                  <c:v>523.77398681640625</c:v>
                </c:pt>
                <c:pt idx="1">
                  <c:v>524.27398681640625</c:v>
                </c:pt>
                <c:pt idx="2">
                  <c:v>524.77398681640625</c:v>
                </c:pt>
                <c:pt idx="3">
                  <c:v>525.28497314453125</c:v>
                </c:pt>
                <c:pt idx="4">
                  <c:v>525.78497314453125</c:v>
                </c:pt>
                <c:pt idx="5">
                  <c:v>526.2860107421875</c:v>
                </c:pt>
                <c:pt idx="6">
                  <c:v>526.7860107421875</c:v>
                </c:pt>
                <c:pt idx="7">
                  <c:v>527.2979736328125</c:v>
                </c:pt>
                <c:pt idx="8">
                  <c:v>527.79901123046875</c:v>
                </c:pt>
                <c:pt idx="9">
                  <c:v>528.301025390625</c:v>
                </c:pt>
                <c:pt idx="10">
                  <c:v>528.801025390625</c:v>
                </c:pt>
                <c:pt idx="11">
                  <c:v>529.301025390625</c:v>
                </c:pt>
                <c:pt idx="12">
                  <c:v>529.801025390625</c:v>
                </c:pt>
              </c:numCache>
            </c:numRef>
          </c:xVal>
          <c:yVal>
            <c:numRef>
              <c:f>'Sheet1 {18 min}'!$O$1:$O$31</c:f>
              <c:numCache>
                <c:formatCode>General</c:formatCode>
                <c:ptCount val="31"/>
                <c:pt idx="0">
                  <c:v>11.34216967330739</c:v>
                </c:pt>
                <c:pt idx="1">
                  <c:v>272.1452056542405</c:v>
                </c:pt>
                <c:pt idx="2">
                  <c:v>2834.29688937224</c:v>
                </c:pt>
                <c:pt idx="3">
                  <c:v>16713.209595742872</c:v>
                </c:pt>
                <c:pt idx="4">
                  <c:v>60965.05542897807</c:v>
                </c:pt>
                <c:pt idx="5">
                  <c:v>140899.63013612581</c:v>
                </c:pt>
                <c:pt idx="6">
                  <c:v>202760.82788984547</c:v>
                </c:pt>
                <c:pt idx="7">
                  <c:v>171914.57495912668</c:v>
                </c:pt>
                <c:pt idx="8">
                  <c:v>80086.07242549675</c:v>
                </c:pt>
                <c:pt idx="9">
                  <c:v>25255.070537939151</c:v>
                </c:pt>
                <c:pt idx="10">
                  <c:v>6075.0767850073089</c:v>
                </c:pt>
                <c:pt idx="11">
                  <c:v>1191.7649703165303</c:v>
                </c:pt>
                <c:pt idx="12">
                  <c:v>198.69780089199864</c:v>
                </c:pt>
                <c:pt idx="13">
                  <c:v>28.939124876798111</c:v>
                </c:pt>
                <c:pt idx="14">
                  <c:v>3.7522781940243952</c:v>
                </c:pt>
                <c:pt idx="15">
                  <c:v>0.4363210148718259</c:v>
                </c:pt>
                <c:pt idx="16">
                  <c:v>4.2656900369118712E-2</c:v>
                </c:pt>
                <c:pt idx="17">
                  <c:v>1.9600567361338812E-3</c:v>
                </c:pt>
                <c:pt idx="18">
                  <c:v>8.9574998094659901E-8</c:v>
                </c:pt>
                <c:pt idx="19">
                  <c:v>8.9574998094659901E-8</c:v>
                </c:pt>
                <c:pt idx="20">
                  <c:v>8.9574998094659901E-8</c:v>
                </c:pt>
                <c:pt idx="21">
                  <c:v>8.9574998094659901E-8</c:v>
                </c:pt>
                <c:pt idx="22">
                  <c:v>8.9574998094659901E-8</c:v>
                </c:pt>
                <c:pt idx="23">
                  <c:v>8.9574998094659901E-8</c:v>
                </c:pt>
                <c:pt idx="24">
                  <c:v>8.9574998094659901E-8</c:v>
                </c:pt>
                <c:pt idx="25">
                  <c:v>8.9574998094659901E-8</c:v>
                </c:pt>
                <c:pt idx="26">
                  <c:v>8.9574998094659901E-8</c:v>
                </c:pt>
                <c:pt idx="27">
                  <c:v>8.9574998094659901E-8</c:v>
                </c:pt>
                <c:pt idx="28">
                  <c:v>8.9574998094659901E-8</c:v>
                </c:pt>
                <c:pt idx="29">
                  <c:v>8.9574998094659901E-8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769-4CA9-B79E-4F83C1680B42}"/>
            </c:ext>
          </c:extLst>
        </c:ser>
        <c:ser>
          <c:idx val="7"/>
          <c:order val="7"/>
          <c:tx>
            <c:v>Bimodal(3) 5</c:v>
          </c:tx>
          <c:marker>
            <c:symbol val="none"/>
          </c:marker>
          <c:xVal>
            <c:numRef>
              <c:f>'Sheet1 {18 min}'!$D$1:$D$31</c:f>
              <c:numCache>
                <c:formatCode>General</c:formatCode>
                <c:ptCount val="31"/>
                <c:pt idx="0">
                  <c:v>523.77398681640625</c:v>
                </c:pt>
                <c:pt idx="1">
                  <c:v>524.27398681640625</c:v>
                </c:pt>
                <c:pt idx="2">
                  <c:v>524.77398681640625</c:v>
                </c:pt>
                <c:pt idx="3">
                  <c:v>525.28497314453125</c:v>
                </c:pt>
                <c:pt idx="4">
                  <c:v>525.78497314453125</c:v>
                </c:pt>
                <c:pt idx="5">
                  <c:v>526.2860107421875</c:v>
                </c:pt>
                <c:pt idx="6">
                  <c:v>526.7860107421875</c:v>
                </c:pt>
                <c:pt idx="7">
                  <c:v>527.2979736328125</c:v>
                </c:pt>
                <c:pt idx="8">
                  <c:v>527.79901123046875</c:v>
                </c:pt>
                <c:pt idx="9">
                  <c:v>528.301025390625</c:v>
                </c:pt>
                <c:pt idx="10">
                  <c:v>528.801025390625</c:v>
                </c:pt>
                <c:pt idx="11">
                  <c:v>529.301025390625</c:v>
                </c:pt>
                <c:pt idx="12">
                  <c:v>529.801025390625</c:v>
                </c:pt>
              </c:numCache>
            </c:numRef>
          </c:xVal>
          <c:yVal>
            <c:numRef>
              <c:f>'Sheet1 {18 min}'!$V$1:$V$31</c:f>
              <c:numCache>
                <c:formatCode>General</c:formatCode>
                <c:ptCount val="31"/>
                <c:pt idx="0">
                  <c:v>43.896243635650173</c:v>
                </c:pt>
                <c:pt idx="1">
                  <c:v>931.00108030400611</c:v>
                </c:pt>
                <c:pt idx="2">
                  <c:v>7992.2011248649169</c:v>
                </c:pt>
                <c:pt idx="3">
                  <c:v>35129.427287490296</c:v>
                </c:pt>
                <c:pt idx="4">
                  <c:v>81785.940415584788</c:v>
                </c:pt>
                <c:pt idx="5">
                  <c:v>92894.936271464641</c:v>
                </c:pt>
                <c:pt idx="6">
                  <c:v>43627.20289499779</c:v>
                </c:pt>
                <c:pt idx="7">
                  <c:v>13287.234245454398</c:v>
                </c:pt>
                <c:pt idx="8">
                  <c:v>3059.2781570544139</c:v>
                </c:pt>
                <c:pt idx="9">
                  <c:v>573.904622056638</c:v>
                </c:pt>
                <c:pt idx="10">
                  <c:v>91.619543200026996</c:v>
                </c:pt>
                <c:pt idx="11">
                  <c:v>12.800569076042157</c:v>
                </c:pt>
                <c:pt idx="12">
                  <c:v>1.595541719018196</c:v>
                </c:pt>
                <c:pt idx="13">
                  <c:v>0.17902045054018689</c:v>
                </c:pt>
                <c:pt idx="14">
                  <c:v>1.6490948299636699E-2</c:v>
                </c:pt>
                <c:pt idx="15">
                  <c:v>8.9574998094659901E-8</c:v>
                </c:pt>
                <c:pt idx="16">
                  <c:v>8.9574998094659901E-8</c:v>
                </c:pt>
                <c:pt idx="17">
                  <c:v>8.9574998094659901E-8</c:v>
                </c:pt>
                <c:pt idx="18">
                  <c:v>8.9574998094659901E-8</c:v>
                </c:pt>
                <c:pt idx="19">
                  <c:v>8.9574998094659901E-8</c:v>
                </c:pt>
                <c:pt idx="20">
                  <c:v>8.9574998094659901E-8</c:v>
                </c:pt>
                <c:pt idx="21">
                  <c:v>8.9574998094659901E-8</c:v>
                </c:pt>
                <c:pt idx="22">
                  <c:v>8.9574998094659901E-8</c:v>
                </c:pt>
                <c:pt idx="23">
                  <c:v>8.9574998094659901E-8</c:v>
                </c:pt>
                <c:pt idx="24">
                  <c:v>8.9574998094659901E-8</c:v>
                </c:pt>
                <c:pt idx="25">
                  <c:v>8.9574998094659901E-8</c:v>
                </c:pt>
                <c:pt idx="26">
                  <c:v>8.9574998094659901E-8</c:v>
                </c:pt>
                <c:pt idx="27">
                  <c:v>8.9574998094659901E-8</c:v>
                </c:pt>
                <c:pt idx="28">
                  <c:v>8.9574998094659901E-8</c:v>
                </c:pt>
                <c:pt idx="29">
                  <c:v>8.9574998094659901E-8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6769-4CA9-B79E-4F83C1680B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514335"/>
        <c:axId val="788541375"/>
      </c:scatterChart>
      <c:valAx>
        <c:axId val="788514335"/>
        <c:scaling>
          <c:orientation val="minMax"/>
          <c:max val="530"/>
          <c:min val="523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m/z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88541375"/>
        <c:crosses val="autoZero"/>
        <c:crossBetween val="midCat"/>
      </c:valAx>
      <c:valAx>
        <c:axId val="788541375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88514335"/>
        <c:crosses val="autoZero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Regression Metric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Lit>
              <c:ptCount val="1"/>
              <c:pt idx="0">
                <c:v>Error</c:v>
              </c:pt>
            </c:strLit>
          </c:cat>
          <c:val>
            <c:numRef>
              <c:f>'Sheet1 {18 min}'!$I$78</c:f>
              <c:numCache>
                <c:formatCode>General</c:formatCode>
                <c:ptCount val="1"/>
                <c:pt idx="0">
                  <c:v>3.7925163310978061E-2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120A-4FB0-8F38-E52B6CB4A2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axId val="788539711"/>
        <c:axId val="788544703"/>
      </c:barChart>
      <c:scatterChart>
        <c:scatterStyle val="lineMarker"/>
        <c:varyColors val="0"/>
        <c:ser>
          <c:idx val="1"/>
          <c:order val="1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008000"/>
                </a:solidFill>
                <a:prstDash val="solid"/>
              </a:ln>
            </c:spPr>
          </c:errBars>
          <c:yVal>
            <c:numRef>
              <c:f>'Sheet1 {18 min}'!$I$79</c:f>
              <c:numCache>
                <c:formatCode>General</c:formatCode>
                <c:ptCount val="1"/>
                <c:pt idx="0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120A-4FB0-8F38-E52B6CB4A242}"/>
            </c:ext>
          </c:extLst>
        </c:ser>
        <c:ser>
          <c:idx val="2"/>
          <c:order val="2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6600"/>
                </a:solidFill>
                <a:prstDash val="solid"/>
              </a:ln>
            </c:spPr>
          </c:errBars>
          <c:yVal>
            <c:numRef>
              <c:f>'Sheet1 {18 min}'!$I$80</c:f>
              <c:numCache>
                <c:formatCode>General</c:formatCode>
                <c:ptCount val="1"/>
                <c:pt idx="0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120A-4FB0-8F38-E52B6CB4A242}"/>
            </c:ext>
          </c:extLst>
        </c:ser>
        <c:ser>
          <c:idx val="3"/>
          <c:order val="3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'Sheet1 {18 min}'!$I$81</c:f>
              <c:numCache>
                <c:formatCode>General</c:formatCode>
                <c:ptCount val="1"/>
                <c:pt idx="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120A-4FB0-8F38-E52B6CB4A2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539711"/>
        <c:axId val="788544703"/>
      </c:scatterChart>
      <c:catAx>
        <c:axId val="78853971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88544703"/>
        <c:crosses val="autoZero"/>
        <c:auto val="1"/>
        <c:lblAlgn val="ctr"/>
        <c:lblOffset val="100"/>
        <c:noMultiLvlLbl val="0"/>
      </c:catAx>
      <c:valAx>
        <c:axId val="788544703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788539711"/>
        <c:crosses val="autoZero"/>
        <c:crossBetween val="between"/>
      </c:valAx>
      <c:spPr>
        <a:noFill/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Delta Chi Metric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Lit>
              <c:ptCount val="1"/>
              <c:pt idx="0">
                <c:v>DeltaChi</c:v>
              </c:pt>
            </c:strLit>
          </c:cat>
          <c:val>
            <c:numRef>
              <c:f>'Sheet1 {18 min}'!$J$78</c:f>
              <c:numCache>
                <c:formatCode>General</c:formatCode>
                <c:ptCount val="1"/>
                <c:pt idx="0">
                  <c:v>-9.3489248514837253E-3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0B-4207-8A93-619031FB7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axId val="788550527"/>
        <c:axId val="788533471"/>
      </c:barChart>
      <c:scatterChart>
        <c:scatterStyle val="lineMarker"/>
        <c:varyColors val="0"/>
        <c:ser>
          <c:idx val="1"/>
          <c:order val="1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008000"/>
                </a:solidFill>
                <a:prstDash val="solid"/>
              </a:ln>
            </c:spPr>
          </c:errBars>
          <c:yVal>
            <c:numRef>
              <c:f>'Sheet1 {18 min}'!$J$79</c:f>
              <c:numCache>
                <c:formatCode>General</c:formatCode>
                <c:ptCount val="1"/>
                <c:pt idx="0">
                  <c:v>1.2325220981328047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60B-4207-8A93-619031FB721B}"/>
            </c:ext>
          </c:extLst>
        </c:ser>
        <c:ser>
          <c:idx val="2"/>
          <c:order val="2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6600"/>
                </a:solidFill>
                <a:prstDash val="solid"/>
              </a:ln>
            </c:spPr>
          </c:errBars>
          <c:yVal>
            <c:numRef>
              <c:f>'Sheet1 {18 min}'!$J$80</c:f>
              <c:numCache>
                <c:formatCode>General</c:formatCode>
                <c:ptCount val="1"/>
                <c:pt idx="0">
                  <c:v>0.61626104906640233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60B-4207-8A93-619031FB721B}"/>
            </c:ext>
          </c:extLst>
        </c:ser>
        <c:ser>
          <c:idx val="3"/>
          <c:order val="3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'Sheet1 {18 min}'!$J$81</c:f>
              <c:numCache>
                <c:formatCode>General</c:formatCode>
                <c:ptCount val="1"/>
                <c:pt idx="0">
                  <c:v>0.30813052453320117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60B-4207-8A93-619031FB7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550527"/>
        <c:axId val="788533471"/>
      </c:scatterChart>
      <c:catAx>
        <c:axId val="78855052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88533471"/>
        <c:crosses val="autoZero"/>
        <c:auto val="1"/>
        <c:lblAlgn val="ctr"/>
        <c:lblOffset val="100"/>
        <c:noMultiLvlLbl val="0"/>
      </c:catAx>
      <c:valAx>
        <c:axId val="788533471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788550527"/>
        <c:crosses val="autoZero"/>
        <c:crossBetween val="between"/>
      </c:valAx>
      <c:spPr>
        <a:noFill/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Separation Metric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Lit>
              <c:ptCount val="1"/>
              <c:pt idx="0">
                <c:v>SepRatio</c:v>
              </c:pt>
            </c:strLit>
          </c:cat>
          <c:val>
            <c:numRef>
              <c:f>'Sheet1 {18 min}'!$K$78</c:f>
              <c:numCache>
                <c:formatCode>General</c:formatCode>
                <c:ptCount val="1"/>
                <c:pt idx="0">
                  <c:v>1.4616523872718594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6D-44CD-8EA7-AE7A9CA27B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axId val="788553023"/>
        <c:axId val="788545535"/>
      </c:barChart>
      <c:scatterChart>
        <c:scatterStyle val="lineMarker"/>
        <c:varyColors val="0"/>
        <c:ser>
          <c:idx val="1"/>
          <c:order val="1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008000"/>
                </a:solidFill>
                <a:prstDash val="solid"/>
              </a:ln>
            </c:spPr>
          </c:errBars>
          <c:yVal>
            <c:numRef>
              <c:f>'Sheet1 {18 min}'!$K$79</c:f>
              <c:numCache>
                <c:formatCode>General</c:formatCode>
                <c:ptCount val="1"/>
                <c:pt idx="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C6D-44CD-8EA7-AE7A9CA27B12}"/>
            </c:ext>
          </c:extLst>
        </c:ser>
        <c:ser>
          <c:idx val="2"/>
          <c:order val="2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6600"/>
                </a:solidFill>
                <a:prstDash val="solid"/>
              </a:ln>
            </c:spPr>
          </c:errBars>
          <c:yVal>
            <c:numRef>
              <c:f>'Sheet1 {18 min}'!$K$80</c:f>
              <c:numCache>
                <c:formatCode>General</c:formatCode>
                <c:ptCount val="1"/>
                <c:pt idx="0">
                  <c:v>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C6D-44CD-8EA7-AE7A9CA27B12}"/>
            </c:ext>
          </c:extLst>
        </c:ser>
        <c:ser>
          <c:idx val="3"/>
          <c:order val="3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'Sheet1 {18 min}'!$K$81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C6D-44CD-8EA7-AE7A9CA27B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553023"/>
        <c:axId val="788545535"/>
      </c:scatterChart>
      <c:catAx>
        <c:axId val="78855302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88545535"/>
        <c:crosses val="autoZero"/>
        <c:auto val="1"/>
        <c:lblAlgn val="ctr"/>
        <c:lblOffset val="100"/>
        <c:noMultiLvlLbl val="0"/>
      </c:catAx>
      <c:valAx>
        <c:axId val="788545535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788553023"/>
        <c:crosses val="autoZero"/>
        <c:crossBetween val="between"/>
      </c:valAx>
      <c:spPr>
        <a:noFill/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Separation Metric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Lit>
              <c:ptCount val="1"/>
              <c:pt idx="0">
                <c:v>SepRatio</c:v>
              </c:pt>
            </c:strLit>
          </c:cat>
          <c:val>
            <c:numRef>
              <c:f>'Sheet1 {1 min}'!$K$78</c:f>
              <c:numCache>
                <c:formatCode>General</c:formatCode>
                <c:ptCount val="1"/>
                <c:pt idx="0">
                  <c:v>3.2151976294711075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A1-487D-BB50-FE76220ABB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axId val="477516095"/>
        <c:axId val="477525663"/>
      </c:barChart>
      <c:scatterChart>
        <c:scatterStyle val="lineMarker"/>
        <c:varyColors val="0"/>
        <c:ser>
          <c:idx val="1"/>
          <c:order val="1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008000"/>
                </a:solidFill>
                <a:prstDash val="solid"/>
              </a:ln>
            </c:spPr>
          </c:errBars>
          <c:yVal>
            <c:numRef>
              <c:f>'Sheet1 {1 min}'!$K$79</c:f>
              <c:numCache>
                <c:formatCode>General</c:formatCode>
                <c:ptCount val="1"/>
                <c:pt idx="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A1-487D-BB50-FE76220ABB90}"/>
            </c:ext>
          </c:extLst>
        </c:ser>
        <c:ser>
          <c:idx val="2"/>
          <c:order val="2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6600"/>
                </a:solidFill>
                <a:prstDash val="solid"/>
              </a:ln>
            </c:spPr>
          </c:errBars>
          <c:yVal>
            <c:numRef>
              <c:f>'Sheet1 {1 min}'!$K$80</c:f>
              <c:numCache>
                <c:formatCode>General</c:formatCode>
                <c:ptCount val="1"/>
                <c:pt idx="0">
                  <c:v>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3A1-487D-BB50-FE76220ABB90}"/>
            </c:ext>
          </c:extLst>
        </c:ser>
        <c:ser>
          <c:idx val="3"/>
          <c:order val="3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'Sheet1 {1 min}'!$K$81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3A1-487D-BB50-FE76220ABB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7516095"/>
        <c:axId val="477525663"/>
      </c:scatterChart>
      <c:catAx>
        <c:axId val="47751609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77525663"/>
        <c:crosses val="autoZero"/>
        <c:auto val="1"/>
        <c:lblAlgn val="ctr"/>
        <c:lblOffset val="100"/>
        <c:noMultiLvlLbl val="0"/>
      </c:catAx>
      <c:valAx>
        <c:axId val="477525663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477516095"/>
        <c:crosses val="autoZero"/>
        <c:crossBetween val="between"/>
      </c:valAx>
      <c:spPr>
        <a:noFill/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Iterative Fitting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1st</c:v>
          </c:tx>
          <c:spPr>
            <a:ln w="25400">
              <a:noFill/>
            </a:ln>
            <a:effectLst/>
          </c:spPr>
          <c:marker>
            <c:symbol val="circle"/>
            <c:size val="6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xVal>
            <c:numRef>
              <c:f>'Sheet1 {18 min}'!$K$101:$K$120</c:f>
              <c:numCache>
                <c:formatCode>General</c:formatCode>
                <c:ptCount val="20"/>
                <c:pt idx="0">
                  <c:v>4.0727546639552816</c:v>
                </c:pt>
                <c:pt idx="1">
                  <c:v>4.8020426597900139</c:v>
                </c:pt>
                <c:pt idx="2">
                  <c:v>1.963405073810101</c:v>
                </c:pt>
                <c:pt idx="3">
                  <c:v>0.95171761105730446</c:v>
                </c:pt>
                <c:pt idx="4">
                  <c:v>3.9688238477441802</c:v>
                </c:pt>
                <c:pt idx="5">
                  <c:v>4.1230078189618808</c:v>
                </c:pt>
                <c:pt idx="6">
                  <c:v>0.86021017844235648</c:v>
                </c:pt>
                <c:pt idx="7">
                  <c:v>1.6655728001355796</c:v>
                </c:pt>
                <c:pt idx="8">
                  <c:v>3.6304401612288246</c:v>
                </c:pt>
                <c:pt idx="9">
                  <c:v>0.88981049916614552</c:v>
                </c:pt>
              </c:numCache>
            </c:numRef>
          </c:xVal>
          <c:yVal>
            <c:numRef>
              <c:f>'Sheet1 {18 min}'!$Q$101:$Q$120</c:f>
              <c:numCache>
                <c:formatCode>General</c:formatCode>
                <c:ptCount val="20"/>
                <c:pt idx="0">
                  <c:v>0.59584960991469815</c:v>
                </c:pt>
                <c:pt idx="1">
                  <c:v>0.65822957536101467</c:v>
                </c:pt>
                <c:pt idx="2">
                  <c:v>0</c:v>
                </c:pt>
                <c:pt idx="3">
                  <c:v>9.227950708430413E-4</c:v>
                </c:pt>
                <c:pt idx="4">
                  <c:v>0.17534074878866904</c:v>
                </c:pt>
                <c:pt idx="5">
                  <c:v>0.8209880555514244</c:v>
                </c:pt>
                <c:pt idx="6">
                  <c:v>0</c:v>
                </c:pt>
                <c:pt idx="7">
                  <c:v>4.3070426794281184E-3</c:v>
                </c:pt>
                <c:pt idx="8">
                  <c:v>0.34029725311304554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DB-4C83-B305-32DA7DBCB096}"/>
            </c:ext>
          </c:extLst>
        </c:ser>
        <c:ser>
          <c:idx val="1"/>
          <c:order val="1"/>
          <c:tx>
            <c:v>2nd</c:v>
          </c:tx>
          <c:spPr>
            <a:ln w="25400">
              <a:noFill/>
            </a:ln>
            <a:effectLst/>
          </c:spPr>
          <c:marker>
            <c:symbol val="circle"/>
            <c:size val="6"/>
            <c:spPr>
              <a:solidFill>
                <a:srgbClr val="99CCFF"/>
              </a:solidFill>
              <a:ln>
                <a:solidFill>
                  <a:srgbClr val="99CCFF"/>
                </a:solidFill>
                <a:prstDash val="solid"/>
              </a:ln>
            </c:spPr>
          </c:marker>
          <c:xVal>
            <c:numRef>
              <c:f>'Sheet1 {18 min}'!$M$101:$M$120</c:f>
              <c:numCache>
                <c:formatCode>General</c:formatCode>
                <c:ptCount val="20"/>
                <c:pt idx="0">
                  <c:v>5.0708906961746125</c:v>
                </c:pt>
                <c:pt idx="1">
                  <c:v>4.8994280819340945</c:v>
                </c:pt>
                <c:pt idx="2">
                  <c:v>4.9508746360256</c:v>
                </c:pt>
                <c:pt idx="3">
                  <c:v>3.270207282416135</c:v>
                </c:pt>
                <c:pt idx="4">
                  <c:v>4.5231127953679193</c:v>
                </c:pt>
                <c:pt idx="5">
                  <c:v>5.2622199305079231</c:v>
                </c:pt>
                <c:pt idx="6">
                  <c:v>3.3081295624039173</c:v>
                </c:pt>
                <c:pt idx="7">
                  <c:v>4.9764405873170201</c:v>
                </c:pt>
                <c:pt idx="8">
                  <c:v>3.9870606839889264</c:v>
                </c:pt>
                <c:pt idx="9">
                  <c:v>3.9740068170601108</c:v>
                </c:pt>
              </c:numCache>
            </c:numRef>
          </c:xVal>
          <c:yVal>
            <c:numRef>
              <c:f>'Sheet1 {18 min}'!$R$101:$R$120</c:f>
              <c:numCache>
                <c:formatCode>General</c:formatCode>
                <c:ptCount val="20"/>
                <c:pt idx="0">
                  <c:v>0.29636006088561212</c:v>
                </c:pt>
                <c:pt idx="1">
                  <c:v>0.23697317724172506</c:v>
                </c:pt>
                <c:pt idx="2">
                  <c:v>0.9373843512423351</c:v>
                </c:pt>
                <c:pt idx="3">
                  <c:v>7.8767679515068412E-2</c:v>
                </c:pt>
                <c:pt idx="4">
                  <c:v>0.50049815500114125</c:v>
                </c:pt>
                <c:pt idx="5">
                  <c:v>3.5146142868705876E-2</c:v>
                </c:pt>
                <c:pt idx="6">
                  <c:v>7.8983166484782555E-2</c:v>
                </c:pt>
                <c:pt idx="7">
                  <c:v>0.98725681915561425</c:v>
                </c:pt>
                <c:pt idx="8">
                  <c:v>0.47554690112131076</c:v>
                </c:pt>
                <c:pt idx="9">
                  <c:v>0.27047502871214968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ADB-4C83-B305-32DA7DBCB096}"/>
            </c:ext>
          </c:extLst>
        </c:ser>
        <c:ser>
          <c:idx val="2"/>
          <c:order val="2"/>
          <c:tx>
            <c:v>3rd</c:v>
          </c:tx>
          <c:spPr>
            <a:ln w="25400">
              <a:noFill/>
            </a:ln>
            <a:effectLst/>
          </c:spPr>
          <c:marker>
            <c:symbol val="circle"/>
            <c:size val="6"/>
            <c:spPr>
              <a:solidFill>
                <a:srgbClr val="FFCC99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xVal>
            <c:numRef>
              <c:f>'Sheet1 {18 min}'!$O$101:$O$120</c:f>
              <c:numCache>
                <c:formatCode>General</c:formatCode>
                <c:ptCount val="20"/>
                <c:pt idx="0">
                  <c:v>6.8307797865365067</c:v>
                </c:pt>
                <c:pt idx="1">
                  <c:v>6.0028772554103895</c:v>
                </c:pt>
                <c:pt idx="2">
                  <c:v>5.9929856361197764</c:v>
                </c:pt>
                <c:pt idx="3">
                  <c:v>5.2548957042513509</c:v>
                </c:pt>
                <c:pt idx="4">
                  <c:v>6.1663047114957283</c:v>
                </c:pt>
                <c:pt idx="5">
                  <c:v>6.9837916366806985</c:v>
                </c:pt>
                <c:pt idx="6">
                  <c:v>5.2159087018435848</c:v>
                </c:pt>
                <c:pt idx="7">
                  <c:v>5.1712152170034091</c:v>
                </c:pt>
                <c:pt idx="8">
                  <c:v>5.0126400046458883</c:v>
                </c:pt>
                <c:pt idx="9">
                  <c:v>5.4912133570723096</c:v>
                </c:pt>
              </c:numCache>
            </c:numRef>
          </c:xVal>
          <c:yVal>
            <c:numRef>
              <c:f>'Sheet1 {18 min}'!$S$101:$S$120</c:f>
              <c:numCache>
                <c:formatCode>General</c:formatCode>
                <c:ptCount val="20"/>
                <c:pt idx="0">
                  <c:v>0.1077903291996896</c:v>
                </c:pt>
                <c:pt idx="1">
                  <c:v>0.10479724739726026</c:v>
                </c:pt>
                <c:pt idx="2">
                  <c:v>6.2615648757664955E-2</c:v>
                </c:pt>
                <c:pt idx="3">
                  <c:v>0.9203095254140885</c:v>
                </c:pt>
                <c:pt idx="4">
                  <c:v>0.32416109621018974</c:v>
                </c:pt>
                <c:pt idx="5">
                  <c:v>0.14386580157986964</c:v>
                </c:pt>
                <c:pt idx="6">
                  <c:v>0.92101683351521746</c:v>
                </c:pt>
                <c:pt idx="7">
                  <c:v>8.4361381649575608E-3</c:v>
                </c:pt>
                <c:pt idx="8">
                  <c:v>0.18415584576564356</c:v>
                </c:pt>
                <c:pt idx="9">
                  <c:v>0.72952497128785043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ADB-4C83-B305-32DA7DBCB0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546367"/>
        <c:axId val="788550943"/>
      </c:scatterChart>
      <c:valAx>
        <c:axId val="7885463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88550943"/>
        <c:crosses val="autoZero"/>
        <c:crossBetween val="midCat"/>
      </c:valAx>
      <c:valAx>
        <c:axId val="788550943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88546367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 i="0">
                <a:solidFill>
                  <a:srgbClr val="000000"/>
                </a:solidFill>
              </a:defRPr>
            </a:pPr>
            <a:r>
              <a:rPr lang="en-US" b="1" i="0">
                <a:solidFill>
                  <a:srgbClr val="000000"/>
                </a:solidFill>
              </a:rPr>
              <a:t>Sheet1 {19 min} spectrum 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spectrum</c:v>
          </c:tx>
          <c:spPr>
            <a:ln w="127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{19 min}'!$A$1:$A$586</c:f>
              <c:numCache>
                <c:formatCode>General</c:formatCode>
                <c:ptCount val="586"/>
                <c:pt idx="0">
                  <c:v>523.43499755859375</c:v>
                </c:pt>
                <c:pt idx="1">
                  <c:v>523.44500732421875</c:v>
                </c:pt>
                <c:pt idx="2">
                  <c:v>523.45501708984375</c:v>
                </c:pt>
                <c:pt idx="3">
                  <c:v>523.46502685546875</c:v>
                </c:pt>
                <c:pt idx="4">
                  <c:v>523.4749755859375</c:v>
                </c:pt>
                <c:pt idx="5">
                  <c:v>523.4849853515625</c:v>
                </c:pt>
                <c:pt idx="6">
                  <c:v>523.4949951171875</c:v>
                </c:pt>
                <c:pt idx="7">
                  <c:v>523.5050048828125</c:v>
                </c:pt>
                <c:pt idx="8">
                  <c:v>523.5150146484375</c:v>
                </c:pt>
                <c:pt idx="9">
                  <c:v>523.5250244140625</c:v>
                </c:pt>
                <c:pt idx="10">
                  <c:v>523.53497314453125</c:v>
                </c:pt>
                <c:pt idx="11">
                  <c:v>523.54498291015625</c:v>
                </c:pt>
                <c:pt idx="12">
                  <c:v>523.55499267578125</c:v>
                </c:pt>
                <c:pt idx="13">
                  <c:v>523.56500244140625</c:v>
                </c:pt>
                <c:pt idx="14">
                  <c:v>523.57501220703125</c:v>
                </c:pt>
                <c:pt idx="15">
                  <c:v>523.58502197265625</c:v>
                </c:pt>
                <c:pt idx="16">
                  <c:v>523.594970703125</c:v>
                </c:pt>
                <c:pt idx="17">
                  <c:v>523.60498046875</c:v>
                </c:pt>
                <c:pt idx="18">
                  <c:v>523.614990234375</c:v>
                </c:pt>
                <c:pt idx="19">
                  <c:v>523.625</c:v>
                </c:pt>
                <c:pt idx="20">
                  <c:v>523.635009765625</c:v>
                </c:pt>
                <c:pt idx="21">
                  <c:v>523.64501953125</c:v>
                </c:pt>
                <c:pt idx="22">
                  <c:v>523.655029296875</c:v>
                </c:pt>
                <c:pt idx="23">
                  <c:v>523.66497802734375</c:v>
                </c:pt>
                <c:pt idx="24">
                  <c:v>523.67498779296875</c:v>
                </c:pt>
                <c:pt idx="25">
                  <c:v>523.68499755859375</c:v>
                </c:pt>
                <c:pt idx="26">
                  <c:v>523.69500732421875</c:v>
                </c:pt>
                <c:pt idx="27">
                  <c:v>523.70501708984375</c:v>
                </c:pt>
                <c:pt idx="28">
                  <c:v>523.71502685546875</c:v>
                </c:pt>
                <c:pt idx="29">
                  <c:v>523.7249755859375</c:v>
                </c:pt>
                <c:pt idx="30">
                  <c:v>523.7349853515625</c:v>
                </c:pt>
                <c:pt idx="31">
                  <c:v>523.7449951171875</c:v>
                </c:pt>
                <c:pt idx="32">
                  <c:v>523.7550048828125</c:v>
                </c:pt>
                <c:pt idx="33">
                  <c:v>523.7650146484375</c:v>
                </c:pt>
                <c:pt idx="34">
                  <c:v>523.7750244140625</c:v>
                </c:pt>
                <c:pt idx="35">
                  <c:v>523.78497314453125</c:v>
                </c:pt>
                <c:pt idx="36">
                  <c:v>523.79498291015625</c:v>
                </c:pt>
                <c:pt idx="37">
                  <c:v>523.80499267578125</c:v>
                </c:pt>
                <c:pt idx="38">
                  <c:v>523.81500244140625</c:v>
                </c:pt>
                <c:pt idx="39">
                  <c:v>523.82501220703125</c:v>
                </c:pt>
                <c:pt idx="40">
                  <c:v>523.83502197265625</c:v>
                </c:pt>
                <c:pt idx="41">
                  <c:v>523.844970703125</c:v>
                </c:pt>
                <c:pt idx="42">
                  <c:v>523.85498046875</c:v>
                </c:pt>
                <c:pt idx="43">
                  <c:v>523.864990234375</c:v>
                </c:pt>
                <c:pt idx="44">
                  <c:v>523.875</c:v>
                </c:pt>
                <c:pt idx="45">
                  <c:v>523.885009765625</c:v>
                </c:pt>
                <c:pt idx="46">
                  <c:v>523.89501953125</c:v>
                </c:pt>
                <c:pt idx="47">
                  <c:v>523.905029296875</c:v>
                </c:pt>
                <c:pt idx="48">
                  <c:v>523.91497802734375</c:v>
                </c:pt>
                <c:pt idx="49">
                  <c:v>523.92498779296875</c:v>
                </c:pt>
                <c:pt idx="50">
                  <c:v>523.93499755859375</c:v>
                </c:pt>
                <c:pt idx="51">
                  <c:v>523.94500732421875</c:v>
                </c:pt>
                <c:pt idx="52">
                  <c:v>523.95501708984375</c:v>
                </c:pt>
                <c:pt idx="53">
                  <c:v>523.96502685546875</c:v>
                </c:pt>
                <c:pt idx="54">
                  <c:v>523.9749755859375</c:v>
                </c:pt>
                <c:pt idx="55">
                  <c:v>523.9849853515625</c:v>
                </c:pt>
                <c:pt idx="56">
                  <c:v>523.9949951171875</c:v>
                </c:pt>
                <c:pt idx="57">
                  <c:v>524.0050048828125</c:v>
                </c:pt>
                <c:pt idx="58">
                  <c:v>524.0150146484375</c:v>
                </c:pt>
                <c:pt idx="59">
                  <c:v>524.0250244140625</c:v>
                </c:pt>
                <c:pt idx="60">
                  <c:v>524.03497314453125</c:v>
                </c:pt>
                <c:pt idx="61">
                  <c:v>524.04498291015625</c:v>
                </c:pt>
                <c:pt idx="62">
                  <c:v>524.05499267578125</c:v>
                </c:pt>
                <c:pt idx="63">
                  <c:v>524.06500244140625</c:v>
                </c:pt>
                <c:pt idx="64">
                  <c:v>524.07501220703125</c:v>
                </c:pt>
                <c:pt idx="65">
                  <c:v>524.08502197265625</c:v>
                </c:pt>
                <c:pt idx="66">
                  <c:v>524.094970703125</c:v>
                </c:pt>
                <c:pt idx="67">
                  <c:v>524.10400390625</c:v>
                </c:pt>
                <c:pt idx="68">
                  <c:v>524.114990234375</c:v>
                </c:pt>
                <c:pt idx="69">
                  <c:v>524.125</c:v>
                </c:pt>
                <c:pt idx="70">
                  <c:v>524.135009765625</c:v>
                </c:pt>
                <c:pt idx="71">
                  <c:v>524.14398193359375</c:v>
                </c:pt>
                <c:pt idx="72">
                  <c:v>524.15399169921875</c:v>
                </c:pt>
                <c:pt idx="73">
                  <c:v>524.16400146484375</c:v>
                </c:pt>
                <c:pt idx="74">
                  <c:v>524.17401123046875</c:v>
                </c:pt>
                <c:pt idx="75">
                  <c:v>524.18402099609375</c:v>
                </c:pt>
                <c:pt idx="76">
                  <c:v>524.1939697265625</c:v>
                </c:pt>
                <c:pt idx="77">
                  <c:v>524.2039794921875</c:v>
                </c:pt>
                <c:pt idx="78">
                  <c:v>524.2139892578125</c:v>
                </c:pt>
                <c:pt idx="79">
                  <c:v>524.2239990234375</c:v>
                </c:pt>
                <c:pt idx="80">
                  <c:v>524.2340087890625</c:v>
                </c:pt>
                <c:pt idx="81">
                  <c:v>524.2440185546875</c:v>
                </c:pt>
                <c:pt idx="82">
                  <c:v>524.2540283203125</c:v>
                </c:pt>
                <c:pt idx="83">
                  <c:v>524.26397705078125</c:v>
                </c:pt>
                <c:pt idx="84">
                  <c:v>524.27398681640625</c:v>
                </c:pt>
                <c:pt idx="85">
                  <c:v>524.28399658203125</c:v>
                </c:pt>
                <c:pt idx="86">
                  <c:v>524.29400634765625</c:v>
                </c:pt>
                <c:pt idx="87">
                  <c:v>524.30401611328125</c:v>
                </c:pt>
                <c:pt idx="88">
                  <c:v>524.31402587890625</c:v>
                </c:pt>
                <c:pt idx="89">
                  <c:v>524.323974609375</c:v>
                </c:pt>
                <c:pt idx="90">
                  <c:v>524.333984375</c:v>
                </c:pt>
                <c:pt idx="91">
                  <c:v>524.343994140625</c:v>
                </c:pt>
                <c:pt idx="92">
                  <c:v>524.35400390625</c:v>
                </c:pt>
                <c:pt idx="93">
                  <c:v>524.364013671875</c:v>
                </c:pt>
                <c:pt idx="94">
                  <c:v>524.3740234375</c:v>
                </c:pt>
                <c:pt idx="95">
                  <c:v>524.38397216796875</c:v>
                </c:pt>
                <c:pt idx="96">
                  <c:v>524.39398193359375</c:v>
                </c:pt>
                <c:pt idx="97">
                  <c:v>524.40399169921875</c:v>
                </c:pt>
                <c:pt idx="98">
                  <c:v>524.41400146484375</c:v>
                </c:pt>
                <c:pt idx="99">
                  <c:v>524.42401123046875</c:v>
                </c:pt>
                <c:pt idx="100">
                  <c:v>524.43402099609375</c:v>
                </c:pt>
                <c:pt idx="101">
                  <c:v>524.4439697265625</c:v>
                </c:pt>
                <c:pt idx="102">
                  <c:v>524.4539794921875</c:v>
                </c:pt>
                <c:pt idx="103">
                  <c:v>524.4639892578125</c:v>
                </c:pt>
                <c:pt idx="104">
                  <c:v>524.4739990234375</c:v>
                </c:pt>
                <c:pt idx="105">
                  <c:v>524.4840087890625</c:v>
                </c:pt>
                <c:pt idx="106">
                  <c:v>524.4940185546875</c:v>
                </c:pt>
                <c:pt idx="107">
                  <c:v>524.5040283203125</c:v>
                </c:pt>
                <c:pt idx="108">
                  <c:v>524.51397705078125</c:v>
                </c:pt>
                <c:pt idx="109">
                  <c:v>524.52398681640625</c:v>
                </c:pt>
                <c:pt idx="110">
                  <c:v>524.53399658203125</c:v>
                </c:pt>
                <c:pt idx="111">
                  <c:v>524.54400634765625</c:v>
                </c:pt>
                <c:pt idx="112">
                  <c:v>524.55401611328125</c:v>
                </c:pt>
                <c:pt idx="113">
                  <c:v>524.56402587890625</c:v>
                </c:pt>
                <c:pt idx="114">
                  <c:v>524.573974609375</c:v>
                </c:pt>
                <c:pt idx="115">
                  <c:v>524.583984375</c:v>
                </c:pt>
                <c:pt idx="116">
                  <c:v>524.593994140625</c:v>
                </c:pt>
                <c:pt idx="117">
                  <c:v>524.60400390625</c:v>
                </c:pt>
                <c:pt idx="118">
                  <c:v>524.614013671875</c:v>
                </c:pt>
                <c:pt idx="119">
                  <c:v>524.6240234375</c:v>
                </c:pt>
                <c:pt idx="120">
                  <c:v>524.63397216796875</c:v>
                </c:pt>
                <c:pt idx="121">
                  <c:v>524.64398193359375</c:v>
                </c:pt>
                <c:pt idx="122">
                  <c:v>524.65399169921875</c:v>
                </c:pt>
                <c:pt idx="123">
                  <c:v>524.66400146484375</c:v>
                </c:pt>
                <c:pt idx="124">
                  <c:v>524.67401123046875</c:v>
                </c:pt>
                <c:pt idx="125">
                  <c:v>524.68402099609375</c:v>
                </c:pt>
                <c:pt idx="126">
                  <c:v>524.6939697265625</c:v>
                </c:pt>
                <c:pt idx="127">
                  <c:v>524.7039794921875</c:v>
                </c:pt>
                <c:pt idx="128">
                  <c:v>524.7139892578125</c:v>
                </c:pt>
                <c:pt idx="129">
                  <c:v>524.7239990234375</c:v>
                </c:pt>
                <c:pt idx="130">
                  <c:v>524.7340087890625</c:v>
                </c:pt>
                <c:pt idx="131">
                  <c:v>524.7440185546875</c:v>
                </c:pt>
                <c:pt idx="132">
                  <c:v>524.7540283203125</c:v>
                </c:pt>
                <c:pt idx="133">
                  <c:v>524.76397705078125</c:v>
                </c:pt>
                <c:pt idx="134">
                  <c:v>524.77398681640625</c:v>
                </c:pt>
                <c:pt idx="135">
                  <c:v>524.78399658203125</c:v>
                </c:pt>
                <c:pt idx="136">
                  <c:v>524.79400634765625</c:v>
                </c:pt>
                <c:pt idx="137">
                  <c:v>524.80401611328125</c:v>
                </c:pt>
                <c:pt idx="138">
                  <c:v>524.81402587890625</c:v>
                </c:pt>
                <c:pt idx="139">
                  <c:v>524.823974609375</c:v>
                </c:pt>
                <c:pt idx="140">
                  <c:v>524.833984375</c:v>
                </c:pt>
                <c:pt idx="141">
                  <c:v>524.843994140625</c:v>
                </c:pt>
                <c:pt idx="142">
                  <c:v>524.85400390625</c:v>
                </c:pt>
                <c:pt idx="143">
                  <c:v>524.864013671875</c:v>
                </c:pt>
                <c:pt idx="144">
                  <c:v>524.8740234375</c:v>
                </c:pt>
                <c:pt idx="145">
                  <c:v>524.88397216796875</c:v>
                </c:pt>
                <c:pt idx="146">
                  <c:v>524.89398193359375</c:v>
                </c:pt>
                <c:pt idx="147">
                  <c:v>524.90399169921875</c:v>
                </c:pt>
                <c:pt idx="148">
                  <c:v>524.91400146484375</c:v>
                </c:pt>
                <c:pt idx="149">
                  <c:v>524.92401123046875</c:v>
                </c:pt>
                <c:pt idx="150">
                  <c:v>524.93402099609375</c:v>
                </c:pt>
                <c:pt idx="151">
                  <c:v>524.9439697265625</c:v>
                </c:pt>
                <c:pt idx="152">
                  <c:v>524.9539794921875</c:v>
                </c:pt>
                <c:pt idx="153">
                  <c:v>524.9639892578125</c:v>
                </c:pt>
                <c:pt idx="154">
                  <c:v>524.9739990234375</c:v>
                </c:pt>
                <c:pt idx="155">
                  <c:v>524.9840087890625</c:v>
                </c:pt>
                <c:pt idx="156">
                  <c:v>524.9940185546875</c:v>
                </c:pt>
                <c:pt idx="157">
                  <c:v>525.0040283203125</c:v>
                </c:pt>
                <c:pt idx="158">
                  <c:v>525.01397705078125</c:v>
                </c:pt>
                <c:pt idx="159">
                  <c:v>525.02398681640625</c:v>
                </c:pt>
                <c:pt idx="160">
                  <c:v>525.03399658203125</c:v>
                </c:pt>
                <c:pt idx="161">
                  <c:v>525.04400634765625</c:v>
                </c:pt>
                <c:pt idx="162">
                  <c:v>525.05401611328125</c:v>
                </c:pt>
                <c:pt idx="163">
                  <c:v>525.06402587890625</c:v>
                </c:pt>
                <c:pt idx="164">
                  <c:v>525.073974609375</c:v>
                </c:pt>
                <c:pt idx="165">
                  <c:v>525.083984375</c:v>
                </c:pt>
                <c:pt idx="166">
                  <c:v>525.093994140625</c:v>
                </c:pt>
                <c:pt idx="167">
                  <c:v>525.10400390625</c:v>
                </c:pt>
                <c:pt idx="168">
                  <c:v>525.114013671875</c:v>
                </c:pt>
                <c:pt idx="169">
                  <c:v>525.1240234375</c:v>
                </c:pt>
                <c:pt idx="170">
                  <c:v>525.13397216796875</c:v>
                </c:pt>
                <c:pt idx="171">
                  <c:v>525.14398193359375</c:v>
                </c:pt>
                <c:pt idx="172">
                  <c:v>525.15399169921875</c:v>
                </c:pt>
                <c:pt idx="173">
                  <c:v>525.16400146484375</c:v>
                </c:pt>
                <c:pt idx="174">
                  <c:v>525.17401123046875</c:v>
                </c:pt>
                <c:pt idx="175">
                  <c:v>525.18499755859375</c:v>
                </c:pt>
                <c:pt idx="176">
                  <c:v>525.19500732421875</c:v>
                </c:pt>
                <c:pt idx="177">
                  <c:v>525.2039794921875</c:v>
                </c:pt>
                <c:pt idx="178">
                  <c:v>525.2139892578125</c:v>
                </c:pt>
                <c:pt idx="179">
                  <c:v>525.2239990234375</c:v>
                </c:pt>
                <c:pt idx="180">
                  <c:v>525.2340087890625</c:v>
                </c:pt>
                <c:pt idx="181">
                  <c:v>525.2449951171875</c:v>
                </c:pt>
                <c:pt idx="182">
                  <c:v>525.2550048828125</c:v>
                </c:pt>
                <c:pt idx="183">
                  <c:v>525.2650146484375</c:v>
                </c:pt>
                <c:pt idx="184">
                  <c:v>525.2750244140625</c:v>
                </c:pt>
                <c:pt idx="185">
                  <c:v>525.28497314453125</c:v>
                </c:pt>
                <c:pt idx="186">
                  <c:v>525.29400634765625</c:v>
                </c:pt>
                <c:pt idx="187">
                  <c:v>525.30499267578125</c:v>
                </c:pt>
                <c:pt idx="188">
                  <c:v>525.31500244140625</c:v>
                </c:pt>
                <c:pt idx="189">
                  <c:v>525.32501220703125</c:v>
                </c:pt>
                <c:pt idx="190">
                  <c:v>525.33502197265625</c:v>
                </c:pt>
                <c:pt idx="191">
                  <c:v>525.344970703125</c:v>
                </c:pt>
                <c:pt idx="192">
                  <c:v>525.35498046875</c:v>
                </c:pt>
                <c:pt idx="193">
                  <c:v>525.364990234375</c:v>
                </c:pt>
                <c:pt idx="194">
                  <c:v>525.375</c:v>
                </c:pt>
                <c:pt idx="195">
                  <c:v>525.385009765625</c:v>
                </c:pt>
                <c:pt idx="196">
                  <c:v>525.39501953125</c:v>
                </c:pt>
                <c:pt idx="197">
                  <c:v>525.405029296875</c:v>
                </c:pt>
                <c:pt idx="198">
                  <c:v>525.41497802734375</c:v>
                </c:pt>
                <c:pt idx="199">
                  <c:v>525.42498779296875</c:v>
                </c:pt>
                <c:pt idx="200">
                  <c:v>525.43499755859375</c:v>
                </c:pt>
                <c:pt idx="201">
                  <c:v>525.44500732421875</c:v>
                </c:pt>
                <c:pt idx="202">
                  <c:v>525.45501708984375</c:v>
                </c:pt>
                <c:pt idx="203">
                  <c:v>525.46502685546875</c:v>
                </c:pt>
                <c:pt idx="204">
                  <c:v>525.4749755859375</c:v>
                </c:pt>
                <c:pt idx="205">
                  <c:v>525.4849853515625</c:v>
                </c:pt>
                <c:pt idx="206">
                  <c:v>525.4949951171875</c:v>
                </c:pt>
                <c:pt idx="207">
                  <c:v>525.5050048828125</c:v>
                </c:pt>
                <c:pt idx="208">
                  <c:v>525.5150146484375</c:v>
                </c:pt>
                <c:pt idx="209">
                  <c:v>525.5250244140625</c:v>
                </c:pt>
                <c:pt idx="210">
                  <c:v>525.53497314453125</c:v>
                </c:pt>
                <c:pt idx="211">
                  <c:v>525.54498291015625</c:v>
                </c:pt>
                <c:pt idx="212">
                  <c:v>525.55499267578125</c:v>
                </c:pt>
                <c:pt idx="213">
                  <c:v>525.56500244140625</c:v>
                </c:pt>
                <c:pt idx="214">
                  <c:v>525.57501220703125</c:v>
                </c:pt>
                <c:pt idx="215">
                  <c:v>525.58502197265625</c:v>
                </c:pt>
                <c:pt idx="216">
                  <c:v>525.594970703125</c:v>
                </c:pt>
                <c:pt idx="217">
                  <c:v>525.60498046875</c:v>
                </c:pt>
                <c:pt idx="218">
                  <c:v>525.614990234375</c:v>
                </c:pt>
                <c:pt idx="219">
                  <c:v>525.625</c:v>
                </c:pt>
                <c:pt idx="220">
                  <c:v>525.635009765625</c:v>
                </c:pt>
                <c:pt idx="221">
                  <c:v>525.64501953125</c:v>
                </c:pt>
                <c:pt idx="222">
                  <c:v>525.655029296875</c:v>
                </c:pt>
                <c:pt idx="223">
                  <c:v>525.66497802734375</c:v>
                </c:pt>
                <c:pt idx="224">
                  <c:v>525.67498779296875</c:v>
                </c:pt>
                <c:pt idx="225">
                  <c:v>525.68499755859375</c:v>
                </c:pt>
                <c:pt idx="226">
                  <c:v>525.69500732421875</c:v>
                </c:pt>
                <c:pt idx="227">
                  <c:v>525.70501708984375</c:v>
                </c:pt>
                <c:pt idx="228">
                  <c:v>525.71502685546875</c:v>
                </c:pt>
                <c:pt idx="229">
                  <c:v>525.7249755859375</c:v>
                </c:pt>
                <c:pt idx="230">
                  <c:v>525.7349853515625</c:v>
                </c:pt>
                <c:pt idx="231">
                  <c:v>525.7449951171875</c:v>
                </c:pt>
                <c:pt idx="232">
                  <c:v>525.7550048828125</c:v>
                </c:pt>
                <c:pt idx="233">
                  <c:v>525.7650146484375</c:v>
                </c:pt>
                <c:pt idx="234">
                  <c:v>525.7750244140625</c:v>
                </c:pt>
                <c:pt idx="235">
                  <c:v>525.78497314453125</c:v>
                </c:pt>
                <c:pt idx="236">
                  <c:v>525.79498291015625</c:v>
                </c:pt>
                <c:pt idx="237">
                  <c:v>525.80499267578125</c:v>
                </c:pt>
                <c:pt idx="238">
                  <c:v>525.81500244140625</c:v>
                </c:pt>
                <c:pt idx="239">
                  <c:v>525.82501220703125</c:v>
                </c:pt>
                <c:pt idx="240">
                  <c:v>525.83502197265625</c:v>
                </c:pt>
                <c:pt idx="241">
                  <c:v>525.844970703125</c:v>
                </c:pt>
                <c:pt idx="242">
                  <c:v>525.85498046875</c:v>
                </c:pt>
                <c:pt idx="243">
                  <c:v>525.864990234375</c:v>
                </c:pt>
                <c:pt idx="244">
                  <c:v>525.875</c:v>
                </c:pt>
                <c:pt idx="245">
                  <c:v>525.885009765625</c:v>
                </c:pt>
                <c:pt idx="246">
                  <c:v>525.89501953125</c:v>
                </c:pt>
                <c:pt idx="247">
                  <c:v>525.905029296875</c:v>
                </c:pt>
                <c:pt idx="248">
                  <c:v>525.91497802734375</c:v>
                </c:pt>
                <c:pt idx="249">
                  <c:v>525.92498779296875</c:v>
                </c:pt>
                <c:pt idx="250">
                  <c:v>525.93499755859375</c:v>
                </c:pt>
                <c:pt idx="251">
                  <c:v>525.94500732421875</c:v>
                </c:pt>
                <c:pt idx="252">
                  <c:v>525.95501708984375</c:v>
                </c:pt>
                <c:pt idx="253">
                  <c:v>525.96502685546875</c:v>
                </c:pt>
                <c:pt idx="254">
                  <c:v>525.9749755859375</c:v>
                </c:pt>
                <c:pt idx="255">
                  <c:v>525.9849853515625</c:v>
                </c:pt>
                <c:pt idx="256">
                  <c:v>525.9949951171875</c:v>
                </c:pt>
                <c:pt idx="257">
                  <c:v>526.0050048828125</c:v>
                </c:pt>
                <c:pt idx="258">
                  <c:v>526.0150146484375</c:v>
                </c:pt>
                <c:pt idx="259">
                  <c:v>526.0250244140625</c:v>
                </c:pt>
                <c:pt idx="260">
                  <c:v>526.03497314453125</c:v>
                </c:pt>
                <c:pt idx="261">
                  <c:v>526.04498291015625</c:v>
                </c:pt>
                <c:pt idx="262">
                  <c:v>526.05499267578125</c:v>
                </c:pt>
                <c:pt idx="263">
                  <c:v>526.06500244140625</c:v>
                </c:pt>
                <c:pt idx="264">
                  <c:v>526.07501220703125</c:v>
                </c:pt>
                <c:pt idx="265">
                  <c:v>526.08502197265625</c:v>
                </c:pt>
                <c:pt idx="266">
                  <c:v>526.094970703125</c:v>
                </c:pt>
                <c:pt idx="267">
                  <c:v>526.10498046875</c:v>
                </c:pt>
                <c:pt idx="268">
                  <c:v>526.114990234375</c:v>
                </c:pt>
                <c:pt idx="269">
                  <c:v>526.125</c:v>
                </c:pt>
                <c:pt idx="270">
                  <c:v>526.135009765625</c:v>
                </c:pt>
                <c:pt idx="271">
                  <c:v>526.14501953125</c:v>
                </c:pt>
                <c:pt idx="272">
                  <c:v>526.155029296875</c:v>
                </c:pt>
                <c:pt idx="273">
                  <c:v>526.16497802734375</c:v>
                </c:pt>
                <c:pt idx="274">
                  <c:v>526.17498779296875</c:v>
                </c:pt>
                <c:pt idx="275">
                  <c:v>526.18499755859375</c:v>
                </c:pt>
                <c:pt idx="276">
                  <c:v>526.19500732421875</c:v>
                </c:pt>
                <c:pt idx="277">
                  <c:v>526.20501708984375</c:v>
                </c:pt>
                <c:pt idx="278">
                  <c:v>526.21502685546875</c:v>
                </c:pt>
                <c:pt idx="279">
                  <c:v>526.2249755859375</c:v>
                </c:pt>
                <c:pt idx="280">
                  <c:v>526.2349853515625</c:v>
                </c:pt>
                <c:pt idx="281">
                  <c:v>526.2449951171875</c:v>
                </c:pt>
                <c:pt idx="282">
                  <c:v>526.2550048828125</c:v>
                </c:pt>
                <c:pt idx="283">
                  <c:v>526.2659912109375</c:v>
                </c:pt>
                <c:pt idx="284">
                  <c:v>526.2760009765625</c:v>
                </c:pt>
                <c:pt idx="285">
                  <c:v>526.2860107421875</c:v>
                </c:pt>
                <c:pt idx="286">
                  <c:v>526.2960205078125</c:v>
                </c:pt>
                <c:pt idx="287">
                  <c:v>526.3060302734375</c:v>
                </c:pt>
                <c:pt idx="288">
                  <c:v>526.31597900390625</c:v>
                </c:pt>
                <c:pt idx="289">
                  <c:v>526.32598876953125</c:v>
                </c:pt>
                <c:pt idx="290">
                  <c:v>526.33599853515625</c:v>
                </c:pt>
                <c:pt idx="291">
                  <c:v>526.34600830078125</c:v>
                </c:pt>
                <c:pt idx="292">
                  <c:v>526.35601806640625</c:v>
                </c:pt>
                <c:pt idx="293">
                  <c:v>526.36602783203125</c:v>
                </c:pt>
                <c:pt idx="294">
                  <c:v>526.3759765625</c:v>
                </c:pt>
                <c:pt idx="295">
                  <c:v>526.385986328125</c:v>
                </c:pt>
                <c:pt idx="296">
                  <c:v>526.39599609375</c:v>
                </c:pt>
                <c:pt idx="297">
                  <c:v>526.406005859375</c:v>
                </c:pt>
                <c:pt idx="298">
                  <c:v>526.416015625</c:v>
                </c:pt>
                <c:pt idx="299">
                  <c:v>526.426025390625</c:v>
                </c:pt>
                <c:pt idx="300">
                  <c:v>526.43597412109375</c:v>
                </c:pt>
                <c:pt idx="301">
                  <c:v>526.44598388671875</c:v>
                </c:pt>
                <c:pt idx="302">
                  <c:v>526.45599365234375</c:v>
                </c:pt>
                <c:pt idx="303">
                  <c:v>526.46600341796875</c:v>
                </c:pt>
                <c:pt idx="304">
                  <c:v>526.47601318359375</c:v>
                </c:pt>
                <c:pt idx="305">
                  <c:v>526.48602294921875</c:v>
                </c:pt>
                <c:pt idx="306">
                  <c:v>526.4959716796875</c:v>
                </c:pt>
                <c:pt idx="307">
                  <c:v>526.5059814453125</c:v>
                </c:pt>
                <c:pt idx="308">
                  <c:v>526.5159912109375</c:v>
                </c:pt>
                <c:pt idx="309">
                  <c:v>526.5260009765625</c:v>
                </c:pt>
                <c:pt idx="310">
                  <c:v>526.5360107421875</c:v>
                </c:pt>
                <c:pt idx="311">
                  <c:v>526.5460205078125</c:v>
                </c:pt>
                <c:pt idx="312">
                  <c:v>526.5560302734375</c:v>
                </c:pt>
                <c:pt idx="313">
                  <c:v>526.56597900390625</c:v>
                </c:pt>
                <c:pt idx="314">
                  <c:v>526.57598876953125</c:v>
                </c:pt>
                <c:pt idx="315">
                  <c:v>526.58599853515625</c:v>
                </c:pt>
                <c:pt idx="316">
                  <c:v>526.59600830078125</c:v>
                </c:pt>
                <c:pt idx="317">
                  <c:v>526.60601806640625</c:v>
                </c:pt>
                <c:pt idx="318">
                  <c:v>526.61602783203125</c:v>
                </c:pt>
                <c:pt idx="319">
                  <c:v>526.6259765625</c:v>
                </c:pt>
                <c:pt idx="320">
                  <c:v>526.635986328125</c:v>
                </c:pt>
                <c:pt idx="321">
                  <c:v>526.64599609375</c:v>
                </c:pt>
                <c:pt idx="322">
                  <c:v>526.656005859375</c:v>
                </c:pt>
                <c:pt idx="323">
                  <c:v>526.666015625</c:v>
                </c:pt>
                <c:pt idx="324">
                  <c:v>526.676025390625</c:v>
                </c:pt>
                <c:pt idx="325">
                  <c:v>526.68597412109375</c:v>
                </c:pt>
                <c:pt idx="326">
                  <c:v>526.69598388671875</c:v>
                </c:pt>
                <c:pt idx="327">
                  <c:v>526.70599365234375</c:v>
                </c:pt>
                <c:pt idx="328">
                  <c:v>526.71600341796875</c:v>
                </c:pt>
                <c:pt idx="329">
                  <c:v>526.72601318359375</c:v>
                </c:pt>
                <c:pt idx="330">
                  <c:v>526.73602294921875</c:v>
                </c:pt>
                <c:pt idx="331">
                  <c:v>526.7459716796875</c:v>
                </c:pt>
                <c:pt idx="332">
                  <c:v>526.7559814453125</c:v>
                </c:pt>
                <c:pt idx="333">
                  <c:v>526.7659912109375</c:v>
                </c:pt>
                <c:pt idx="334">
                  <c:v>526.7760009765625</c:v>
                </c:pt>
                <c:pt idx="335">
                  <c:v>526.7860107421875</c:v>
                </c:pt>
                <c:pt idx="336">
                  <c:v>526.7960205078125</c:v>
                </c:pt>
                <c:pt idx="337">
                  <c:v>526.8060302734375</c:v>
                </c:pt>
                <c:pt idx="338">
                  <c:v>526.81597900390625</c:v>
                </c:pt>
                <c:pt idx="339">
                  <c:v>526.8270263671875</c:v>
                </c:pt>
                <c:pt idx="340">
                  <c:v>526.83697509765625</c:v>
                </c:pt>
                <c:pt idx="341">
                  <c:v>526.84698486328125</c:v>
                </c:pt>
                <c:pt idx="342">
                  <c:v>526.85699462890625</c:v>
                </c:pt>
                <c:pt idx="343">
                  <c:v>526.86700439453125</c:v>
                </c:pt>
                <c:pt idx="344">
                  <c:v>526.87701416015625</c:v>
                </c:pt>
                <c:pt idx="345">
                  <c:v>526.88702392578125</c:v>
                </c:pt>
                <c:pt idx="346">
                  <c:v>526.89697265625</c:v>
                </c:pt>
                <c:pt idx="347">
                  <c:v>526.906982421875</c:v>
                </c:pt>
                <c:pt idx="348">
                  <c:v>526.9169921875</c:v>
                </c:pt>
                <c:pt idx="349">
                  <c:v>526.927001953125</c:v>
                </c:pt>
                <c:pt idx="350">
                  <c:v>526.93701171875</c:v>
                </c:pt>
                <c:pt idx="351">
                  <c:v>526.947021484375</c:v>
                </c:pt>
                <c:pt idx="352">
                  <c:v>526.95697021484375</c:v>
                </c:pt>
                <c:pt idx="353">
                  <c:v>526.96697998046875</c:v>
                </c:pt>
                <c:pt idx="354">
                  <c:v>526.97698974609375</c:v>
                </c:pt>
                <c:pt idx="355">
                  <c:v>526.98699951171875</c:v>
                </c:pt>
                <c:pt idx="356">
                  <c:v>526.99700927734375</c:v>
                </c:pt>
                <c:pt idx="357">
                  <c:v>527.00701904296875</c:v>
                </c:pt>
                <c:pt idx="358">
                  <c:v>527.01702880859375</c:v>
                </c:pt>
                <c:pt idx="359">
                  <c:v>527.0269775390625</c:v>
                </c:pt>
                <c:pt idx="360">
                  <c:v>527.0369873046875</c:v>
                </c:pt>
                <c:pt idx="361">
                  <c:v>527.0469970703125</c:v>
                </c:pt>
                <c:pt idx="362">
                  <c:v>527.0570068359375</c:v>
                </c:pt>
                <c:pt idx="363">
                  <c:v>527.0670166015625</c:v>
                </c:pt>
                <c:pt idx="364">
                  <c:v>527.0770263671875</c:v>
                </c:pt>
                <c:pt idx="365">
                  <c:v>527.08697509765625</c:v>
                </c:pt>
                <c:pt idx="366">
                  <c:v>527.09698486328125</c:v>
                </c:pt>
                <c:pt idx="367">
                  <c:v>527.10699462890625</c:v>
                </c:pt>
                <c:pt idx="368">
                  <c:v>527.11700439453125</c:v>
                </c:pt>
                <c:pt idx="369">
                  <c:v>527.12701416015625</c:v>
                </c:pt>
                <c:pt idx="370">
                  <c:v>527.13702392578125</c:v>
                </c:pt>
                <c:pt idx="371">
                  <c:v>527.14697265625</c:v>
                </c:pt>
                <c:pt idx="372">
                  <c:v>527.156982421875</c:v>
                </c:pt>
                <c:pt idx="373">
                  <c:v>527.1669921875</c:v>
                </c:pt>
                <c:pt idx="374">
                  <c:v>527.177001953125</c:v>
                </c:pt>
                <c:pt idx="375">
                  <c:v>527.18701171875</c:v>
                </c:pt>
                <c:pt idx="376">
                  <c:v>527.197021484375</c:v>
                </c:pt>
                <c:pt idx="377">
                  <c:v>527.20697021484375</c:v>
                </c:pt>
                <c:pt idx="378">
                  <c:v>527.21697998046875</c:v>
                </c:pt>
                <c:pt idx="379">
                  <c:v>527.22698974609375</c:v>
                </c:pt>
                <c:pt idx="380">
                  <c:v>527.23699951171875</c:v>
                </c:pt>
                <c:pt idx="381">
                  <c:v>527.24700927734375</c:v>
                </c:pt>
                <c:pt idx="382">
                  <c:v>527.25799560546875</c:v>
                </c:pt>
                <c:pt idx="383">
                  <c:v>527.26800537109375</c:v>
                </c:pt>
                <c:pt idx="384">
                  <c:v>527.27801513671875</c:v>
                </c:pt>
                <c:pt idx="385">
                  <c:v>527.28802490234375</c:v>
                </c:pt>
                <c:pt idx="386">
                  <c:v>527.2979736328125</c:v>
                </c:pt>
                <c:pt idx="387">
                  <c:v>527.3079833984375</c:v>
                </c:pt>
                <c:pt idx="388">
                  <c:v>527.3179931640625</c:v>
                </c:pt>
                <c:pt idx="389">
                  <c:v>527.3280029296875</c:v>
                </c:pt>
                <c:pt idx="390">
                  <c:v>527.3380126953125</c:v>
                </c:pt>
                <c:pt idx="391">
                  <c:v>527.3480224609375</c:v>
                </c:pt>
                <c:pt idx="392">
                  <c:v>527.35797119140625</c:v>
                </c:pt>
                <c:pt idx="393">
                  <c:v>527.36798095703125</c:v>
                </c:pt>
                <c:pt idx="394">
                  <c:v>527.37799072265625</c:v>
                </c:pt>
                <c:pt idx="395">
                  <c:v>527.38800048828125</c:v>
                </c:pt>
                <c:pt idx="396">
                  <c:v>527.39801025390625</c:v>
                </c:pt>
                <c:pt idx="397">
                  <c:v>527.40802001953125</c:v>
                </c:pt>
                <c:pt idx="398">
                  <c:v>527.41802978515625</c:v>
                </c:pt>
                <c:pt idx="399">
                  <c:v>527.427978515625</c:v>
                </c:pt>
                <c:pt idx="400">
                  <c:v>527.43798828125</c:v>
                </c:pt>
                <c:pt idx="401">
                  <c:v>527.447998046875</c:v>
                </c:pt>
                <c:pt idx="402">
                  <c:v>527.4580078125</c:v>
                </c:pt>
                <c:pt idx="403">
                  <c:v>527.468017578125</c:v>
                </c:pt>
                <c:pt idx="404">
                  <c:v>527.47802734375</c:v>
                </c:pt>
                <c:pt idx="405">
                  <c:v>527.48797607421875</c:v>
                </c:pt>
                <c:pt idx="406">
                  <c:v>527.49798583984375</c:v>
                </c:pt>
                <c:pt idx="407">
                  <c:v>527.50799560546875</c:v>
                </c:pt>
                <c:pt idx="408">
                  <c:v>527.51800537109375</c:v>
                </c:pt>
                <c:pt idx="409">
                  <c:v>527.52801513671875</c:v>
                </c:pt>
                <c:pt idx="410">
                  <c:v>527.53802490234375</c:v>
                </c:pt>
                <c:pt idx="411">
                  <c:v>527.5479736328125</c:v>
                </c:pt>
                <c:pt idx="412">
                  <c:v>527.5579833984375</c:v>
                </c:pt>
                <c:pt idx="413">
                  <c:v>527.5679931640625</c:v>
                </c:pt>
                <c:pt idx="414">
                  <c:v>527.5780029296875</c:v>
                </c:pt>
                <c:pt idx="415">
                  <c:v>527.5880126953125</c:v>
                </c:pt>
                <c:pt idx="416">
                  <c:v>527.5980224609375</c:v>
                </c:pt>
                <c:pt idx="417">
                  <c:v>527.60797119140625</c:v>
                </c:pt>
                <c:pt idx="418">
                  <c:v>527.61798095703125</c:v>
                </c:pt>
                <c:pt idx="419">
                  <c:v>527.62799072265625</c:v>
                </c:pt>
                <c:pt idx="420">
                  <c:v>527.63800048828125</c:v>
                </c:pt>
                <c:pt idx="421">
                  <c:v>527.64801025390625</c:v>
                </c:pt>
                <c:pt idx="422">
                  <c:v>527.65899658203125</c:v>
                </c:pt>
                <c:pt idx="423">
                  <c:v>527.66900634765625</c:v>
                </c:pt>
                <c:pt idx="424">
                  <c:v>527.67901611328125</c:v>
                </c:pt>
                <c:pt idx="425">
                  <c:v>527.68902587890625</c:v>
                </c:pt>
                <c:pt idx="426">
                  <c:v>527.698974609375</c:v>
                </c:pt>
                <c:pt idx="427">
                  <c:v>527.708984375</c:v>
                </c:pt>
                <c:pt idx="428">
                  <c:v>527.718994140625</c:v>
                </c:pt>
                <c:pt idx="429">
                  <c:v>527.72900390625</c:v>
                </c:pt>
                <c:pt idx="430">
                  <c:v>527.739013671875</c:v>
                </c:pt>
                <c:pt idx="431">
                  <c:v>527.7490234375</c:v>
                </c:pt>
                <c:pt idx="432">
                  <c:v>527.75897216796875</c:v>
                </c:pt>
                <c:pt idx="433">
                  <c:v>527.76898193359375</c:v>
                </c:pt>
                <c:pt idx="434">
                  <c:v>527.77899169921875</c:v>
                </c:pt>
                <c:pt idx="435">
                  <c:v>527.78900146484375</c:v>
                </c:pt>
                <c:pt idx="436">
                  <c:v>527.79901123046875</c:v>
                </c:pt>
                <c:pt idx="437">
                  <c:v>527.80902099609375</c:v>
                </c:pt>
                <c:pt idx="438">
                  <c:v>527.8189697265625</c:v>
                </c:pt>
                <c:pt idx="439">
                  <c:v>527.8289794921875</c:v>
                </c:pt>
                <c:pt idx="440">
                  <c:v>527.8389892578125</c:v>
                </c:pt>
                <c:pt idx="441">
                  <c:v>527.8489990234375</c:v>
                </c:pt>
                <c:pt idx="442">
                  <c:v>527.8590087890625</c:v>
                </c:pt>
                <c:pt idx="443">
                  <c:v>527.8690185546875</c:v>
                </c:pt>
                <c:pt idx="444">
                  <c:v>527.8790283203125</c:v>
                </c:pt>
                <c:pt idx="445">
                  <c:v>527.88897705078125</c:v>
                </c:pt>
                <c:pt idx="446">
                  <c:v>527.89898681640625</c:v>
                </c:pt>
                <c:pt idx="447">
                  <c:v>527.90899658203125</c:v>
                </c:pt>
                <c:pt idx="448">
                  <c:v>527.91900634765625</c:v>
                </c:pt>
                <c:pt idx="449">
                  <c:v>527.92901611328125</c:v>
                </c:pt>
                <c:pt idx="450">
                  <c:v>527.93902587890625</c:v>
                </c:pt>
                <c:pt idx="451">
                  <c:v>527.948974609375</c:v>
                </c:pt>
                <c:pt idx="452">
                  <c:v>527.958984375</c:v>
                </c:pt>
                <c:pt idx="453">
                  <c:v>527.969970703125</c:v>
                </c:pt>
                <c:pt idx="454">
                  <c:v>527.97998046875</c:v>
                </c:pt>
                <c:pt idx="455">
                  <c:v>527.989990234375</c:v>
                </c:pt>
                <c:pt idx="456">
                  <c:v>528</c:v>
                </c:pt>
                <c:pt idx="457">
                  <c:v>528.010009765625</c:v>
                </c:pt>
                <c:pt idx="458">
                  <c:v>528.02001953125</c:v>
                </c:pt>
                <c:pt idx="459">
                  <c:v>528.030029296875</c:v>
                </c:pt>
                <c:pt idx="460">
                  <c:v>528.03997802734375</c:v>
                </c:pt>
                <c:pt idx="461">
                  <c:v>528.04998779296875</c:v>
                </c:pt>
                <c:pt idx="462">
                  <c:v>528.05999755859375</c:v>
                </c:pt>
                <c:pt idx="463">
                  <c:v>528.07000732421875</c:v>
                </c:pt>
                <c:pt idx="464">
                  <c:v>528.08001708984375</c:v>
                </c:pt>
                <c:pt idx="465">
                  <c:v>528.09002685546875</c:v>
                </c:pt>
                <c:pt idx="466">
                  <c:v>528.0999755859375</c:v>
                </c:pt>
                <c:pt idx="467">
                  <c:v>528.1099853515625</c:v>
                </c:pt>
                <c:pt idx="468">
                  <c:v>528.1199951171875</c:v>
                </c:pt>
                <c:pt idx="469">
                  <c:v>528.1300048828125</c:v>
                </c:pt>
                <c:pt idx="470">
                  <c:v>528.1400146484375</c:v>
                </c:pt>
                <c:pt idx="471">
                  <c:v>528.1500244140625</c:v>
                </c:pt>
                <c:pt idx="472">
                  <c:v>528.15997314453125</c:v>
                </c:pt>
                <c:pt idx="473">
                  <c:v>528.16998291015625</c:v>
                </c:pt>
                <c:pt idx="474">
                  <c:v>528.17999267578125</c:v>
                </c:pt>
                <c:pt idx="475">
                  <c:v>528.19000244140625</c:v>
                </c:pt>
                <c:pt idx="476">
                  <c:v>528.20001220703125</c:v>
                </c:pt>
                <c:pt idx="477">
                  <c:v>528.21002197265625</c:v>
                </c:pt>
                <c:pt idx="478">
                  <c:v>528.219970703125</c:v>
                </c:pt>
                <c:pt idx="479">
                  <c:v>528.22998046875</c:v>
                </c:pt>
                <c:pt idx="480">
                  <c:v>528.239990234375</c:v>
                </c:pt>
                <c:pt idx="481">
                  <c:v>528.25</c:v>
                </c:pt>
                <c:pt idx="482">
                  <c:v>528.260009765625</c:v>
                </c:pt>
                <c:pt idx="483">
                  <c:v>528.27099609375</c:v>
                </c:pt>
                <c:pt idx="484">
                  <c:v>528.281005859375</c:v>
                </c:pt>
                <c:pt idx="485">
                  <c:v>528.291015625</c:v>
                </c:pt>
                <c:pt idx="486">
                  <c:v>528.301025390625</c:v>
                </c:pt>
                <c:pt idx="487">
                  <c:v>528.31097412109375</c:v>
                </c:pt>
                <c:pt idx="488">
                  <c:v>528.32098388671875</c:v>
                </c:pt>
                <c:pt idx="489">
                  <c:v>528.33099365234375</c:v>
                </c:pt>
                <c:pt idx="490">
                  <c:v>528.34100341796875</c:v>
                </c:pt>
                <c:pt idx="491">
                  <c:v>528.35101318359375</c:v>
                </c:pt>
                <c:pt idx="492">
                  <c:v>528.36102294921875</c:v>
                </c:pt>
                <c:pt idx="493">
                  <c:v>528.3709716796875</c:v>
                </c:pt>
                <c:pt idx="494">
                  <c:v>528.3809814453125</c:v>
                </c:pt>
                <c:pt idx="495">
                  <c:v>528.3909912109375</c:v>
                </c:pt>
                <c:pt idx="496">
                  <c:v>528.4010009765625</c:v>
                </c:pt>
                <c:pt idx="497">
                  <c:v>528.4110107421875</c:v>
                </c:pt>
                <c:pt idx="498">
                  <c:v>528.4210205078125</c:v>
                </c:pt>
                <c:pt idx="499">
                  <c:v>528.4310302734375</c:v>
                </c:pt>
                <c:pt idx="500">
                  <c:v>528.44097900390625</c:v>
                </c:pt>
                <c:pt idx="501">
                  <c:v>528.45098876953125</c:v>
                </c:pt>
                <c:pt idx="502">
                  <c:v>528.46099853515625</c:v>
                </c:pt>
                <c:pt idx="503">
                  <c:v>528.47100830078125</c:v>
                </c:pt>
                <c:pt idx="504">
                  <c:v>528.48101806640625</c:v>
                </c:pt>
                <c:pt idx="505">
                  <c:v>528.49102783203125</c:v>
                </c:pt>
                <c:pt idx="506">
                  <c:v>528.5009765625</c:v>
                </c:pt>
                <c:pt idx="507">
                  <c:v>528.510986328125</c:v>
                </c:pt>
                <c:pt idx="508">
                  <c:v>528.52099609375</c:v>
                </c:pt>
                <c:pt idx="509">
                  <c:v>528.531005859375</c:v>
                </c:pt>
                <c:pt idx="510">
                  <c:v>528.541015625</c:v>
                </c:pt>
                <c:pt idx="511">
                  <c:v>528.552001953125</c:v>
                </c:pt>
                <c:pt idx="512">
                  <c:v>528.56201171875</c:v>
                </c:pt>
                <c:pt idx="513">
                  <c:v>528.572021484375</c:v>
                </c:pt>
                <c:pt idx="514">
                  <c:v>528.58197021484375</c:v>
                </c:pt>
                <c:pt idx="515">
                  <c:v>528.59197998046875</c:v>
                </c:pt>
                <c:pt idx="516">
                  <c:v>528.60198974609375</c:v>
                </c:pt>
                <c:pt idx="517">
                  <c:v>528.61199951171875</c:v>
                </c:pt>
                <c:pt idx="518">
                  <c:v>528.62200927734375</c:v>
                </c:pt>
                <c:pt idx="519">
                  <c:v>528.63201904296875</c:v>
                </c:pt>
                <c:pt idx="520">
                  <c:v>528.64202880859375</c:v>
                </c:pt>
                <c:pt idx="521">
                  <c:v>528.6519775390625</c:v>
                </c:pt>
                <c:pt idx="522">
                  <c:v>528.6619873046875</c:v>
                </c:pt>
                <c:pt idx="523">
                  <c:v>528.6719970703125</c:v>
                </c:pt>
                <c:pt idx="524">
                  <c:v>528.6820068359375</c:v>
                </c:pt>
                <c:pt idx="525">
                  <c:v>528.6920166015625</c:v>
                </c:pt>
                <c:pt idx="526">
                  <c:v>528.7020263671875</c:v>
                </c:pt>
                <c:pt idx="527">
                  <c:v>528.71197509765625</c:v>
                </c:pt>
                <c:pt idx="528">
                  <c:v>528.72198486328125</c:v>
                </c:pt>
                <c:pt idx="529">
                  <c:v>528.73199462890625</c:v>
                </c:pt>
                <c:pt idx="530">
                  <c:v>528.74200439453125</c:v>
                </c:pt>
                <c:pt idx="531">
                  <c:v>528.75201416015625</c:v>
                </c:pt>
                <c:pt idx="532">
                  <c:v>528.76202392578125</c:v>
                </c:pt>
                <c:pt idx="533">
                  <c:v>528.77197265625</c:v>
                </c:pt>
                <c:pt idx="534">
                  <c:v>528.781982421875</c:v>
                </c:pt>
                <c:pt idx="535">
                  <c:v>528.7919921875</c:v>
                </c:pt>
                <c:pt idx="536">
                  <c:v>528.802001953125</c:v>
                </c:pt>
                <c:pt idx="537">
                  <c:v>528.81201171875</c:v>
                </c:pt>
                <c:pt idx="538">
                  <c:v>528.822998046875</c:v>
                </c:pt>
                <c:pt idx="539">
                  <c:v>528.8330078125</c:v>
                </c:pt>
                <c:pt idx="540">
                  <c:v>528.843017578125</c:v>
                </c:pt>
                <c:pt idx="541">
                  <c:v>528.85302734375</c:v>
                </c:pt>
                <c:pt idx="542">
                  <c:v>528.86297607421875</c:v>
                </c:pt>
                <c:pt idx="543">
                  <c:v>528.87298583984375</c:v>
                </c:pt>
                <c:pt idx="544">
                  <c:v>528.88299560546875</c:v>
                </c:pt>
                <c:pt idx="545">
                  <c:v>528.89300537109375</c:v>
                </c:pt>
                <c:pt idx="546">
                  <c:v>528.90301513671875</c:v>
                </c:pt>
                <c:pt idx="547">
                  <c:v>528.91302490234375</c:v>
                </c:pt>
                <c:pt idx="548">
                  <c:v>528.9229736328125</c:v>
                </c:pt>
                <c:pt idx="549">
                  <c:v>528.9329833984375</c:v>
                </c:pt>
                <c:pt idx="550">
                  <c:v>528.9429931640625</c:v>
                </c:pt>
                <c:pt idx="551">
                  <c:v>528.9530029296875</c:v>
                </c:pt>
                <c:pt idx="552">
                  <c:v>528.9630126953125</c:v>
                </c:pt>
                <c:pt idx="553">
                  <c:v>528.9730224609375</c:v>
                </c:pt>
                <c:pt idx="554">
                  <c:v>528.98297119140625</c:v>
                </c:pt>
                <c:pt idx="555">
                  <c:v>528.99298095703125</c:v>
                </c:pt>
                <c:pt idx="556">
                  <c:v>529.00299072265625</c:v>
                </c:pt>
                <c:pt idx="557">
                  <c:v>529.01300048828125</c:v>
                </c:pt>
                <c:pt idx="558">
                  <c:v>529.02301025390625</c:v>
                </c:pt>
                <c:pt idx="559">
                  <c:v>529.03302001953125</c:v>
                </c:pt>
                <c:pt idx="560">
                  <c:v>529.04302978515625</c:v>
                </c:pt>
                <c:pt idx="561">
                  <c:v>529.052978515625</c:v>
                </c:pt>
                <c:pt idx="562">
                  <c:v>529.06298828125</c:v>
                </c:pt>
                <c:pt idx="563">
                  <c:v>529.072998046875</c:v>
                </c:pt>
                <c:pt idx="564">
                  <c:v>529.0830078125</c:v>
                </c:pt>
                <c:pt idx="565">
                  <c:v>529.093994140625</c:v>
                </c:pt>
                <c:pt idx="566">
                  <c:v>529.10400390625</c:v>
                </c:pt>
                <c:pt idx="567">
                  <c:v>529.114013671875</c:v>
                </c:pt>
                <c:pt idx="568">
                  <c:v>529.1240234375</c:v>
                </c:pt>
                <c:pt idx="569">
                  <c:v>529.13397216796875</c:v>
                </c:pt>
                <c:pt idx="570">
                  <c:v>529.14398193359375</c:v>
                </c:pt>
                <c:pt idx="571">
                  <c:v>529.15399169921875</c:v>
                </c:pt>
                <c:pt idx="572">
                  <c:v>529.16400146484375</c:v>
                </c:pt>
                <c:pt idx="573">
                  <c:v>529.17401123046875</c:v>
                </c:pt>
                <c:pt idx="574">
                  <c:v>529.18402099609375</c:v>
                </c:pt>
                <c:pt idx="575">
                  <c:v>529.1939697265625</c:v>
                </c:pt>
                <c:pt idx="576">
                  <c:v>529.2039794921875</c:v>
                </c:pt>
                <c:pt idx="577">
                  <c:v>529.2139892578125</c:v>
                </c:pt>
                <c:pt idx="578">
                  <c:v>529.2239990234375</c:v>
                </c:pt>
                <c:pt idx="579">
                  <c:v>529.2340087890625</c:v>
                </c:pt>
                <c:pt idx="580">
                  <c:v>529.2440185546875</c:v>
                </c:pt>
                <c:pt idx="581">
                  <c:v>529.2540283203125</c:v>
                </c:pt>
                <c:pt idx="582">
                  <c:v>529.26397705078125</c:v>
                </c:pt>
                <c:pt idx="583">
                  <c:v>529.27398681640625</c:v>
                </c:pt>
                <c:pt idx="584">
                  <c:v>529.28399658203125</c:v>
                </c:pt>
                <c:pt idx="585">
                  <c:v>529.29400634765625</c:v>
                </c:pt>
              </c:numCache>
            </c:numRef>
          </c:xVal>
          <c:yVal>
            <c:numRef>
              <c:f>'Sheet1 {19 min}'!$B$1:$B$586</c:f>
              <c:numCache>
                <c:formatCode>General</c:formatCode>
                <c:ptCount val="586"/>
                <c:pt idx="0">
                  <c:v>79.75</c:v>
                </c:pt>
                <c:pt idx="1">
                  <c:v>101.80000305175781</c:v>
                </c:pt>
                <c:pt idx="2">
                  <c:v>125</c:v>
                </c:pt>
                <c:pt idx="3">
                  <c:v>123.5</c:v>
                </c:pt>
                <c:pt idx="4">
                  <c:v>83.5</c:v>
                </c:pt>
                <c:pt idx="5">
                  <c:v>46.25</c:v>
                </c:pt>
                <c:pt idx="6">
                  <c:v>40.75</c:v>
                </c:pt>
                <c:pt idx="7">
                  <c:v>48</c:v>
                </c:pt>
                <c:pt idx="8">
                  <c:v>50.25</c:v>
                </c:pt>
                <c:pt idx="9">
                  <c:v>56.5</c:v>
                </c:pt>
                <c:pt idx="10">
                  <c:v>94.75</c:v>
                </c:pt>
                <c:pt idx="11">
                  <c:v>149</c:v>
                </c:pt>
                <c:pt idx="12">
                  <c:v>167.30000305175781</c:v>
                </c:pt>
                <c:pt idx="13">
                  <c:v>156.69999694824219</c:v>
                </c:pt>
                <c:pt idx="14">
                  <c:v>159.30000305175781</c:v>
                </c:pt>
                <c:pt idx="15">
                  <c:v>162.5</c:v>
                </c:pt>
                <c:pt idx="16">
                  <c:v>145.19999694824219</c:v>
                </c:pt>
                <c:pt idx="17">
                  <c:v>157.30000305175781</c:v>
                </c:pt>
                <c:pt idx="18">
                  <c:v>167.30000305175781</c:v>
                </c:pt>
                <c:pt idx="19">
                  <c:v>169.19999694824219</c:v>
                </c:pt>
                <c:pt idx="20">
                  <c:v>211.80000305175781</c:v>
                </c:pt>
                <c:pt idx="21">
                  <c:v>184.69999694824219</c:v>
                </c:pt>
                <c:pt idx="22">
                  <c:v>105.5</c:v>
                </c:pt>
                <c:pt idx="23">
                  <c:v>148</c:v>
                </c:pt>
                <c:pt idx="24">
                  <c:v>273</c:v>
                </c:pt>
                <c:pt idx="25">
                  <c:v>289.29998779296875</c:v>
                </c:pt>
                <c:pt idx="26">
                  <c:v>228.30000305175781</c:v>
                </c:pt>
                <c:pt idx="27">
                  <c:v>281.29998779296875</c:v>
                </c:pt>
                <c:pt idx="28">
                  <c:v>369.20001220703125</c:v>
                </c:pt>
                <c:pt idx="29">
                  <c:v>348.5</c:v>
                </c:pt>
                <c:pt idx="30">
                  <c:v>640.20001220703125</c:v>
                </c:pt>
                <c:pt idx="31">
                  <c:v>4380</c:v>
                </c:pt>
                <c:pt idx="32">
                  <c:v>42680</c:v>
                </c:pt>
                <c:pt idx="33">
                  <c:v>147500</c:v>
                </c:pt>
                <c:pt idx="34">
                  <c:v>204800</c:v>
                </c:pt>
                <c:pt idx="35">
                  <c:v>120600</c:v>
                </c:pt>
                <c:pt idx="36">
                  <c:v>26480</c:v>
                </c:pt>
                <c:pt idx="37">
                  <c:v>2326</c:v>
                </c:pt>
                <c:pt idx="38">
                  <c:v>760.29998779296875</c:v>
                </c:pt>
                <c:pt idx="39">
                  <c:v>1150</c:v>
                </c:pt>
                <c:pt idx="40">
                  <c:v>1677</c:v>
                </c:pt>
                <c:pt idx="41">
                  <c:v>1767</c:v>
                </c:pt>
                <c:pt idx="42">
                  <c:v>1319</c:v>
                </c:pt>
                <c:pt idx="43">
                  <c:v>789.5</c:v>
                </c:pt>
                <c:pt idx="44">
                  <c:v>464.5</c:v>
                </c:pt>
                <c:pt idx="45">
                  <c:v>394</c:v>
                </c:pt>
                <c:pt idx="46">
                  <c:v>502.70001220703125</c:v>
                </c:pt>
                <c:pt idx="47">
                  <c:v>520.20001220703125</c:v>
                </c:pt>
                <c:pt idx="48">
                  <c:v>336.79998779296875</c:v>
                </c:pt>
                <c:pt idx="49">
                  <c:v>200.69999694824219</c:v>
                </c:pt>
                <c:pt idx="50">
                  <c:v>239.30000305175781</c:v>
                </c:pt>
                <c:pt idx="51">
                  <c:v>351</c:v>
                </c:pt>
                <c:pt idx="52">
                  <c:v>697.29998779296875</c:v>
                </c:pt>
                <c:pt idx="53">
                  <c:v>1056</c:v>
                </c:pt>
                <c:pt idx="54">
                  <c:v>898.5</c:v>
                </c:pt>
                <c:pt idx="55">
                  <c:v>478.5</c:v>
                </c:pt>
                <c:pt idx="56">
                  <c:v>266</c:v>
                </c:pt>
                <c:pt idx="57">
                  <c:v>267.79998779296875</c:v>
                </c:pt>
                <c:pt idx="58">
                  <c:v>336.79998779296875</c:v>
                </c:pt>
                <c:pt idx="59">
                  <c:v>365.5</c:v>
                </c:pt>
                <c:pt idx="60">
                  <c:v>328.29998779296875</c:v>
                </c:pt>
                <c:pt idx="61">
                  <c:v>273.20001220703125</c:v>
                </c:pt>
                <c:pt idx="62">
                  <c:v>209</c:v>
                </c:pt>
                <c:pt idx="63">
                  <c:v>234.5</c:v>
                </c:pt>
                <c:pt idx="64">
                  <c:v>377</c:v>
                </c:pt>
                <c:pt idx="65">
                  <c:v>394</c:v>
                </c:pt>
                <c:pt idx="66">
                  <c:v>288.20001220703125</c:v>
                </c:pt>
                <c:pt idx="67">
                  <c:v>225.5</c:v>
                </c:pt>
                <c:pt idx="68">
                  <c:v>223.5</c:v>
                </c:pt>
                <c:pt idx="69">
                  <c:v>247.80000305175781</c:v>
                </c:pt>
                <c:pt idx="70">
                  <c:v>240</c:v>
                </c:pt>
                <c:pt idx="71">
                  <c:v>191.30000305175781</c:v>
                </c:pt>
                <c:pt idx="72">
                  <c:v>171.19999694824219</c:v>
                </c:pt>
                <c:pt idx="73">
                  <c:v>208.69999694824219</c:v>
                </c:pt>
                <c:pt idx="74">
                  <c:v>210</c:v>
                </c:pt>
                <c:pt idx="75">
                  <c:v>197.80000305175781</c:v>
                </c:pt>
                <c:pt idx="76">
                  <c:v>211.5</c:v>
                </c:pt>
                <c:pt idx="77">
                  <c:v>187.30000305175781</c:v>
                </c:pt>
                <c:pt idx="78">
                  <c:v>189.30000305175781</c:v>
                </c:pt>
                <c:pt idx="79">
                  <c:v>259.5</c:v>
                </c:pt>
                <c:pt idx="80">
                  <c:v>510.70001220703125</c:v>
                </c:pt>
                <c:pt idx="81">
                  <c:v>2627</c:v>
                </c:pt>
                <c:pt idx="82">
                  <c:v>26300</c:v>
                </c:pt>
                <c:pt idx="83">
                  <c:v>112800</c:v>
                </c:pt>
                <c:pt idx="84">
                  <c:v>187000</c:v>
                </c:pt>
                <c:pt idx="85">
                  <c:v>133400</c:v>
                </c:pt>
                <c:pt idx="86">
                  <c:v>39020</c:v>
                </c:pt>
                <c:pt idx="87">
                  <c:v>4425</c:v>
                </c:pt>
                <c:pt idx="88">
                  <c:v>883.5</c:v>
                </c:pt>
                <c:pt idx="89">
                  <c:v>930</c:v>
                </c:pt>
                <c:pt idx="90">
                  <c:v>1548</c:v>
                </c:pt>
                <c:pt idx="91">
                  <c:v>1740</c:v>
                </c:pt>
                <c:pt idx="92">
                  <c:v>1187</c:v>
                </c:pt>
                <c:pt idx="93">
                  <c:v>657</c:v>
                </c:pt>
                <c:pt idx="94">
                  <c:v>378.29998779296875</c:v>
                </c:pt>
                <c:pt idx="95">
                  <c:v>642.5</c:v>
                </c:pt>
                <c:pt idx="96">
                  <c:v>1338</c:v>
                </c:pt>
                <c:pt idx="97">
                  <c:v>1323</c:v>
                </c:pt>
                <c:pt idx="98">
                  <c:v>650.79998779296875</c:v>
                </c:pt>
                <c:pt idx="99">
                  <c:v>241.80000305175781</c:v>
                </c:pt>
                <c:pt idx="100">
                  <c:v>193.80000305175781</c:v>
                </c:pt>
                <c:pt idx="101">
                  <c:v>216.80000305175781</c:v>
                </c:pt>
                <c:pt idx="102">
                  <c:v>364.5</c:v>
                </c:pt>
                <c:pt idx="103">
                  <c:v>626</c:v>
                </c:pt>
                <c:pt idx="104">
                  <c:v>618.79998779296875</c:v>
                </c:pt>
                <c:pt idx="105">
                  <c:v>398.70001220703125</c:v>
                </c:pt>
                <c:pt idx="106">
                  <c:v>279.70001220703125</c:v>
                </c:pt>
                <c:pt idx="107">
                  <c:v>241.80000305175781</c:v>
                </c:pt>
                <c:pt idx="108">
                  <c:v>255.5</c:v>
                </c:pt>
                <c:pt idx="109">
                  <c:v>304.29998779296875</c:v>
                </c:pt>
                <c:pt idx="110">
                  <c:v>295.79998779296875</c:v>
                </c:pt>
                <c:pt idx="111">
                  <c:v>202.69999694824219</c:v>
                </c:pt>
                <c:pt idx="112">
                  <c:v>130.30000305175781</c:v>
                </c:pt>
                <c:pt idx="113">
                  <c:v>171.19999694824219</c:v>
                </c:pt>
                <c:pt idx="114">
                  <c:v>254.69999694824219</c:v>
                </c:pt>
                <c:pt idx="115">
                  <c:v>268</c:v>
                </c:pt>
                <c:pt idx="116">
                  <c:v>222.80000305175781</c:v>
                </c:pt>
                <c:pt idx="117">
                  <c:v>170.5</c:v>
                </c:pt>
                <c:pt idx="118">
                  <c:v>169</c:v>
                </c:pt>
                <c:pt idx="119">
                  <c:v>206.69999694824219</c:v>
                </c:pt>
                <c:pt idx="120">
                  <c:v>217.80000305175781</c:v>
                </c:pt>
                <c:pt idx="121">
                  <c:v>210</c:v>
                </c:pt>
                <c:pt idx="122">
                  <c:v>166.80000305175781</c:v>
                </c:pt>
                <c:pt idx="123">
                  <c:v>152</c:v>
                </c:pt>
                <c:pt idx="124">
                  <c:v>184</c:v>
                </c:pt>
                <c:pt idx="125">
                  <c:v>158</c:v>
                </c:pt>
                <c:pt idx="126">
                  <c:v>144.80000305175781</c:v>
                </c:pt>
                <c:pt idx="127">
                  <c:v>195.80000305175781</c:v>
                </c:pt>
                <c:pt idx="128">
                  <c:v>242</c:v>
                </c:pt>
                <c:pt idx="129">
                  <c:v>330.29998779296875</c:v>
                </c:pt>
                <c:pt idx="130">
                  <c:v>513.5</c:v>
                </c:pt>
                <c:pt idx="131">
                  <c:v>1648</c:v>
                </c:pt>
                <c:pt idx="132">
                  <c:v>13340</c:v>
                </c:pt>
                <c:pt idx="133">
                  <c:v>67600</c:v>
                </c:pt>
                <c:pt idx="134">
                  <c:v>135200</c:v>
                </c:pt>
                <c:pt idx="135">
                  <c:v>120900</c:v>
                </c:pt>
                <c:pt idx="136">
                  <c:v>48450</c:v>
                </c:pt>
                <c:pt idx="137">
                  <c:v>8154</c:v>
                </c:pt>
                <c:pt idx="138">
                  <c:v>1413</c:v>
                </c:pt>
                <c:pt idx="139">
                  <c:v>1014</c:v>
                </c:pt>
                <c:pt idx="140">
                  <c:v>1647</c:v>
                </c:pt>
                <c:pt idx="141">
                  <c:v>2087</c:v>
                </c:pt>
                <c:pt idx="142">
                  <c:v>1476</c:v>
                </c:pt>
                <c:pt idx="143">
                  <c:v>607.20001220703125</c:v>
                </c:pt>
                <c:pt idx="144">
                  <c:v>284</c:v>
                </c:pt>
                <c:pt idx="145">
                  <c:v>424.70001220703125</c:v>
                </c:pt>
                <c:pt idx="146">
                  <c:v>918.79998779296875</c:v>
                </c:pt>
                <c:pt idx="147">
                  <c:v>1111</c:v>
                </c:pt>
                <c:pt idx="148">
                  <c:v>637.20001220703125</c:v>
                </c:pt>
                <c:pt idx="149">
                  <c:v>205.5</c:v>
                </c:pt>
                <c:pt idx="150">
                  <c:v>150.19999694824219</c:v>
                </c:pt>
                <c:pt idx="151">
                  <c:v>216.5</c:v>
                </c:pt>
                <c:pt idx="152">
                  <c:v>291</c:v>
                </c:pt>
                <c:pt idx="153">
                  <c:v>385.70001220703125</c:v>
                </c:pt>
                <c:pt idx="154">
                  <c:v>377</c:v>
                </c:pt>
                <c:pt idx="155">
                  <c:v>213.19999694824219</c:v>
                </c:pt>
                <c:pt idx="156">
                  <c:v>114.30000305175781</c:v>
                </c:pt>
                <c:pt idx="157">
                  <c:v>130.5</c:v>
                </c:pt>
                <c:pt idx="158">
                  <c:v>154.30000305175781</c:v>
                </c:pt>
                <c:pt idx="159">
                  <c:v>183.69999694824219</c:v>
                </c:pt>
                <c:pt idx="160">
                  <c:v>197.80000305175781</c:v>
                </c:pt>
                <c:pt idx="161">
                  <c:v>189</c:v>
                </c:pt>
                <c:pt idx="162">
                  <c:v>211.5</c:v>
                </c:pt>
                <c:pt idx="163">
                  <c:v>228.30000305175781</c:v>
                </c:pt>
                <c:pt idx="164">
                  <c:v>230.5</c:v>
                </c:pt>
                <c:pt idx="165">
                  <c:v>229</c:v>
                </c:pt>
                <c:pt idx="166">
                  <c:v>180.5</c:v>
                </c:pt>
                <c:pt idx="167">
                  <c:v>103</c:v>
                </c:pt>
                <c:pt idx="168">
                  <c:v>67</c:v>
                </c:pt>
                <c:pt idx="169">
                  <c:v>91</c:v>
                </c:pt>
                <c:pt idx="170">
                  <c:v>109.69999694824219</c:v>
                </c:pt>
                <c:pt idx="171">
                  <c:v>126.80000305175781</c:v>
                </c:pt>
                <c:pt idx="172">
                  <c:v>156</c:v>
                </c:pt>
                <c:pt idx="173">
                  <c:v>148.5</c:v>
                </c:pt>
                <c:pt idx="174">
                  <c:v>154.5</c:v>
                </c:pt>
                <c:pt idx="175">
                  <c:v>205</c:v>
                </c:pt>
                <c:pt idx="176">
                  <c:v>256.29998779296875</c:v>
                </c:pt>
                <c:pt idx="177">
                  <c:v>292</c:v>
                </c:pt>
                <c:pt idx="178">
                  <c:v>326.5</c:v>
                </c:pt>
                <c:pt idx="179">
                  <c:v>393.29998779296875</c:v>
                </c:pt>
                <c:pt idx="180">
                  <c:v>579.79998779296875</c:v>
                </c:pt>
                <c:pt idx="181">
                  <c:v>1258</c:v>
                </c:pt>
                <c:pt idx="182">
                  <c:v>6579</c:v>
                </c:pt>
                <c:pt idx="183">
                  <c:v>37580</c:v>
                </c:pt>
                <c:pt idx="184">
                  <c:v>90790</c:v>
                </c:pt>
                <c:pt idx="185">
                  <c:v>100000</c:v>
                </c:pt>
                <c:pt idx="186">
                  <c:v>51310</c:v>
                </c:pt>
                <c:pt idx="187">
                  <c:v>11350</c:v>
                </c:pt>
                <c:pt idx="188">
                  <c:v>1401</c:v>
                </c:pt>
                <c:pt idx="189">
                  <c:v>467.29998779296875</c:v>
                </c:pt>
                <c:pt idx="190">
                  <c:v>585.5</c:v>
                </c:pt>
                <c:pt idx="191">
                  <c:v>734</c:v>
                </c:pt>
                <c:pt idx="192">
                  <c:v>657.20001220703125</c:v>
                </c:pt>
                <c:pt idx="193">
                  <c:v>420.70001220703125</c:v>
                </c:pt>
                <c:pt idx="194">
                  <c:v>290.79998779296875</c:v>
                </c:pt>
                <c:pt idx="195">
                  <c:v>302.70001220703125</c:v>
                </c:pt>
                <c:pt idx="196">
                  <c:v>422</c:v>
                </c:pt>
                <c:pt idx="197">
                  <c:v>479.5</c:v>
                </c:pt>
                <c:pt idx="198">
                  <c:v>331</c:v>
                </c:pt>
                <c:pt idx="199">
                  <c:v>173</c:v>
                </c:pt>
                <c:pt idx="200">
                  <c:v>99.75</c:v>
                </c:pt>
                <c:pt idx="201">
                  <c:v>84</c:v>
                </c:pt>
                <c:pt idx="202">
                  <c:v>148.80000305175781</c:v>
                </c:pt>
                <c:pt idx="203">
                  <c:v>264.5</c:v>
                </c:pt>
                <c:pt idx="204">
                  <c:v>358.70001220703125</c:v>
                </c:pt>
                <c:pt idx="205">
                  <c:v>315.20001220703125</c:v>
                </c:pt>
                <c:pt idx="206">
                  <c:v>178</c:v>
                </c:pt>
                <c:pt idx="207">
                  <c:v>122</c:v>
                </c:pt>
                <c:pt idx="208">
                  <c:v>162</c:v>
                </c:pt>
                <c:pt idx="209">
                  <c:v>172.80000305175781</c:v>
                </c:pt>
                <c:pt idx="210">
                  <c:v>124.80000305175781</c:v>
                </c:pt>
                <c:pt idx="211">
                  <c:v>113</c:v>
                </c:pt>
                <c:pt idx="212">
                  <c:v>159.5</c:v>
                </c:pt>
                <c:pt idx="213">
                  <c:v>177.30000305175781</c:v>
                </c:pt>
                <c:pt idx="214">
                  <c:v>146.19999694824219</c:v>
                </c:pt>
                <c:pt idx="215">
                  <c:v>130.80000305175781</c:v>
                </c:pt>
                <c:pt idx="216">
                  <c:v>133.30000305175781</c:v>
                </c:pt>
                <c:pt idx="217">
                  <c:v>141.30000305175781</c:v>
                </c:pt>
                <c:pt idx="218">
                  <c:v>175.19999694824219</c:v>
                </c:pt>
                <c:pt idx="219">
                  <c:v>225</c:v>
                </c:pt>
                <c:pt idx="220">
                  <c:v>243</c:v>
                </c:pt>
                <c:pt idx="221">
                  <c:v>194.19999694824219</c:v>
                </c:pt>
                <c:pt idx="222">
                  <c:v>152</c:v>
                </c:pt>
                <c:pt idx="223">
                  <c:v>145</c:v>
                </c:pt>
                <c:pt idx="224">
                  <c:v>127.80000305175781</c:v>
                </c:pt>
                <c:pt idx="225">
                  <c:v>153.30000305175781</c:v>
                </c:pt>
                <c:pt idx="226">
                  <c:v>246.19999694824219</c:v>
                </c:pt>
                <c:pt idx="227">
                  <c:v>296.70001220703125</c:v>
                </c:pt>
                <c:pt idx="228">
                  <c:v>275.5</c:v>
                </c:pt>
                <c:pt idx="229">
                  <c:v>293</c:v>
                </c:pt>
                <c:pt idx="230">
                  <c:v>357.79998779296875</c:v>
                </c:pt>
                <c:pt idx="231">
                  <c:v>790</c:v>
                </c:pt>
                <c:pt idx="232">
                  <c:v>3472</c:v>
                </c:pt>
                <c:pt idx="233">
                  <c:v>21690</c:v>
                </c:pt>
                <c:pt idx="234">
                  <c:v>69840</c:v>
                </c:pt>
                <c:pt idx="235">
                  <c:v>101200</c:v>
                </c:pt>
                <c:pt idx="236">
                  <c:v>67890</c:v>
                </c:pt>
                <c:pt idx="237">
                  <c:v>20140</c:v>
                </c:pt>
                <c:pt idx="238">
                  <c:v>2933</c:v>
                </c:pt>
                <c:pt idx="239">
                  <c:v>764.79998779296875</c:v>
                </c:pt>
                <c:pt idx="240">
                  <c:v>742.29998779296875</c:v>
                </c:pt>
                <c:pt idx="241">
                  <c:v>960</c:v>
                </c:pt>
                <c:pt idx="242">
                  <c:v>792</c:v>
                </c:pt>
                <c:pt idx="243">
                  <c:v>438.79998779296875</c:v>
                </c:pt>
                <c:pt idx="244">
                  <c:v>233.69999694824219</c:v>
                </c:pt>
                <c:pt idx="245">
                  <c:v>172</c:v>
                </c:pt>
                <c:pt idx="246">
                  <c:v>254.5</c:v>
                </c:pt>
                <c:pt idx="247">
                  <c:v>415</c:v>
                </c:pt>
                <c:pt idx="248">
                  <c:v>426.29998779296875</c:v>
                </c:pt>
                <c:pt idx="249">
                  <c:v>230.80000305175781</c:v>
                </c:pt>
                <c:pt idx="250">
                  <c:v>80.25</c:v>
                </c:pt>
                <c:pt idx="251">
                  <c:v>99.25</c:v>
                </c:pt>
                <c:pt idx="252">
                  <c:v>178.30000305175781</c:v>
                </c:pt>
                <c:pt idx="253">
                  <c:v>237.5</c:v>
                </c:pt>
                <c:pt idx="254">
                  <c:v>258.29998779296875</c:v>
                </c:pt>
                <c:pt idx="255">
                  <c:v>234.80000305175781</c:v>
                </c:pt>
                <c:pt idx="256">
                  <c:v>197</c:v>
                </c:pt>
                <c:pt idx="257">
                  <c:v>165.80000305175781</c:v>
                </c:pt>
                <c:pt idx="258">
                  <c:v>146.19999694824219</c:v>
                </c:pt>
                <c:pt idx="259">
                  <c:v>146.5</c:v>
                </c:pt>
                <c:pt idx="260">
                  <c:v>126.80000305175781</c:v>
                </c:pt>
                <c:pt idx="261">
                  <c:v>90.75</c:v>
                </c:pt>
                <c:pt idx="262">
                  <c:v>83.25</c:v>
                </c:pt>
                <c:pt idx="263">
                  <c:v>131.5</c:v>
                </c:pt>
                <c:pt idx="264">
                  <c:v>195.19999694824219</c:v>
                </c:pt>
                <c:pt idx="265">
                  <c:v>195.80000305175781</c:v>
                </c:pt>
                <c:pt idx="266">
                  <c:v>146</c:v>
                </c:pt>
                <c:pt idx="267">
                  <c:v>106</c:v>
                </c:pt>
                <c:pt idx="268">
                  <c:v>111.5</c:v>
                </c:pt>
                <c:pt idx="269">
                  <c:v>176.5</c:v>
                </c:pt>
                <c:pt idx="270">
                  <c:v>216.5</c:v>
                </c:pt>
                <c:pt idx="271">
                  <c:v>156.69999694824219</c:v>
                </c:pt>
                <c:pt idx="272">
                  <c:v>93.25</c:v>
                </c:pt>
                <c:pt idx="273">
                  <c:v>131.69999694824219</c:v>
                </c:pt>
                <c:pt idx="274">
                  <c:v>192</c:v>
                </c:pt>
                <c:pt idx="275">
                  <c:v>145.5</c:v>
                </c:pt>
                <c:pt idx="276">
                  <c:v>70.25</c:v>
                </c:pt>
                <c:pt idx="277">
                  <c:v>96</c:v>
                </c:pt>
                <c:pt idx="278">
                  <c:v>195.5</c:v>
                </c:pt>
                <c:pt idx="279">
                  <c:v>260</c:v>
                </c:pt>
                <c:pt idx="280">
                  <c:v>276</c:v>
                </c:pt>
                <c:pt idx="281">
                  <c:v>372.5</c:v>
                </c:pt>
                <c:pt idx="282">
                  <c:v>1740</c:v>
                </c:pt>
                <c:pt idx="283">
                  <c:v>13480</c:v>
                </c:pt>
                <c:pt idx="284">
                  <c:v>54000</c:v>
                </c:pt>
                <c:pt idx="285">
                  <c:v>93190</c:v>
                </c:pt>
                <c:pt idx="286">
                  <c:v>74880</c:v>
                </c:pt>
                <c:pt idx="287">
                  <c:v>28320</c:v>
                </c:pt>
                <c:pt idx="288">
                  <c:v>5451</c:v>
                </c:pt>
                <c:pt idx="289">
                  <c:v>1122</c:v>
                </c:pt>
                <c:pt idx="290">
                  <c:v>517.29998779296875</c:v>
                </c:pt>
                <c:pt idx="291">
                  <c:v>568.79998779296875</c:v>
                </c:pt>
                <c:pt idx="292">
                  <c:v>586.5</c:v>
                </c:pt>
                <c:pt idx="293">
                  <c:v>405.5</c:v>
                </c:pt>
                <c:pt idx="294">
                  <c:v>276.29998779296875</c:v>
                </c:pt>
                <c:pt idx="295">
                  <c:v>215</c:v>
                </c:pt>
                <c:pt idx="296">
                  <c:v>187.5</c:v>
                </c:pt>
                <c:pt idx="297">
                  <c:v>275</c:v>
                </c:pt>
                <c:pt idx="298">
                  <c:v>297</c:v>
                </c:pt>
                <c:pt idx="299">
                  <c:v>180</c:v>
                </c:pt>
                <c:pt idx="300">
                  <c:v>114.30000305175781</c:v>
                </c:pt>
                <c:pt idx="301">
                  <c:v>122.5</c:v>
                </c:pt>
                <c:pt idx="302">
                  <c:v>145.5</c:v>
                </c:pt>
                <c:pt idx="303">
                  <c:v>200.69999694824219</c:v>
                </c:pt>
                <c:pt idx="304">
                  <c:v>237.69999694824219</c:v>
                </c:pt>
                <c:pt idx="305">
                  <c:v>220.30000305175781</c:v>
                </c:pt>
                <c:pt idx="306">
                  <c:v>183.5</c:v>
                </c:pt>
                <c:pt idx="307">
                  <c:v>141.30000305175781</c:v>
                </c:pt>
                <c:pt idx="308">
                  <c:v>95.75</c:v>
                </c:pt>
                <c:pt idx="309">
                  <c:v>70.25</c:v>
                </c:pt>
                <c:pt idx="310">
                  <c:v>91.25</c:v>
                </c:pt>
                <c:pt idx="311">
                  <c:v>115.30000305175781</c:v>
                </c:pt>
                <c:pt idx="312">
                  <c:v>99.75</c:v>
                </c:pt>
                <c:pt idx="313">
                  <c:v>83</c:v>
                </c:pt>
                <c:pt idx="314">
                  <c:v>95.75</c:v>
                </c:pt>
                <c:pt idx="315">
                  <c:v>129.80000305175781</c:v>
                </c:pt>
                <c:pt idx="316">
                  <c:v>156.5</c:v>
                </c:pt>
                <c:pt idx="317">
                  <c:v>127.80000305175781</c:v>
                </c:pt>
                <c:pt idx="318">
                  <c:v>86.25</c:v>
                </c:pt>
                <c:pt idx="319">
                  <c:v>108.30000305175781</c:v>
                </c:pt>
                <c:pt idx="320">
                  <c:v>148.80000305175781</c:v>
                </c:pt>
                <c:pt idx="321">
                  <c:v>145</c:v>
                </c:pt>
                <c:pt idx="322">
                  <c:v>136</c:v>
                </c:pt>
                <c:pt idx="323">
                  <c:v>187.30000305175781</c:v>
                </c:pt>
                <c:pt idx="324">
                  <c:v>245.30000305175781</c:v>
                </c:pt>
                <c:pt idx="325">
                  <c:v>256.5</c:v>
                </c:pt>
                <c:pt idx="326">
                  <c:v>214.80000305175781</c:v>
                </c:pt>
                <c:pt idx="327">
                  <c:v>128.30000305175781</c:v>
                </c:pt>
                <c:pt idx="328">
                  <c:v>108</c:v>
                </c:pt>
                <c:pt idx="329">
                  <c:v>186.30000305175781</c:v>
                </c:pt>
                <c:pt idx="330">
                  <c:v>317.20001220703125</c:v>
                </c:pt>
                <c:pt idx="331">
                  <c:v>489.5</c:v>
                </c:pt>
                <c:pt idx="332">
                  <c:v>1182</c:v>
                </c:pt>
                <c:pt idx="333">
                  <c:v>8039</c:v>
                </c:pt>
                <c:pt idx="334">
                  <c:v>36720</c:v>
                </c:pt>
                <c:pt idx="335">
                  <c:v>74360</c:v>
                </c:pt>
                <c:pt idx="336">
                  <c:v>71940</c:v>
                </c:pt>
                <c:pt idx="337">
                  <c:v>33350</c:v>
                </c:pt>
                <c:pt idx="338">
                  <c:v>7096</c:v>
                </c:pt>
                <c:pt idx="339">
                  <c:v>1235</c:v>
                </c:pt>
                <c:pt idx="340">
                  <c:v>711.20001220703125</c:v>
                </c:pt>
                <c:pt idx="341">
                  <c:v>881.5</c:v>
                </c:pt>
                <c:pt idx="342">
                  <c:v>977.29998779296875</c:v>
                </c:pt>
                <c:pt idx="343">
                  <c:v>670.20001220703125</c:v>
                </c:pt>
                <c:pt idx="344">
                  <c:v>299</c:v>
                </c:pt>
                <c:pt idx="345">
                  <c:v>206.5</c:v>
                </c:pt>
                <c:pt idx="346">
                  <c:v>226.80000305175781</c:v>
                </c:pt>
                <c:pt idx="347">
                  <c:v>213.5</c:v>
                </c:pt>
                <c:pt idx="348">
                  <c:v>198.19999694824219</c:v>
                </c:pt>
                <c:pt idx="349">
                  <c:v>175</c:v>
                </c:pt>
                <c:pt idx="350">
                  <c:v>137.30000305175781</c:v>
                </c:pt>
                <c:pt idx="351">
                  <c:v>98.75</c:v>
                </c:pt>
                <c:pt idx="352">
                  <c:v>67</c:v>
                </c:pt>
                <c:pt idx="353">
                  <c:v>73.75</c:v>
                </c:pt>
                <c:pt idx="354">
                  <c:v>132.5</c:v>
                </c:pt>
                <c:pt idx="355">
                  <c:v>201.80000305175781</c:v>
                </c:pt>
                <c:pt idx="356">
                  <c:v>239.5</c:v>
                </c:pt>
                <c:pt idx="357">
                  <c:v>223.19999694824219</c:v>
                </c:pt>
                <c:pt idx="358">
                  <c:v>147.5</c:v>
                </c:pt>
                <c:pt idx="359">
                  <c:v>86.25</c:v>
                </c:pt>
                <c:pt idx="360">
                  <c:v>78.75</c:v>
                </c:pt>
                <c:pt idx="361">
                  <c:v>114</c:v>
                </c:pt>
                <c:pt idx="362">
                  <c:v>135.69999694824219</c:v>
                </c:pt>
                <c:pt idx="363">
                  <c:v>133.30000305175781</c:v>
                </c:pt>
                <c:pt idx="364">
                  <c:v>156.5</c:v>
                </c:pt>
                <c:pt idx="365">
                  <c:v>166.30000305175781</c:v>
                </c:pt>
                <c:pt idx="366">
                  <c:v>168.30000305175781</c:v>
                </c:pt>
                <c:pt idx="367">
                  <c:v>183.69999694824219</c:v>
                </c:pt>
                <c:pt idx="368">
                  <c:v>164.5</c:v>
                </c:pt>
                <c:pt idx="369">
                  <c:v>107.5</c:v>
                </c:pt>
                <c:pt idx="370">
                  <c:v>93.5</c:v>
                </c:pt>
                <c:pt idx="371">
                  <c:v>103.30000305175781</c:v>
                </c:pt>
                <c:pt idx="372">
                  <c:v>72.5</c:v>
                </c:pt>
                <c:pt idx="373">
                  <c:v>60.5</c:v>
                </c:pt>
                <c:pt idx="374">
                  <c:v>77</c:v>
                </c:pt>
                <c:pt idx="375">
                  <c:v>65.75</c:v>
                </c:pt>
                <c:pt idx="376">
                  <c:v>45</c:v>
                </c:pt>
                <c:pt idx="377">
                  <c:v>80.25</c:v>
                </c:pt>
                <c:pt idx="378">
                  <c:v>133.30000305175781</c:v>
                </c:pt>
                <c:pt idx="379">
                  <c:v>144.19999694824219</c:v>
                </c:pt>
                <c:pt idx="380">
                  <c:v>198.80000305175781</c:v>
                </c:pt>
                <c:pt idx="381">
                  <c:v>361.79998779296875</c:v>
                </c:pt>
                <c:pt idx="382">
                  <c:v>986.29998779296875</c:v>
                </c:pt>
                <c:pt idx="383">
                  <c:v>4192</c:v>
                </c:pt>
                <c:pt idx="384">
                  <c:v>16940</c:v>
                </c:pt>
                <c:pt idx="385">
                  <c:v>36480</c:v>
                </c:pt>
                <c:pt idx="386">
                  <c:v>39910</c:v>
                </c:pt>
                <c:pt idx="387">
                  <c:v>22370</c:v>
                </c:pt>
                <c:pt idx="388">
                  <c:v>6366</c:v>
                </c:pt>
                <c:pt idx="389">
                  <c:v>1124</c:v>
                </c:pt>
                <c:pt idx="390">
                  <c:v>289</c:v>
                </c:pt>
                <c:pt idx="391">
                  <c:v>198.19999694824219</c:v>
                </c:pt>
                <c:pt idx="392">
                  <c:v>171.19999694824219</c:v>
                </c:pt>
                <c:pt idx="393">
                  <c:v>119</c:v>
                </c:pt>
                <c:pt idx="394">
                  <c:v>81</c:v>
                </c:pt>
                <c:pt idx="395">
                  <c:v>66.25</c:v>
                </c:pt>
                <c:pt idx="396">
                  <c:v>88.75</c:v>
                </c:pt>
                <c:pt idx="397">
                  <c:v>151</c:v>
                </c:pt>
                <c:pt idx="398">
                  <c:v>191.5</c:v>
                </c:pt>
                <c:pt idx="399">
                  <c:v>150.19999694824219</c:v>
                </c:pt>
                <c:pt idx="400">
                  <c:v>86</c:v>
                </c:pt>
                <c:pt idx="401">
                  <c:v>61.25</c:v>
                </c:pt>
                <c:pt idx="402">
                  <c:v>64</c:v>
                </c:pt>
                <c:pt idx="403">
                  <c:v>95.5</c:v>
                </c:pt>
                <c:pt idx="404">
                  <c:v>98.75</c:v>
                </c:pt>
                <c:pt idx="405">
                  <c:v>66</c:v>
                </c:pt>
                <c:pt idx="406">
                  <c:v>65.25</c:v>
                </c:pt>
                <c:pt idx="407">
                  <c:v>75</c:v>
                </c:pt>
                <c:pt idx="408">
                  <c:v>51.75</c:v>
                </c:pt>
                <c:pt idx="409">
                  <c:v>36.5</c:v>
                </c:pt>
                <c:pt idx="410">
                  <c:v>39</c:v>
                </c:pt>
                <c:pt idx="411">
                  <c:v>35.25</c:v>
                </c:pt>
                <c:pt idx="412">
                  <c:v>44</c:v>
                </c:pt>
                <c:pt idx="413">
                  <c:v>69.75</c:v>
                </c:pt>
                <c:pt idx="414">
                  <c:v>130.80000305175781</c:v>
                </c:pt>
                <c:pt idx="415">
                  <c:v>174.19999694824219</c:v>
                </c:pt>
                <c:pt idx="416">
                  <c:v>120.19999694824219</c:v>
                </c:pt>
                <c:pt idx="417">
                  <c:v>41</c:v>
                </c:pt>
                <c:pt idx="418">
                  <c:v>22.25</c:v>
                </c:pt>
                <c:pt idx="419">
                  <c:v>62.5</c:v>
                </c:pt>
                <c:pt idx="420">
                  <c:v>85.25</c:v>
                </c:pt>
                <c:pt idx="421">
                  <c:v>50.75</c:v>
                </c:pt>
                <c:pt idx="422">
                  <c:v>41.25</c:v>
                </c:pt>
                <c:pt idx="423">
                  <c:v>70.25</c:v>
                </c:pt>
                <c:pt idx="424">
                  <c:v>64</c:v>
                </c:pt>
                <c:pt idx="425">
                  <c:v>25.25</c:v>
                </c:pt>
                <c:pt idx="426">
                  <c:v>20.75</c:v>
                </c:pt>
                <c:pt idx="427">
                  <c:v>60</c:v>
                </c:pt>
                <c:pt idx="428">
                  <c:v>101.80000305175781</c:v>
                </c:pt>
                <c:pt idx="429">
                  <c:v>116</c:v>
                </c:pt>
                <c:pt idx="430">
                  <c:v>130.30000305175781</c:v>
                </c:pt>
                <c:pt idx="431">
                  <c:v>270.79998779296875</c:v>
                </c:pt>
                <c:pt idx="432">
                  <c:v>720.70001220703125</c:v>
                </c:pt>
                <c:pt idx="433">
                  <c:v>2324</c:v>
                </c:pt>
                <c:pt idx="434">
                  <c:v>7513</c:v>
                </c:pt>
                <c:pt idx="435">
                  <c:v>14910</c:v>
                </c:pt>
                <c:pt idx="436">
                  <c:v>16680</c:v>
                </c:pt>
                <c:pt idx="437">
                  <c:v>10760</c:v>
                </c:pt>
                <c:pt idx="438">
                  <c:v>4117</c:v>
                </c:pt>
                <c:pt idx="439">
                  <c:v>1127</c:v>
                </c:pt>
                <c:pt idx="440">
                  <c:v>469.20001220703125</c:v>
                </c:pt>
                <c:pt idx="441">
                  <c:v>319.70001220703125</c:v>
                </c:pt>
                <c:pt idx="442">
                  <c:v>232.19999694824219</c:v>
                </c:pt>
                <c:pt idx="443">
                  <c:v>169.19999694824219</c:v>
                </c:pt>
                <c:pt idx="444">
                  <c:v>125</c:v>
                </c:pt>
                <c:pt idx="445">
                  <c:v>130.80000305175781</c:v>
                </c:pt>
                <c:pt idx="446">
                  <c:v>146</c:v>
                </c:pt>
                <c:pt idx="447">
                  <c:v>123</c:v>
                </c:pt>
                <c:pt idx="448">
                  <c:v>107.69999694824219</c:v>
                </c:pt>
                <c:pt idx="449">
                  <c:v>100.5</c:v>
                </c:pt>
                <c:pt idx="450">
                  <c:v>72.75</c:v>
                </c:pt>
                <c:pt idx="451">
                  <c:v>59.5</c:v>
                </c:pt>
                <c:pt idx="452">
                  <c:v>44.25</c:v>
                </c:pt>
                <c:pt idx="453">
                  <c:v>23.75</c:v>
                </c:pt>
                <c:pt idx="454">
                  <c:v>18.5</c:v>
                </c:pt>
                <c:pt idx="455">
                  <c:v>17.25</c:v>
                </c:pt>
                <c:pt idx="456">
                  <c:v>40.5</c:v>
                </c:pt>
                <c:pt idx="457">
                  <c:v>90</c:v>
                </c:pt>
                <c:pt idx="458">
                  <c:v>128</c:v>
                </c:pt>
                <c:pt idx="459">
                  <c:v>141.30000305175781</c:v>
                </c:pt>
                <c:pt idx="460">
                  <c:v>110.5</c:v>
                </c:pt>
                <c:pt idx="461">
                  <c:v>59.25</c:v>
                </c:pt>
                <c:pt idx="462">
                  <c:v>49</c:v>
                </c:pt>
                <c:pt idx="463">
                  <c:v>50.5</c:v>
                </c:pt>
                <c:pt idx="464">
                  <c:v>35.75</c:v>
                </c:pt>
                <c:pt idx="465">
                  <c:v>37</c:v>
                </c:pt>
                <c:pt idx="466">
                  <c:v>39.25</c:v>
                </c:pt>
                <c:pt idx="467">
                  <c:v>25.25</c:v>
                </c:pt>
                <c:pt idx="468">
                  <c:v>32.75</c:v>
                </c:pt>
                <c:pt idx="469">
                  <c:v>52.75</c:v>
                </c:pt>
                <c:pt idx="470">
                  <c:v>54.25</c:v>
                </c:pt>
                <c:pt idx="471">
                  <c:v>45</c:v>
                </c:pt>
                <c:pt idx="472">
                  <c:v>31</c:v>
                </c:pt>
                <c:pt idx="473">
                  <c:v>25</c:v>
                </c:pt>
                <c:pt idx="474">
                  <c:v>17.75</c:v>
                </c:pt>
                <c:pt idx="475">
                  <c:v>19.25</c:v>
                </c:pt>
                <c:pt idx="476">
                  <c:v>37</c:v>
                </c:pt>
                <c:pt idx="477">
                  <c:v>41.25</c:v>
                </c:pt>
                <c:pt idx="478">
                  <c:v>71.75</c:v>
                </c:pt>
                <c:pt idx="479">
                  <c:v>113.30000305175781</c:v>
                </c:pt>
                <c:pt idx="480">
                  <c:v>101.5</c:v>
                </c:pt>
                <c:pt idx="481">
                  <c:v>131.5</c:v>
                </c:pt>
                <c:pt idx="482">
                  <c:v>325.5</c:v>
                </c:pt>
                <c:pt idx="483">
                  <c:v>947</c:v>
                </c:pt>
                <c:pt idx="484">
                  <c:v>2406</c:v>
                </c:pt>
                <c:pt idx="485">
                  <c:v>4068</c:v>
                </c:pt>
                <c:pt idx="486">
                  <c:v>4293</c:v>
                </c:pt>
                <c:pt idx="487">
                  <c:v>2755</c:v>
                </c:pt>
                <c:pt idx="488">
                  <c:v>1019</c:v>
                </c:pt>
                <c:pt idx="489">
                  <c:v>253</c:v>
                </c:pt>
                <c:pt idx="490">
                  <c:v>129.80000305175781</c:v>
                </c:pt>
                <c:pt idx="491">
                  <c:v>110</c:v>
                </c:pt>
                <c:pt idx="492">
                  <c:v>71</c:v>
                </c:pt>
                <c:pt idx="493">
                  <c:v>28</c:v>
                </c:pt>
                <c:pt idx="494">
                  <c:v>41.75</c:v>
                </c:pt>
                <c:pt idx="495">
                  <c:v>68</c:v>
                </c:pt>
                <c:pt idx="496">
                  <c:v>62.25</c:v>
                </c:pt>
                <c:pt idx="497">
                  <c:v>69.25</c:v>
                </c:pt>
                <c:pt idx="498">
                  <c:v>68</c:v>
                </c:pt>
                <c:pt idx="499">
                  <c:v>40.5</c:v>
                </c:pt>
                <c:pt idx="500">
                  <c:v>22.75</c:v>
                </c:pt>
                <c:pt idx="501">
                  <c:v>18.75</c:v>
                </c:pt>
                <c:pt idx="502">
                  <c:v>21.25</c:v>
                </c:pt>
                <c:pt idx="503">
                  <c:v>28</c:v>
                </c:pt>
                <c:pt idx="504">
                  <c:v>39.75</c:v>
                </c:pt>
                <c:pt idx="505">
                  <c:v>55</c:v>
                </c:pt>
                <c:pt idx="506">
                  <c:v>50.5</c:v>
                </c:pt>
                <c:pt idx="507">
                  <c:v>25.75</c:v>
                </c:pt>
                <c:pt idx="508">
                  <c:v>14.25</c:v>
                </c:pt>
                <c:pt idx="509">
                  <c:v>18</c:v>
                </c:pt>
                <c:pt idx="510">
                  <c:v>19.5</c:v>
                </c:pt>
                <c:pt idx="511">
                  <c:v>20</c:v>
                </c:pt>
                <c:pt idx="512">
                  <c:v>23</c:v>
                </c:pt>
                <c:pt idx="513">
                  <c:v>26.5</c:v>
                </c:pt>
                <c:pt idx="514">
                  <c:v>25.25</c:v>
                </c:pt>
                <c:pt idx="515">
                  <c:v>17.5</c:v>
                </c:pt>
                <c:pt idx="516">
                  <c:v>25.75</c:v>
                </c:pt>
                <c:pt idx="517">
                  <c:v>54.5</c:v>
                </c:pt>
                <c:pt idx="518">
                  <c:v>64.25</c:v>
                </c:pt>
                <c:pt idx="519">
                  <c:v>40.5</c:v>
                </c:pt>
                <c:pt idx="520">
                  <c:v>28.25</c:v>
                </c:pt>
                <c:pt idx="521">
                  <c:v>36.25</c:v>
                </c:pt>
                <c:pt idx="522">
                  <c:v>39.5</c:v>
                </c:pt>
                <c:pt idx="523">
                  <c:v>54</c:v>
                </c:pt>
                <c:pt idx="524">
                  <c:v>55.25</c:v>
                </c:pt>
                <c:pt idx="525">
                  <c:v>27.25</c:v>
                </c:pt>
                <c:pt idx="526">
                  <c:v>29.75</c:v>
                </c:pt>
                <c:pt idx="527">
                  <c:v>69.75</c:v>
                </c:pt>
                <c:pt idx="528">
                  <c:v>114.80000305175781</c:v>
                </c:pt>
                <c:pt idx="529">
                  <c:v>167.30000305175781</c:v>
                </c:pt>
                <c:pt idx="530">
                  <c:v>200.19999694824219</c:v>
                </c:pt>
                <c:pt idx="531">
                  <c:v>193.80000305175781</c:v>
                </c:pt>
                <c:pt idx="532">
                  <c:v>205.30000305175781</c:v>
                </c:pt>
                <c:pt idx="533">
                  <c:v>377.29998779296875</c:v>
                </c:pt>
                <c:pt idx="534">
                  <c:v>796.79998779296875</c:v>
                </c:pt>
                <c:pt idx="535">
                  <c:v>1236</c:v>
                </c:pt>
                <c:pt idx="536">
                  <c:v>1361</c:v>
                </c:pt>
                <c:pt idx="537">
                  <c:v>1105</c:v>
                </c:pt>
                <c:pt idx="538">
                  <c:v>696</c:v>
                </c:pt>
                <c:pt idx="539">
                  <c:v>382.20001220703125</c:v>
                </c:pt>
                <c:pt idx="540">
                  <c:v>214.30000305175781</c:v>
                </c:pt>
                <c:pt idx="541">
                  <c:v>161.5</c:v>
                </c:pt>
                <c:pt idx="542">
                  <c:v>154.80000305175781</c:v>
                </c:pt>
                <c:pt idx="543">
                  <c:v>173.80000305175781</c:v>
                </c:pt>
                <c:pt idx="544">
                  <c:v>207</c:v>
                </c:pt>
                <c:pt idx="545">
                  <c:v>168.5</c:v>
                </c:pt>
                <c:pt idx="546">
                  <c:v>87.5</c:v>
                </c:pt>
                <c:pt idx="547">
                  <c:v>54.25</c:v>
                </c:pt>
                <c:pt idx="548">
                  <c:v>49.25</c:v>
                </c:pt>
                <c:pt idx="549">
                  <c:v>38.5</c:v>
                </c:pt>
                <c:pt idx="550">
                  <c:v>56.5</c:v>
                </c:pt>
                <c:pt idx="551">
                  <c:v>71</c:v>
                </c:pt>
                <c:pt idx="552">
                  <c:v>41.25</c:v>
                </c:pt>
                <c:pt idx="553">
                  <c:v>30</c:v>
                </c:pt>
                <c:pt idx="554">
                  <c:v>62.5</c:v>
                </c:pt>
                <c:pt idx="555">
                  <c:v>111</c:v>
                </c:pt>
                <c:pt idx="556">
                  <c:v>121.19999694824219</c:v>
                </c:pt>
                <c:pt idx="557">
                  <c:v>75</c:v>
                </c:pt>
                <c:pt idx="558">
                  <c:v>52.5</c:v>
                </c:pt>
                <c:pt idx="559">
                  <c:v>66.75</c:v>
                </c:pt>
                <c:pt idx="560">
                  <c:v>63.5</c:v>
                </c:pt>
                <c:pt idx="561">
                  <c:v>45.75</c:v>
                </c:pt>
                <c:pt idx="562">
                  <c:v>38.75</c:v>
                </c:pt>
                <c:pt idx="563">
                  <c:v>48.75</c:v>
                </c:pt>
                <c:pt idx="564">
                  <c:v>52.5</c:v>
                </c:pt>
                <c:pt idx="565">
                  <c:v>36.75</c:v>
                </c:pt>
                <c:pt idx="566">
                  <c:v>37</c:v>
                </c:pt>
                <c:pt idx="567">
                  <c:v>55.25</c:v>
                </c:pt>
                <c:pt idx="568">
                  <c:v>44</c:v>
                </c:pt>
                <c:pt idx="569">
                  <c:v>28.25</c:v>
                </c:pt>
                <c:pt idx="570">
                  <c:v>37.75</c:v>
                </c:pt>
                <c:pt idx="571">
                  <c:v>31.5</c:v>
                </c:pt>
                <c:pt idx="572">
                  <c:v>18.5</c:v>
                </c:pt>
                <c:pt idx="573">
                  <c:v>39.25</c:v>
                </c:pt>
                <c:pt idx="574">
                  <c:v>59</c:v>
                </c:pt>
                <c:pt idx="575">
                  <c:v>34.75</c:v>
                </c:pt>
                <c:pt idx="576">
                  <c:v>5.75</c:v>
                </c:pt>
                <c:pt idx="577">
                  <c:v>1.75</c:v>
                </c:pt>
                <c:pt idx="578">
                  <c:v>13.75</c:v>
                </c:pt>
                <c:pt idx="579">
                  <c:v>60.25</c:v>
                </c:pt>
                <c:pt idx="580">
                  <c:v>104.5</c:v>
                </c:pt>
                <c:pt idx="581">
                  <c:v>86.75</c:v>
                </c:pt>
                <c:pt idx="582">
                  <c:v>63.25</c:v>
                </c:pt>
                <c:pt idx="583">
                  <c:v>95</c:v>
                </c:pt>
                <c:pt idx="584">
                  <c:v>233</c:v>
                </c:pt>
                <c:pt idx="585">
                  <c:v>419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CED-446C-8EE4-6BE3C730970C}"/>
            </c:ext>
          </c:extLst>
        </c:ser>
        <c:ser>
          <c:idx val="1"/>
          <c:order val="1"/>
          <c:tx>
            <c:v>distriubtion width</c:v>
          </c:tx>
          <c:spPr>
            <a:ln w="38100">
              <a:solidFill>
                <a:srgbClr val="FF66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{19 min}'!$G$10:$G$11</c:f>
              <c:numCache>
                <c:formatCode>General</c:formatCode>
                <c:ptCount val="2"/>
                <c:pt idx="0">
                  <c:v>523.75286865234375</c:v>
                </c:pt>
                <c:pt idx="1">
                  <c:v>527.717041015625</c:v>
                </c:pt>
              </c:numCache>
            </c:numRef>
          </c:xVal>
          <c:yVal>
            <c:numRef>
              <c:f>'Sheet1 {19 min}'!$F$13:$F$14</c:f>
              <c:numCache>
                <c:formatCode>General</c:formatCode>
                <c:ptCount val="2"/>
                <c:pt idx="0">
                  <c:v>20480</c:v>
                </c:pt>
                <c:pt idx="1">
                  <c:v>20480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CED-446C-8EE4-6BE3C730970C}"/>
            </c:ext>
          </c:extLst>
        </c:ser>
        <c:ser>
          <c:idx val="2"/>
          <c:order val="2"/>
          <c:tx>
            <c:v>centroid</c:v>
          </c:tx>
          <c:spPr>
            <a:ln w="38100">
              <a:solidFill>
                <a:srgbClr val="00FF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('Sheet1 {19 min}'!$G$4,'Sheet1 {19 min}'!$G$4)</c:f>
              <c:numCache>
                <c:formatCode>General</c:formatCode>
                <c:ptCount val="2"/>
                <c:pt idx="0">
                  <c:v>525.09930419921875</c:v>
                </c:pt>
                <c:pt idx="1">
                  <c:v>525.09930419921875</c:v>
                </c:pt>
              </c:numCache>
            </c:numRef>
          </c:xVal>
          <c:yVal>
            <c:numRef>
              <c:f>'Sheet1 {19 min}'!$F$12:$F$13</c:f>
              <c:numCache>
                <c:formatCode>General</c:formatCode>
                <c:ptCount val="2"/>
                <c:pt idx="0">
                  <c:v>0</c:v>
                </c:pt>
                <c:pt idx="1">
                  <c:v>20480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CED-446C-8EE4-6BE3C730970C}"/>
            </c:ext>
          </c:extLst>
        </c:ser>
        <c:ser>
          <c:idx val="3"/>
          <c:order val="3"/>
          <c:tx>
            <c:v>peak envelope</c:v>
          </c:tx>
          <c:spPr>
            <a:ln w="12700">
              <a:solidFill>
                <a:srgbClr val="FF0000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'Sheet1 {19 min}'!$D$1:$D$12</c:f>
              <c:numCache>
                <c:formatCode>General</c:formatCode>
                <c:ptCount val="12"/>
                <c:pt idx="0">
                  <c:v>523.7750244140625</c:v>
                </c:pt>
                <c:pt idx="1">
                  <c:v>524.27398681640625</c:v>
                </c:pt>
                <c:pt idx="2">
                  <c:v>524.77398681640625</c:v>
                </c:pt>
                <c:pt idx="3">
                  <c:v>525.28497314453125</c:v>
                </c:pt>
                <c:pt idx="4">
                  <c:v>525.78497314453125</c:v>
                </c:pt>
                <c:pt idx="5">
                  <c:v>526.2860107421875</c:v>
                </c:pt>
                <c:pt idx="6">
                  <c:v>526.7860107421875</c:v>
                </c:pt>
                <c:pt idx="7">
                  <c:v>527.2979736328125</c:v>
                </c:pt>
                <c:pt idx="8">
                  <c:v>527.79901123046875</c:v>
                </c:pt>
                <c:pt idx="9">
                  <c:v>528.29901123046875</c:v>
                </c:pt>
                <c:pt idx="10">
                  <c:v>528.79901123046875</c:v>
                </c:pt>
                <c:pt idx="11">
                  <c:v>529.29901123046875</c:v>
                </c:pt>
              </c:numCache>
            </c:numRef>
          </c:xVal>
          <c:yVal>
            <c:numRef>
              <c:f>'Sheet1 {19 min}'!$E$1:$E$28</c:f>
              <c:numCache>
                <c:formatCode>General</c:formatCode>
                <c:ptCount val="28"/>
                <c:pt idx="0">
                  <c:v>204800</c:v>
                </c:pt>
                <c:pt idx="1">
                  <c:v>187000</c:v>
                </c:pt>
                <c:pt idx="2">
                  <c:v>135200</c:v>
                </c:pt>
                <c:pt idx="3">
                  <c:v>100000</c:v>
                </c:pt>
                <c:pt idx="4">
                  <c:v>101200</c:v>
                </c:pt>
                <c:pt idx="5">
                  <c:v>93190</c:v>
                </c:pt>
                <c:pt idx="6">
                  <c:v>74360</c:v>
                </c:pt>
                <c:pt idx="7">
                  <c:v>39910</c:v>
                </c:pt>
                <c:pt idx="8">
                  <c:v>16680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CED-446C-8EE4-6BE3C730970C}"/>
            </c:ext>
          </c:extLst>
        </c:ser>
        <c:ser>
          <c:idx val="4"/>
          <c:order val="4"/>
          <c:tx>
            <c:v>Binomial p = 1</c:v>
          </c:tx>
          <c:spPr>
            <a:ln w="25400">
              <a:solidFill>
                <a:srgbClr val="4472C4"/>
              </a:solidFill>
              <a:prstDash val="solid"/>
            </a:ln>
          </c:spPr>
          <c:marker>
            <c:symbol val="none"/>
          </c:marker>
          <c:xVal>
            <c:numRef>
              <c:f>'Sheet1 {19 min}'!$D$1:$D$31</c:f>
              <c:numCache>
                <c:formatCode>General</c:formatCode>
                <c:ptCount val="31"/>
                <c:pt idx="0">
                  <c:v>523.7750244140625</c:v>
                </c:pt>
                <c:pt idx="1">
                  <c:v>524.27398681640625</c:v>
                </c:pt>
                <c:pt idx="2">
                  <c:v>524.77398681640625</c:v>
                </c:pt>
                <c:pt idx="3">
                  <c:v>525.28497314453125</c:v>
                </c:pt>
                <c:pt idx="4">
                  <c:v>525.78497314453125</c:v>
                </c:pt>
                <c:pt idx="5">
                  <c:v>526.2860107421875</c:v>
                </c:pt>
                <c:pt idx="6">
                  <c:v>526.7860107421875</c:v>
                </c:pt>
                <c:pt idx="7">
                  <c:v>527.2979736328125</c:v>
                </c:pt>
                <c:pt idx="8">
                  <c:v>527.79901123046875</c:v>
                </c:pt>
                <c:pt idx="9">
                  <c:v>528.29901123046875</c:v>
                </c:pt>
                <c:pt idx="10">
                  <c:v>528.79901123046875</c:v>
                </c:pt>
                <c:pt idx="11">
                  <c:v>529.29901123046875</c:v>
                </c:pt>
              </c:numCache>
            </c:numRef>
          </c:xVal>
          <c:yVal>
            <c:numRef>
              <c:f>'Sheet1 {19 min}'!$P$1:$P$31</c:f>
              <c:numCache>
                <c:formatCode>General</c:formatCode>
                <c:ptCount val="31"/>
                <c:pt idx="0">
                  <c:v>199219.25380039896</c:v>
                </c:pt>
                <c:pt idx="1">
                  <c:v>199403.52398264117</c:v>
                </c:pt>
                <c:pt idx="2">
                  <c:v>122615.98072485297</c:v>
                </c:pt>
                <c:pt idx="3">
                  <c:v>96181.755545222535</c:v>
                </c:pt>
                <c:pt idx="4">
                  <c:v>105669.21155180005</c:v>
                </c:pt>
                <c:pt idx="5">
                  <c:v>100743.79606060343</c:v>
                </c:pt>
                <c:pt idx="6">
                  <c:v>68651.719461224086</c:v>
                </c:pt>
                <c:pt idx="7">
                  <c:v>32512.482274844107</c:v>
                </c:pt>
                <c:pt idx="8">
                  <c:v>10955.270335851681</c:v>
                </c:pt>
                <c:pt idx="9">
                  <c:v>2830.74104562602</c:v>
                </c:pt>
                <c:pt idx="10">
                  <c:v>594.09022272138952</c:v>
                </c:pt>
                <c:pt idx="11">
                  <c:v>105.37397522976488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CED-446C-8EE4-6BE3C730970C}"/>
            </c:ext>
          </c:extLst>
        </c:ser>
        <c:ser>
          <c:idx val="5"/>
          <c:order val="5"/>
          <c:tx>
            <c:v>Bimodal(1) 7.2</c:v>
          </c:tx>
          <c:marker>
            <c:symbol val="none"/>
          </c:marker>
          <c:xVal>
            <c:numRef>
              <c:f>'Sheet1 {19 min}'!$D$1:$D$31</c:f>
              <c:numCache>
                <c:formatCode>General</c:formatCode>
                <c:ptCount val="31"/>
                <c:pt idx="0">
                  <c:v>523.7750244140625</c:v>
                </c:pt>
                <c:pt idx="1">
                  <c:v>524.27398681640625</c:v>
                </c:pt>
                <c:pt idx="2">
                  <c:v>524.77398681640625</c:v>
                </c:pt>
                <c:pt idx="3">
                  <c:v>525.28497314453125</c:v>
                </c:pt>
                <c:pt idx="4">
                  <c:v>525.78497314453125</c:v>
                </c:pt>
                <c:pt idx="5">
                  <c:v>526.2860107421875</c:v>
                </c:pt>
                <c:pt idx="6">
                  <c:v>526.7860107421875</c:v>
                </c:pt>
                <c:pt idx="7">
                  <c:v>527.2979736328125</c:v>
                </c:pt>
                <c:pt idx="8">
                  <c:v>527.79901123046875</c:v>
                </c:pt>
                <c:pt idx="9">
                  <c:v>528.29901123046875</c:v>
                </c:pt>
                <c:pt idx="10">
                  <c:v>528.79901123046875</c:v>
                </c:pt>
                <c:pt idx="11">
                  <c:v>529.29901123046875</c:v>
                </c:pt>
              </c:numCache>
            </c:numRef>
          </c:xVal>
          <c:yVal>
            <c:numRef>
              <c:f>'Sheet1 {19 min}'!$M$1:$M$31</c:f>
              <c:numCache>
                <c:formatCode>General</c:formatCode>
                <c:ptCount val="31"/>
                <c:pt idx="0">
                  <c:v>198554.1756361936</c:v>
                </c:pt>
                <c:pt idx="1">
                  <c:v>193091.36372538508</c:v>
                </c:pt>
                <c:pt idx="2">
                  <c:v>96287.330373934295</c:v>
                </c:pt>
                <c:pt idx="3">
                  <c:v>32836.691990863161</c:v>
                </c:pt>
                <c:pt idx="4">
                  <c:v>8607.740179457358</c:v>
                </c:pt>
                <c:pt idx="5">
                  <c:v>1847.1965589357542</c:v>
                </c:pt>
                <c:pt idx="6">
                  <c:v>337.41952224468525</c:v>
                </c:pt>
                <c:pt idx="7">
                  <c:v>53.861690062584891</c:v>
                </c:pt>
                <c:pt idx="8">
                  <c:v>7.656279415138</c:v>
                </c:pt>
                <c:pt idx="9">
                  <c:v>0.98320551222502817</c:v>
                </c:pt>
                <c:pt idx="10">
                  <c:v>0.10935239893909239</c:v>
                </c:pt>
                <c:pt idx="11">
                  <c:v>1.0112433370772311E-2</c:v>
                </c:pt>
                <c:pt idx="12">
                  <c:v>1.2469655985537613E-3</c:v>
                </c:pt>
                <c:pt idx="13">
                  <c:v>6.7174146187526113E-4</c:v>
                </c:pt>
                <c:pt idx="14">
                  <c:v>6.4603123093138375E-4</c:v>
                </c:pt>
                <c:pt idx="15">
                  <c:v>6.4528043910338465E-4</c:v>
                </c:pt>
                <c:pt idx="16">
                  <c:v>6.4526734069507007E-4</c:v>
                </c:pt>
                <c:pt idx="17">
                  <c:v>6.4526723039859846E-4</c:v>
                </c:pt>
                <c:pt idx="18">
                  <c:v>6.4526723024438024E-4</c:v>
                </c:pt>
                <c:pt idx="19">
                  <c:v>6.4526723024438024E-4</c:v>
                </c:pt>
                <c:pt idx="20">
                  <c:v>6.4526723024438024E-4</c:v>
                </c:pt>
                <c:pt idx="21">
                  <c:v>6.4526723024438024E-4</c:v>
                </c:pt>
                <c:pt idx="22">
                  <c:v>6.4526723024438024E-4</c:v>
                </c:pt>
                <c:pt idx="23">
                  <c:v>6.4526723024438024E-4</c:v>
                </c:pt>
                <c:pt idx="24">
                  <c:v>6.4526723024438024E-4</c:v>
                </c:pt>
                <c:pt idx="25">
                  <c:v>6.4526723024438024E-4</c:v>
                </c:pt>
                <c:pt idx="26">
                  <c:v>6.4526723024438024E-4</c:v>
                </c:pt>
                <c:pt idx="27">
                  <c:v>6.4526723024438024E-4</c:v>
                </c:pt>
                <c:pt idx="28">
                  <c:v>6.4526723024438024E-4</c:v>
                </c:pt>
                <c:pt idx="29">
                  <c:v>6.4526723024438024E-4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CED-446C-8EE4-6BE3C730970C}"/>
            </c:ext>
          </c:extLst>
        </c:ser>
        <c:ser>
          <c:idx val="6"/>
          <c:order val="6"/>
          <c:tx>
            <c:v>Bimodal(2) 7.2</c:v>
          </c:tx>
          <c:marker>
            <c:symbol val="none"/>
          </c:marker>
          <c:xVal>
            <c:numRef>
              <c:f>'Sheet1 {19 min}'!$D$1:$D$31</c:f>
              <c:numCache>
                <c:formatCode>General</c:formatCode>
                <c:ptCount val="31"/>
                <c:pt idx="0">
                  <c:v>523.7750244140625</c:v>
                </c:pt>
                <c:pt idx="1">
                  <c:v>524.27398681640625</c:v>
                </c:pt>
                <c:pt idx="2">
                  <c:v>524.77398681640625</c:v>
                </c:pt>
                <c:pt idx="3">
                  <c:v>525.28497314453125</c:v>
                </c:pt>
                <c:pt idx="4">
                  <c:v>525.78497314453125</c:v>
                </c:pt>
                <c:pt idx="5">
                  <c:v>526.2860107421875</c:v>
                </c:pt>
                <c:pt idx="6">
                  <c:v>526.7860107421875</c:v>
                </c:pt>
                <c:pt idx="7">
                  <c:v>527.2979736328125</c:v>
                </c:pt>
                <c:pt idx="8">
                  <c:v>527.79901123046875</c:v>
                </c:pt>
                <c:pt idx="9">
                  <c:v>528.29901123046875</c:v>
                </c:pt>
                <c:pt idx="10">
                  <c:v>528.79901123046875</c:v>
                </c:pt>
                <c:pt idx="11">
                  <c:v>529.29901123046875</c:v>
                </c:pt>
              </c:numCache>
            </c:numRef>
          </c:xVal>
          <c:yVal>
            <c:numRef>
              <c:f>'Sheet1 {19 min}'!$O$1:$O$31</c:f>
              <c:numCache>
                <c:formatCode>General</c:formatCode>
                <c:ptCount val="31"/>
                <c:pt idx="0">
                  <c:v>1.9367916811820506E-3</c:v>
                </c:pt>
                <c:pt idx="1">
                  <c:v>4.4588689501129541E-2</c:v>
                </c:pt>
                <c:pt idx="2">
                  <c:v>0.64833206459627635</c:v>
                </c:pt>
                <c:pt idx="3">
                  <c:v>5.388963153485129</c:v>
                </c:pt>
                <c:pt idx="4">
                  <c:v>27.585935107179353</c:v>
                </c:pt>
                <c:pt idx="5">
                  <c:v>88.626124014499766</c:v>
                </c:pt>
                <c:pt idx="6">
                  <c:v>173.84859222530739</c:v>
                </c:pt>
                <c:pt idx="7">
                  <c:v>191.7511649179979</c:v>
                </c:pt>
                <c:pt idx="8">
                  <c:v>102.43374803015212</c:v>
                </c:pt>
                <c:pt idx="9">
                  <c:v>34.955094540978877</c:v>
                </c:pt>
                <c:pt idx="10">
                  <c:v>8.8630985072807729</c:v>
                </c:pt>
                <c:pt idx="11">
                  <c:v>1.8072359142183534</c:v>
                </c:pt>
                <c:pt idx="12">
                  <c:v>0.31093808341197232</c:v>
                </c:pt>
                <c:pt idx="13">
                  <c:v>4.6936981531769867E-2</c:v>
                </c:pt>
                <c:pt idx="14">
                  <c:v>6.7708679295377947E-3</c:v>
                </c:pt>
                <c:pt idx="15">
                  <c:v>1.3731731385405073E-3</c:v>
                </c:pt>
                <c:pt idx="16">
                  <c:v>7.2036243815319406E-4</c:v>
                </c:pt>
                <c:pt idx="17">
                  <c:v>6.4957062868858885E-4</c:v>
                </c:pt>
                <c:pt idx="18">
                  <c:v>6.4526723024438024E-4</c:v>
                </c:pt>
                <c:pt idx="19">
                  <c:v>6.4526723024438024E-4</c:v>
                </c:pt>
                <c:pt idx="20">
                  <c:v>6.4526723024438024E-4</c:v>
                </c:pt>
                <c:pt idx="21">
                  <c:v>6.4526723024438024E-4</c:v>
                </c:pt>
                <c:pt idx="22">
                  <c:v>6.4526723024438024E-4</c:v>
                </c:pt>
                <c:pt idx="23">
                  <c:v>6.4526723024438024E-4</c:v>
                </c:pt>
                <c:pt idx="24">
                  <c:v>6.4526723024438024E-4</c:v>
                </c:pt>
                <c:pt idx="25">
                  <c:v>6.4526723024438024E-4</c:v>
                </c:pt>
                <c:pt idx="26">
                  <c:v>6.4526723024438024E-4</c:v>
                </c:pt>
                <c:pt idx="27">
                  <c:v>6.4526723024438024E-4</c:v>
                </c:pt>
                <c:pt idx="28">
                  <c:v>6.4526723024438024E-4</c:v>
                </c:pt>
                <c:pt idx="29">
                  <c:v>6.4526723024438024E-4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CED-446C-8EE4-6BE3C730970C}"/>
            </c:ext>
          </c:extLst>
        </c:ser>
        <c:ser>
          <c:idx val="7"/>
          <c:order val="7"/>
          <c:tx>
            <c:v>Bimodal(3) 7.2</c:v>
          </c:tx>
          <c:marker>
            <c:symbol val="none"/>
          </c:marker>
          <c:xVal>
            <c:numRef>
              <c:f>'Sheet1 {19 min}'!$D$1:$D$31</c:f>
              <c:numCache>
                <c:formatCode>General</c:formatCode>
                <c:ptCount val="31"/>
                <c:pt idx="0">
                  <c:v>523.7750244140625</c:v>
                </c:pt>
                <c:pt idx="1">
                  <c:v>524.27398681640625</c:v>
                </c:pt>
                <c:pt idx="2">
                  <c:v>524.77398681640625</c:v>
                </c:pt>
                <c:pt idx="3">
                  <c:v>525.28497314453125</c:v>
                </c:pt>
                <c:pt idx="4">
                  <c:v>525.78497314453125</c:v>
                </c:pt>
                <c:pt idx="5">
                  <c:v>526.2860107421875</c:v>
                </c:pt>
                <c:pt idx="6">
                  <c:v>526.7860107421875</c:v>
                </c:pt>
                <c:pt idx="7">
                  <c:v>527.2979736328125</c:v>
                </c:pt>
                <c:pt idx="8">
                  <c:v>527.79901123046875</c:v>
                </c:pt>
                <c:pt idx="9">
                  <c:v>528.29901123046875</c:v>
                </c:pt>
                <c:pt idx="10">
                  <c:v>528.79901123046875</c:v>
                </c:pt>
                <c:pt idx="11">
                  <c:v>529.29901123046875</c:v>
                </c:pt>
              </c:numCache>
            </c:numRef>
          </c:xVal>
          <c:yVal>
            <c:numRef>
              <c:f>'Sheet1 {19 min}'!$V$1:$V$31</c:f>
              <c:numCache>
                <c:formatCode>General</c:formatCode>
                <c:ptCount val="31"/>
                <c:pt idx="0">
                  <c:v>665.0775179481509</c:v>
                </c:pt>
                <c:pt idx="1">
                  <c:v>6312.1169591010648</c:v>
                </c:pt>
                <c:pt idx="2">
                  <c:v>26328.003309388543</c:v>
                </c:pt>
                <c:pt idx="3">
                  <c:v>63339.675881740353</c:v>
                </c:pt>
                <c:pt idx="4">
                  <c:v>97033.886727769976</c:v>
                </c:pt>
                <c:pt idx="5">
                  <c:v>98807.974668187642</c:v>
                </c:pt>
                <c:pt idx="6">
                  <c:v>68140.452637288559</c:v>
                </c:pt>
                <c:pt idx="7">
                  <c:v>32266.870710397983</c:v>
                </c:pt>
                <c:pt idx="8">
                  <c:v>10845.181598940851</c:v>
                </c:pt>
                <c:pt idx="9">
                  <c:v>2794.8040361072767</c:v>
                </c:pt>
                <c:pt idx="10">
                  <c:v>585.11906234963021</c:v>
                </c:pt>
                <c:pt idx="11">
                  <c:v>103.55791741663624</c:v>
                </c:pt>
                <c:pt idx="12">
                  <c:v>15.930494319443534</c:v>
                </c:pt>
                <c:pt idx="13">
                  <c:v>2.1722161526236619</c:v>
                </c:pt>
                <c:pt idx="14">
                  <c:v>0.26531916041475911</c:v>
                </c:pt>
                <c:pt idx="15">
                  <c:v>2.8675801816732356E-2</c:v>
                </c:pt>
                <c:pt idx="16">
                  <c:v>2.8169305719222427E-3</c:v>
                </c:pt>
                <c:pt idx="17">
                  <c:v>7.0077080778078321E-4</c:v>
                </c:pt>
                <c:pt idx="18">
                  <c:v>6.4526723024438024E-4</c:v>
                </c:pt>
                <c:pt idx="19">
                  <c:v>6.4526723024438024E-4</c:v>
                </c:pt>
                <c:pt idx="20">
                  <c:v>6.4526723024438024E-4</c:v>
                </c:pt>
                <c:pt idx="21">
                  <c:v>6.4526723024438024E-4</c:v>
                </c:pt>
                <c:pt idx="22">
                  <c:v>6.4526723024438024E-4</c:v>
                </c:pt>
                <c:pt idx="23">
                  <c:v>6.4526723024438024E-4</c:v>
                </c:pt>
                <c:pt idx="24">
                  <c:v>6.4526723024438024E-4</c:v>
                </c:pt>
                <c:pt idx="25">
                  <c:v>6.4526723024438024E-4</c:v>
                </c:pt>
                <c:pt idx="26">
                  <c:v>6.4526723024438024E-4</c:v>
                </c:pt>
                <c:pt idx="27">
                  <c:v>6.4526723024438024E-4</c:v>
                </c:pt>
                <c:pt idx="28">
                  <c:v>6.4526723024438024E-4</c:v>
                </c:pt>
                <c:pt idx="29">
                  <c:v>6.4526723024438024E-4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9CED-446C-8EE4-6BE3C73097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502687"/>
        <c:axId val="788513919"/>
      </c:scatterChart>
      <c:valAx>
        <c:axId val="788502687"/>
        <c:scaling>
          <c:orientation val="minMax"/>
          <c:max val="530"/>
          <c:min val="523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m/z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88513919"/>
        <c:crosses val="autoZero"/>
        <c:crossBetween val="midCat"/>
      </c:valAx>
      <c:valAx>
        <c:axId val="788513919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88502687"/>
        <c:crosses val="autoZero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Regression Metric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Lit>
              <c:ptCount val="1"/>
              <c:pt idx="0">
                <c:v>Error</c:v>
              </c:pt>
            </c:strLit>
          </c:cat>
          <c:val>
            <c:numRef>
              <c:f>'Sheet1 {19 min}'!$I$78</c:f>
              <c:numCache>
                <c:formatCode>General</c:formatCode>
                <c:ptCount val="1"/>
                <c:pt idx="0">
                  <c:v>1.29370996445773E-4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FC0E-4970-9ECA-6554A4FFBA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axId val="788555519"/>
        <c:axId val="788540127"/>
      </c:barChart>
      <c:scatterChart>
        <c:scatterStyle val="lineMarker"/>
        <c:varyColors val="0"/>
        <c:ser>
          <c:idx val="1"/>
          <c:order val="1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008000"/>
                </a:solidFill>
                <a:prstDash val="solid"/>
              </a:ln>
            </c:spPr>
          </c:errBars>
          <c:yVal>
            <c:numRef>
              <c:f>'Sheet1 {19 min}'!$I$79</c:f>
              <c:numCache>
                <c:formatCode>General</c:formatCode>
                <c:ptCount val="1"/>
                <c:pt idx="0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FC0E-4970-9ECA-6554A4FFBAFA}"/>
            </c:ext>
          </c:extLst>
        </c:ser>
        <c:ser>
          <c:idx val="2"/>
          <c:order val="2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6600"/>
                </a:solidFill>
                <a:prstDash val="solid"/>
              </a:ln>
            </c:spPr>
          </c:errBars>
          <c:yVal>
            <c:numRef>
              <c:f>'Sheet1 {19 min}'!$I$80</c:f>
              <c:numCache>
                <c:formatCode>General</c:formatCode>
                <c:ptCount val="1"/>
                <c:pt idx="0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FC0E-4970-9ECA-6554A4FFBAFA}"/>
            </c:ext>
          </c:extLst>
        </c:ser>
        <c:ser>
          <c:idx val="3"/>
          <c:order val="3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'Sheet1 {19 min}'!$I$81</c:f>
              <c:numCache>
                <c:formatCode>General</c:formatCode>
                <c:ptCount val="1"/>
                <c:pt idx="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FC0E-4970-9ECA-6554A4FFBA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555519"/>
        <c:axId val="788540127"/>
      </c:scatterChart>
      <c:catAx>
        <c:axId val="78855551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88540127"/>
        <c:crosses val="autoZero"/>
        <c:auto val="1"/>
        <c:lblAlgn val="ctr"/>
        <c:lblOffset val="100"/>
        <c:noMultiLvlLbl val="0"/>
      </c:catAx>
      <c:valAx>
        <c:axId val="788540127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788555519"/>
        <c:crosses val="autoZero"/>
        <c:crossBetween val="between"/>
      </c:valAx>
      <c:spPr>
        <a:noFill/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Delta Chi Metric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Lit>
              <c:ptCount val="1"/>
              <c:pt idx="0">
                <c:v>DeltaChi</c:v>
              </c:pt>
            </c:strLit>
          </c:cat>
          <c:val>
            <c:numRef>
              <c:f>'Sheet1 {19 min}'!$J$78</c:f>
              <c:numCache>
                <c:formatCode>General</c:formatCode>
                <c:ptCount val="1"/>
                <c:pt idx="0">
                  <c:v>-6.9670947202730912E-2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E0-46A5-9A06-F525631A85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axId val="788537631"/>
        <c:axId val="788548447"/>
      </c:barChart>
      <c:scatterChart>
        <c:scatterStyle val="lineMarker"/>
        <c:varyColors val="0"/>
        <c:ser>
          <c:idx val="1"/>
          <c:order val="1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008000"/>
                </a:solidFill>
                <a:prstDash val="solid"/>
              </a:ln>
            </c:spPr>
          </c:errBars>
          <c:yVal>
            <c:numRef>
              <c:f>'Sheet1 {19 min}'!$J$79</c:f>
              <c:numCache>
                <c:formatCode>General</c:formatCode>
                <c:ptCount val="1"/>
                <c:pt idx="0">
                  <c:v>2.2476460353585331E-2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E0-46A5-9A06-F525631A854A}"/>
            </c:ext>
          </c:extLst>
        </c:ser>
        <c:ser>
          <c:idx val="2"/>
          <c:order val="2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6600"/>
                </a:solidFill>
                <a:prstDash val="solid"/>
              </a:ln>
            </c:spPr>
          </c:errBars>
          <c:yVal>
            <c:numRef>
              <c:f>'Sheet1 {19 min}'!$J$80</c:f>
              <c:numCache>
                <c:formatCode>General</c:formatCode>
                <c:ptCount val="1"/>
                <c:pt idx="0">
                  <c:v>1.1238230176792666E-2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AE0-46A5-9A06-F525631A854A}"/>
            </c:ext>
          </c:extLst>
        </c:ser>
        <c:ser>
          <c:idx val="3"/>
          <c:order val="3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'Sheet1 {19 min}'!$J$81</c:f>
              <c:numCache>
                <c:formatCode>General</c:formatCode>
                <c:ptCount val="1"/>
                <c:pt idx="0">
                  <c:v>5.6191150883963328E-3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AE0-46A5-9A06-F525631A85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537631"/>
        <c:axId val="788548447"/>
      </c:scatterChart>
      <c:catAx>
        <c:axId val="78853763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88548447"/>
        <c:crosses val="autoZero"/>
        <c:auto val="1"/>
        <c:lblAlgn val="ctr"/>
        <c:lblOffset val="100"/>
        <c:noMultiLvlLbl val="0"/>
      </c:catAx>
      <c:valAx>
        <c:axId val="788548447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788537631"/>
        <c:crosses val="autoZero"/>
        <c:crossBetween val="between"/>
      </c:valAx>
      <c:spPr>
        <a:noFill/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Separation Metric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Lit>
              <c:ptCount val="1"/>
              <c:pt idx="0">
                <c:v>SepRatio</c:v>
              </c:pt>
            </c:strLit>
          </c:cat>
          <c:val>
            <c:numRef>
              <c:f>'Sheet1 {19 min}'!$K$78</c:f>
              <c:numCache>
                <c:formatCode>General</c:formatCode>
                <c:ptCount val="1"/>
                <c:pt idx="0">
                  <c:v>1.3753496716504496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D3-41A2-8D5A-A7CD161EFA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axId val="788534303"/>
        <c:axId val="788555103"/>
      </c:barChart>
      <c:scatterChart>
        <c:scatterStyle val="lineMarker"/>
        <c:varyColors val="0"/>
        <c:ser>
          <c:idx val="1"/>
          <c:order val="1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008000"/>
                </a:solidFill>
                <a:prstDash val="solid"/>
              </a:ln>
            </c:spPr>
          </c:errBars>
          <c:yVal>
            <c:numRef>
              <c:f>'Sheet1 {19 min}'!$K$79</c:f>
              <c:numCache>
                <c:formatCode>General</c:formatCode>
                <c:ptCount val="1"/>
                <c:pt idx="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D3-41A2-8D5A-A7CD161EFA82}"/>
            </c:ext>
          </c:extLst>
        </c:ser>
        <c:ser>
          <c:idx val="2"/>
          <c:order val="2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6600"/>
                </a:solidFill>
                <a:prstDash val="solid"/>
              </a:ln>
            </c:spPr>
          </c:errBars>
          <c:yVal>
            <c:numRef>
              <c:f>'Sheet1 {19 min}'!$K$80</c:f>
              <c:numCache>
                <c:formatCode>General</c:formatCode>
                <c:ptCount val="1"/>
                <c:pt idx="0">
                  <c:v>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7D3-41A2-8D5A-A7CD161EFA82}"/>
            </c:ext>
          </c:extLst>
        </c:ser>
        <c:ser>
          <c:idx val="3"/>
          <c:order val="3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'Sheet1 {19 min}'!$K$81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7D3-41A2-8D5A-A7CD161EFA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534303"/>
        <c:axId val="788555103"/>
      </c:scatterChart>
      <c:catAx>
        <c:axId val="78853430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88555103"/>
        <c:crosses val="autoZero"/>
        <c:auto val="1"/>
        <c:lblAlgn val="ctr"/>
        <c:lblOffset val="100"/>
        <c:noMultiLvlLbl val="0"/>
      </c:catAx>
      <c:valAx>
        <c:axId val="788555103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788534303"/>
        <c:crosses val="autoZero"/>
        <c:crossBetween val="between"/>
      </c:valAx>
      <c:spPr>
        <a:noFill/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Iterative Fitting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1st</c:v>
          </c:tx>
          <c:spPr>
            <a:ln w="25400">
              <a:noFill/>
            </a:ln>
            <a:effectLst/>
          </c:spPr>
          <c:marker>
            <c:symbol val="circle"/>
            <c:size val="6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xVal>
            <c:numRef>
              <c:f>'Sheet1 {19 min}'!$K$101:$K$120</c:f>
              <c:numCache>
                <c:formatCode>General</c:formatCode>
                <c:ptCount val="20"/>
                <c:pt idx="0">
                  <c:v>0.12711655780254724</c:v>
                </c:pt>
                <c:pt idx="1">
                  <c:v>0.38445909979711146</c:v>
                </c:pt>
                <c:pt idx="2">
                  <c:v>0.49285128410482376</c:v>
                </c:pt>
                <c:pt idx="3">
                  <c:v>0.22501455865783501</c:v>
                </c:pt>
                <c:pt idx="4">
                  <c:v>7.7114529709467333E-2</c:v>
                </c:pt>
                <c:pt idx="5">
                  <c:v>0.24507535601472966</c:v>
                </c:pt>
                <c:pt idx="6">
                  <c:v>0.20024493895719339</c:v>
                </c:pt>
                <c:pt idx="7">
                  <c:v>1.2402141634898189E-5</c:v>
                </c:pt>
                <c:pt idx="8">
                  <c:v>0.34884373365789206</c:v>
                </c:pt>
                <c:pt idx="9">
                  <c:v>0.35376698593820244</c:v>
                </c:pt>
              </c:numCache>
            </c:numRef>
          </c:xVal>
          <c:yVal>
            <c:numRef>
              <c:f>'Sheet1 {19 min}'!$Q$101:$Q$120</c:f>
              <c:numCache>
                <c:formatCode>General</c:formatCode>
                <c:ptCount val="20"/>
                <c:pt idx="0">
                  <c:v>0.48269307143436424</c:v>
                </c:pt>
                <c:pt idx="1">
                  <c:v>0.56620810075149086</c:v>
                </c:pt>
                <c:pt idx="2">
                  <c:v>0.62704678744417253</c:v>
                </c:pt>
                <c:pt idx="3">
                  <c:v>0.52969687917941199</c:v>
                </c:pt>
                <c:pt idx="4">
                  <c:v>0.42558540933509958</c:v>
                </c:pt>
                <c:pt idx="5">
                  <c:v>0.55052357392685491</c:v>
                </c:pt>
                <c:pt idx="6">
                  <c:v>0.596970212180013</c:v>
                </c:pt>
                <c:pt idx="7">
                  <c:v>0.35325585599661458</c:v>
                </c:pt>
                <c:pt idx="8">
                  <c:v>0.58035830224597451</c:v>
                </c:pt>
                <c:pt idx="9">
                  <c:v>0.56614443508029955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4F-4520-A2D5-AA7A46AE8045}"/>
            </c:ext>
          </c:extLst>
        </c:ser>
        <c:ser>
          <c:idx val="1"/>
          <c:order val="1"/>
          <c:tx>
            <c:v>2nd</c:v>
          </c:tx>
          <c:spPr>
            <a:ln w="25400">
              <a:noFill/>
            </a:ln>
            <a:effectLst/>
          </c:spPr>
          <c:marker>
            <c:symbol val="circle"/>
            <c:size val="6"/>
            <c:spPr>
              <a:solidFill>
                <a:srgbClr val="99CCFF"/>
              </a:solidFill>
              <a:ln>
                <a:solidFill>
                  <a:srgbClr val="99CCFF"/>
                </a:solidFill>
                <a:prstDash val="solid"/>
              </a:ln>
            </c:spPr>
          </c:marker>
          <c:xVal>
            <c:numRef>
              <c:f>'Sheet1 {19 min}'!$M$101:$M$120</c:f>
              <c:numCache>
                <c:formatCode>General</c:formatCode>
                <c:ptCount val="20"/>
                <c:pt idx="0">
                  <c:v>2.2931368229221119</c:v>
                </c:pt>
                <c:pt idx="1">
                  <c:v>2.6926085725831572</c:v>
                </c:pt>
                <c:pt idx="2">
                  <c:v>3.070879744269833</c:v>
                </c:pt>
                <c:pt idx="3">
                  <c:v>2.1554022486810394</c:v>
                </c:pt>
                <c:pt idx="4">
                  <c:v>1.6530809374754287</c:v>
                </c:pt>
                <c:pt idx="5">
                  <c:v>3.5143526803558869</c:v>
                </c:pt>
                <c:pt idx="6">
                  <c:v>1.981872739517702</c:v>
                </c:pt>
                <c:pt idx="7">
                  <c:v>1.3845959851586871</c:v>
                </c:pt>
                <c:pt idx="8">
                  <c:v>3.4873999254803256</c:v>
                </c:pt>
                <c:pt idx="9">
                  <c:v>3.7985170326116977</c:v>
                </c:pt>
              </c:numCache>
            </c:numRef>
          </c:xVal>
          <c:yVal>
            <c:numRef>
              <c:f>'Sheet1 {19 min}'!$R$101:$R$120</c:f>
              <c:numCache>
                <c:formatCode>General</c:formatCode>
                <c:ptCount val="20"/>
                <c:pt idx="0">
                  <c:v>0.19005219219302308</c:v>
                </c:pt>
                <c:pt idx="1">
                  <c:v>0.245611312999374</c:v>
                </c:pt>
                <c:pt idx="2">
                  <c:v>0.18305091682345809</c:v>
                </c:pt>
                <c:pt idx="3">
                  <c:v>9.146090908964262E-2</c:v>
                </c:pt>
                <c:pt idx="4">
                  <c:v>0.28260062747100551</c:v>
                </c:pt>
                <c:pt idx="5">
                  <c:v>0.25515102769042963</c:v>
                </c:pt>
                <c:pt idx="6">
                  <c:v>0.19510606267259609</c:v>
                </c:pt>
                <c:pt idx="7">
                  <c:v>0.27702429510322113</c:v>
                </c:pt>
                <c:pt idx="8">
                  <c:v>0.19089198088609596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4F-4520-A2D5-AA7A46AE8045}"/>
            </c:ext>
          </c:extLst>
        </c:ser>
        <c:ser>
          <c:idx val="2"/>
          <c:order val="2"/>
          <c:tx>
            <c:v>3rd</c:v>
          </c:tx>
          <c:spPr>
            <a:ln w="25400">
              <a:noFill/>
            </a:ln>
            <a:effectLst/>
          </c:spPr>
          <c:marker>
            <c:symbol val="circle"/>
            <c:size val="6"/>
            <c:spPr>
              <a:solidFill>
                <a:srgbClr val="FFCC99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xVal>
            <c:numRef>
              <c:f>'Sheet1 {19 min}'!$O$101:$O$120</c:f>
              <c:numCache>
                <c:formatCode>General</c:formatCode>
                <c:ptCount val="20"/>
                <c:pt idx="0">
                  <c:v>4.550327449741685</c:v>
                </c:pt>
                <c:pt idx="1">
                  <c:v>4.8647870171145184</c:v>
                </c:pt>
                <c:pt idx="2">
                  <c:v>5.2449815318172437</c:v>
                </c:pt>
                <c:pt idx="3">
                  <c:v>4.2240677564200677</c:v>
                </c:pt>
                <c:pt idx="4">
                  <c:v>4.5824149838984347</c:v>
                </c:pt>
                <c:pt idx="5">
                  <c:v>4.778030971506678</c:v>
                </c:pt>
                <c:pt idx="6">
                  <c:v>4.0222176868989274</c:v>
                </c:pt>
                <c:pt idx="7">
                  <c:v>4.3392978306380581</c:v>
                </c:pt>
                <c:pt idx="8">
                  <c:v>4.7872000985569487</c:v>
                </c:pt>
                <c:pt idx="9">
                  <c:v>3.9874980871137451</c:v>
                </c:pt>
              </c:numCache>
            </c:numRef>
          </c:xVal>
          <c:yVal>
            <c:numRef>
              <c:f>'Sheet1 {19 min}'!$S$101:$S$120</c:f>
              <c:numCache>
                <c:formatCode>General</c:formatCode>
                <c:ptCount val="20"/>
                <c:pt idx="0">
                  <c:v>0.32725473637261265</c:v>
                </c:pt>
                <c:pt idx="1">
                  <c:v>0.18818058624913511</c:v>
                </c:pt>
                <c:pt idx="2">
                  <c:v>0.18990229573236944</c:v>
                </c:pt>
                <c:pt idx="3">
                  <c:v>0.3788422117309454</c:v>
                </c:pt>
                <c:pt idx="4">
                  <c:v>0.29181396319389491</c:v>
                </c:pt>
                <c:pt idx="5">
                  <c:v>0.19432539838271545</c:v>
                </c:pt>
                <c:pt idx="6">
                  <c:v>0.20792372514739088</c:v>
                </c:pt>
                <c:pt idx="7">
                  <c:v>0.36971984890016435</c:v>
                </c:pt>
                <c:pt idx="8">
                  <c:v>0.22874971686792947</c:v>
                </c:pt>
                <c:pt idx="9">
                  <c:v>0.43385556491970045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74F-4520-A2D5-AA7A46AE80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551359"/>
        <c:axId val="788551775"/>
      </c:scatterChart>
      <c:valAx>
        <c:axId val="7885513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88551775"/>
        <c:crosses val="autoZero"/>
        <c:crossBetween val="midCat"/>
      </c:valAx>
      <c:valAx>
        <c:axId val="788551775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88551359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 i="0">
                <a:solidFill>
                  <a:srgbClr val="000000"/>
                </a:solidFill>
              </a:defRPr>
            </a:pPr>
            <a:r>
              <a:rPr lang="en-US" b="1" i="0">
                <a:solidFill>
                  <a:srgbClr val="000000"/>
                </a:solidFill>
              </a:rPr>
              <a:t>Sheet1 {20 min} spectrum 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spectrum</c:v>
          </c:tx>
          <c:spPr>
            <a:ln w="127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{20 min}'!$A$1:$A$586</c:f>
              <c:numCache>
                <c:formatCode>General</c:formatCode>
                <c:ptCount val="586"/>
                <c:pt idx="0">
                  <c:v>523.43499755859375</c:v>
                </c:pt>
                <c:pt idx="1">
                  <c:v>523.44500732421875</c:v>
                </c:pt>
                <c:pt idx="2">
                  <c:v>523.45501708984375</c:v>
                </c:pt>
                <c:pt idx="3">
                  <c:v>523.46502685546875</c:v>
                </c:pt>
                <c:pt idx="4">
                  <c:v>523.4749755859375</c:v>
                </c:pt>
                <c:pt idx="5">
                  <c:v>523.4849853515625</c:v>
                </c:pt>
                <c:pt idx="6">
                  <c:v>523.4949951171875</c:v>
                </c:pt>
                <c:pt idx="7">
                  <c:v>523.5050048828125</c:v>
                </c:pt>
                <c:pt idx="8">
                  <c:v>523.5150146484375</c:v>
                </c:pt>
                <c:pt idx="9">
                  <c:v>523.5250244140625</c:v>
                </c:pt>
                <c:pt idx="10">
                  <c:v>523.53497314453125</c:v>
                </c:pt>
                <c:pt idx="11">
                  <c:v>523.54498291015625</c:v>
                </c:pt>
                <c:pt idx="12">
                  <c:v>523.55499267578125</c:v>
                </c:pt>
                <c:pt idx="13">
                  <c:v>523.56500244140625</c:v>
                </c:pt>
                <c:pt idx="14">
                  <c:v>523.57501220703125</c:v>
                </c:pt>
                <c:pt idx="15">
                  <c:v>523.58502197265625</c:v>
                </c:pt>
                <c:pt idx="16">
                  <c:v>523.594970703125</c:v>
                </c:pt>
                <c:pt idx="17">
                  <c:v>523.60498046875</c:v>
                </c:pt>
                <c:pt idx="18">
                  <c:v>523.614990234375</c:v>
                </c:pt>
                <c:pt idx="19">
                  <c:v>523.625</c:v>
                </c:pt>
                <c:pt idx="20">
                  <c:v>523.635009765625</c:v>
                </c:pt>
                <c:pt idx="21">
                  <c:v>523.64501953125</c:v>
                </c:pt>
                <c:pt idx="22">
                  <c:v>523.655029296875</c:v>
                </c:pt>
                <c:pt idx="23">
                  <c:v>523.66497802734375</c:v>
                </c:pt>
                <c:pt idx="24">
                  <c:v>523.67498779296875</c:v>
                </c:pt>
                <c:pt idx="25">
                  <c:v>523.68499755859375</c:v>
                </c:pt>
                <c:pt idx="26">
                  <c:v>523.69500732421875</c:v>
                </c:pt>
                <c:pt idx="27">
                  <c:v>523.70501708984375</c:v>
                </c:pt>
                <c:pt idx="28">
                  <c:v>523.71502685546875</c:v>
                </c:pt>
                <c:pt idx="29">
                  <c:v>523.7249755859375</c:v>
                </c:pt>
                <c:pt idx="30">
                  <c:v>523.7349853515625</c:v>
                </c:pt>
                <c:pt idx="31">
                  <c:v>523.7449951171875</c:v>
                </c:pt>
                <c:pt idx="32">
                  <c:v>523.7550048828125</c:v>
                </c:pt>
                <c:pt idx="33">
                  <c:v>523.7650146484375</c:v>
                </c:pt>
                <c:pt idx="34">
                  <c:v>523.7750244140625</c:v>
                </c:pt>
                <c:pt idx="35">
                  <c:v>523.78497314453125</c:v>
                </c:pt>
                <c:pt idx="36">
                  <c:v>523.79498291015625</c:v>
                </c:pt>
                <c:pt idx="37">
                  <c:v>523.80499267578125</c:v>
                </c:pt>
                <c:pt idx="38">
                  <c:v>523.81500244140625</c:v>
                </c:pt>
                <c:pt idx="39">
                  <c:v>523.82501220703125</c:v>
                </c:pt>
                <c:pt idx="40">
                  <c:v>523.83502197265625</c:v>
                </c:pt>
                <c:pt idx="41">
                  <c:v>523.844970703125</c:v>
                </c:pt>
                <c:pt idx="42">
                  <c:v>523.85498046875</c:v>
                </c:pt>
                <c:pt idx="43">
                  <c:v>523.864990234375</c:v>
                </c:pt>
                <c:pt idx="44">
                  <c:v>523.875</c:v>
                </c:pt>
                <c:pt idx="45">
                  <c:v>523.885009765625</c:v>
                </c:pt>
                <c:pt idx="46">
                  <c:v>523.89501953125</c:v>
                </c:pt>
                <c:pt idx="47">
                  <c:v>523.905029296875</c:v>
                </c:pt>
                <c:pt idx="48">
                  <c:v>523.91497802734375</c:v>
                </c:pt>
                <c:pt idx="49">
                  <c:v>523.92498779296875</c:v>
                </c:pt>
                <c:pt idx="50">
                  <c:v>523.93499755859375</c:v>
                </c:pt>
                <c:pt idx="51">
                  <c:v>523.94500732421875</c:v>
                </c:pt>
                <c:pt idx="52">
                  <c:v>523.95501708984375</c:v>
                </c:pt>
                <c:pt idx="53">
                  <c:v>523.96502685546875</c:v>
                </c:pt>
                <c:pt idx="54">
                  <c:v>523.9749755859375</c:v>
                </c:pt>
                <c:pt idx="55">
                  <c:v>523.9849853515625</c:v>
                </c:pt>
                <c:pt idx="56">
                  <c:v>523.9949951171875</c:v>
                </c:pt>
                <c:pt idx="57">
                  <c:v>524.0050048828125</c:v>
                </c:pt>
                <c:pt idx="58">
                  <c:v>524.0150146484375</c:v>
                </c:pt>
                <c:pt idx="59">
                  <c:v>524.0250244140625</c:v>
                </c:pt>
                <c:pt idx="60">
                  <c:v>524.03497314453125</c:v>
                </c:pt>
                <c:pt idx="61">
                  <c:v>524.04498291015625</c:v>
                </c:pt>
                <c:pt idx="62">
                  <c:v>524.05499267578125</c:v>
                </c:pt>
                <c:pt idx="63">
                  <c:v>524.06500244140625</c:v>
                </c:pt>
                <c:pt idx="64">
                  <c:v>524.07501220703125</c:v>
                </c:pt>
                <c:pt idx="65">
                  <c:v>524.08502197265625</c:v>
                </c:pt>
                <c:pt idx="66">
                  <c:v>524.094970703125</c:v>
                </c:pt>
                <c:pt idx="67">
                  <c:v>524.10400390625</c:v>
                </c:pt>
                <c:pt idx="68">
                  <c:v>524.114990234375</c:v>
                </c:pt>
                <c:pt idx="69">
                  <c:v>524.125</c:v>
                </c:pt>
                <c:pt idx="70">
                  <c:v>524.135009765625</c:v>
                </c:pt>
                <c:pt idx="71">
                  <c:v>524.14398193359375</c:v>
                </c:pt>
                <c:pt idx="72">
                  <c:v>524.15399169921875</c:v>
                </c:pt>
                <c:pt idx="73">
                  <c:v>524.16400146484375</c:v>
                </c:pt>
                <c:pt idx="74">
                  <c:v>524.17401123046875</c:v>
                </c:pt>
                <c:pt idx="75">
                  <c:v>524.18402099609375</c:v>
                </c:pt>
                <c:pt idx="76">
                  <c:v>524.1939697265625</c:v>
                </c:pt>
                <c:pt idx="77">
                  <c:v>524.2039794921875</c:v>
                </c:pt>
                <c:pt idx="78">
                  <c:v>524.2139892578125</c:v>
                </c:pt>
                <c:pt idx="79">
                  <c:v>524.2239990234375</c:v>
                </c:pt>
                <c:pt idx="80">
                  <c:v>524.2340087890625</c:v>
                </c:pt>
                <c:pt idx="81">
                  <c:v>524.2440185546875</c:v>
                </c:pt>
                <c:pt idx="82">
                  <c:v>524.2540283203125</c:v>
                </c:pt>
                <c:pt idx="83">
                  <c:v>524.26397705078125</c:v>
                </c:pt>
                <c:pt idx="84">
                  <c:v>524.27398681640625</c:v>
                </c:pt>
                <c:pt idx="85">
                  <c:v>524.28399658203125</c:v>
                </c:pt>
                <c:pt idx="86">
                  <c:v>524.29400634765625</c:v>
                </c:pt>
                <c:pt idx="87">
                  <c:v>524.30401611328125</c:v>
                </c:pt>
                <c:pt idx="88">
                  <c:v>524.31402587890625</c:v>
                </c:pt>
                <c:pt idx="89">
                  <c:v>524.323974609375</c:v>
                </c:pt>
                <c:pt idx="90">
                  <c:v>524.333984375</c:v>
                </c:pt>
                <c:pt idx="91">
                  <c:v>524.343994140625</c:v>
                </c:pt>
                <c:pt idx="92">
                  <c:v>524.35400390625</c:v>
                </c:pt>
                <c:pt idx="93">
                  <c:v>524.364013671875</c:v>
                </c:pt>
                <c:pt idx="94">
                  <c:v>524.3740234375</c:v>
                </c:pt>
                <c:pt idx="95">
                  <c:v>524.38397216796875</c:v>
                </c:pt>
                <c:pt idx="96">
                  <c:v>524.39398193359375</c:v>
                </c:pt>
                <c:pt idx="97">
                  <c:v>524.40399169921875</c:v>
                </c:pt>
                <c:pt idx="98">
                  <c:v>524.41400146484375</c:v>
                </c:pt>
                <c:pt idx="99">
                  <c:v>524.42401123046875</c:v>
                </c:pt>
                <c:pt idx="100">
                  <c:v>524.43402099609375</c:v>
                </c:pt>
                <c:pt idx="101">
                  <c:v>524.4439697265625</c:v>
                </c:pt>
                <c:pt idx="102">
                  <c:v>524.4539794921875</c:v>
                </c:pt>
                <c:pt idx="103">
                  <c:v>524.4639892578125</c:v>
                </c:pt>
                <c:pt idx="104">
                  <c:v>524.4739990234375</c:v>
                </c:pt>
                <c:pt idx="105">
                  <c:v>524.4840087890625</c:v>
                </c:pt>
                <c:pt idx="106">
                  <c:v>524.4940185546875</c:v>
                </c:pt>
                <c:pt idx="107">
                  <c:v>524.5040283203125</c:v>
                </c:pt>
                <c:pt idx="108">
                  <c:v>524.51397705078125</c:v>
                </c:pt>
                <c:pt idx="109">
                  <c:v>524.52398681640625</c:v>
                </c:pt>
                <c:pt idx="110">
                  <c:v>524.53399658203125</c:v>
                </c:pt>
                <c:pt idx="111">
                  <c:v>524.54400634765625</c:v>
                </c:pt>
                <c:pt idx="112">
                  <c:v>524.55401611328125</c:v>
                </c:pt>
                <c:pt idx="113">
                  <c:v>524.56402587890625</c:v>
                </c:pt>
                <c:pt idx="114">
                  <c:v>524.573974609375</c:v>
                </c:pt>
                <c:pt idx="115">
                  <c:v>524.583984375</c:v>
                </c:pt>
                <c:pt idx="116">
                  <c:v>524.593994140625</c:v>
                </c:pt>
                <c:pt idx="117">
                  <c:v>524.60400390625</c:v>
                </c:pt>
                <c:pt idx="118">
                  <c:v>524.614013671875</c:v>
                </c:pt>
                <c:pt idx="119">
                  <c:v>524.6240234375</c:v>
                </c:pt>
                <c:pt idx="120">
                  <c:v>524.63397216796875</c:v>
                </c:pt>
                <c:pt idx="121">
                  <c:v>524.64398193359375</c:v>
                </c:pt>
                <c:pt idx="122">
                  <c:v>524.65399169921875</c:v>
                </c:pt>
                <c:pt idx="123">
                  <c:v>524.66400146484375</c:v>
                </c:pt>
                <c:pt idx="124">
                  <c:v>524.67401123046875</c:v>
                </c:pt>
                <c:pt idx="125">
                  <c:v>524.68402099609375</c:v>
                </c:pt>
                <c:pt idx="126">
                  <c:v>524.6939697265625</c:v>
                </c:pt>
                <c:pt idx="127">
                  <c:v>524.7039794921875</c:v>
                </c:pt>
                <c:pt idx="128">
                  <c:v>524.7139892578125</c:v>
                </c:pt>
                <c:pt idx="129">
                  <c:v>524.7239990234375</c:v>
                </c:pt>
                <c:pt idx="130">
                  <c:v>524.7340087890625</c:v>
                </c:pt>
                <c:pt idx="131">
                  <c:v>524.7440185546875</c:v>
                </c:pt>
                <c:pt idx="132">
                  <c:v>524.7540283203125</c:v>
                </c:pt>
                <c:pt idx="133">
                  <c:v>524.76397705078125</c:v>
                </c:pt>
                <c:pt idx="134">
                  <c:v>524.77398681640625</c:v>
                </c:pt>
                <c:pt idx="135">
                  <c:v>524.78399658203125</c:v>
                </c:pt>
                <c:pt idx="136">
                  <c:v>524.79400634765625</c:v>
                </c:pt>
                <c:pt idx="137">
                  <c:v>524.80401611328125</c:v>
                </c:pt>
                <c:pt idx="138">
                  <c:v>524.81402587890625</c:v>
                </c:pt>
                <c:pt idx="139">
                  <c:v>524.823974609375</c:v>
                </c:pt>
                <c:pt idx="140">
                  <c:v>524.833984375</c:v>
                </c:pt>
                <c:pt idx="141">
                  <c:v>524.843994140625</c:v>
                </c:pt>
                <c:pt idx="142">
                  <c:v>524.85400390625</c:v>
                </c:pt>
                <c:pt idx="143">
                  <c:v>524.864013671875</c:v>
                </c:pt>
                <c:pt idx="144">
                  <c:v>524.8740234375</c:v>
                </c:pt>
                <c:pt idx="145">
                  <c:v>524.88397216796875</c:v>
                </c:pt>
                <c:pt idx="146">
                  <c:v>524.89398193359375</c:v>
                </c:pt>
                <c:pt idx="147">
                  <c:v>524.90399169921875</c:v>
                </c:pt>
                <c:pt idx="148">
                  <c:v>524.91400146484375</c:v>
                </c:pt>
                <c:pt idx="149">
                  <c:v>524.92401123046875</c:v>
                </c:pt>
                <c:pt idx="150">
                  <c:v>524.93402099609375</c:v>
                </c:pt>
                <c:pt idx="151">
                  <c:v>524.9439697265625</c:v>
                </c:pt>
                <c:pt idx="152">
                  <c:v>524.9539794921875</c:v>
                </c:pt>
                <c:pt idx="153">
                  <c:v>524.9639892578125</c:v>
                </c:pt>
                <c:pt idx="154">
                  <c:v>524.9739990234375</c:v>
                </c:pt>
                <c:pt idx="155">
                  <c:v>524.9840087890625</c:v>
                </c:pt>
                <c:pt idx="156">
                  <c:v>524.9940185546875</c:v>
                </c:pt>
                <c:pt idx="157">
                  <c:v>525.0040283203125</c:v>
                </c:pt>
                <c:pt idx="158">
                  <c:v>525.01397705078125</c:v>
                </c:pt>
                <c:pt idx="159">
                  <c:v>525.02398681640625</c:v>
                </c:pt>
                <c:pt idx="160">
                  <c:v>525.03399658203125</c:v>
                </c:pt>
                <c:pt idx="161">
                  <c:v>525.04400634765625</c:v>
                </c:pt>
                <c:pt idx="162">
                  <c:v>525.05401611328125</c:v>
                </c:pt>
                <c:pt idx="163">
                  <c:v>525.06402587890625</c:v>
                </c:pt>
                <c:pt idx="164">
                  <c:v>525.073974609375</c:v>
                </c:pt>
                <c:pt idx="165">
                  <c:v>525.083984375</c:v>
                </c:pt>
                <c:pt idx="166">
                  <c:v>525.093994140625</c:v>
                </c:pt>
                <c:pt idx="167">
                  <c:v>525.10400390625</c:v>
                </c:pt>
                <c:pt idx="168">
                  <c:v>525.114013671875</c:v>
                </c:pt>
                <c:pt idx="169">
                  <c:v>525.1240234375</c:v>
                </c:pt>
                <c:pt idx="170">
                  <c:v>525.13397216796875</c:v>
                </c:pt>
                <c:pt idx="171">
                  <c:v>525.14398193359375</c:v>
                </c:pt>
                <c:pt idx="172">
                  <c:v>525.15399169921875</c:v>
                </c:pt>
                <c:pt idx="173">
                  <c:v>525.16400146484375</c:v>
                </c:pt>
                <c:pt idx="174">
                  <c:v>525.17401123046875</c:v>
                </c:pt>
                <c:pt idx="175">
                  <c:v>525.18499755859375</c:v>
                </c:pt>
                <c:pt idx="176">
                  <c:v>525.19500732421875</c:v>
                </c:pt>
                <c:pt idx="177">
                  <c:v>525.2039794921875</c:v>
                </c:pt>
                <c:pt idx="178">
                  <c:v>525.2139892578125</c:v>
                </c:pt>
                <c:pt idx="179">
                  <c:v>525.2239990234375</c:v>
                </c:pt>
                <c:pt idx="180">
                  <c:v>525.2340087890625</c:v>
                </c:pt>
                <c:pt idx="181">
                  <c:v>525.2449951171875</c:v>
                </c:pt>
                <c:pt idx="182">
                  <c:v>525.2550048828125</c:v>
                </c:pt>
                <c:pt idx="183">
                  <c:v>525.2650146484375</c:v>
                </c:pt>
                <c:pt idx="184">
                  <c:v>525.2750244140625</c:v>
                </c:pt>
                <c:pt idx="185">
                  <c:v>525.28497314453125</c:v>
                </c:pt>
                <c:pt idx="186">
                  <c:v>525.29400634765625</c:v>
                </c:pt>
                <c:pt idx="187">
                  <c:v>525.30499267578125</c:v>
                </c:pt>
                <c:pt idx="188">
                  <c:v>525.31500244140625</c:v>
                </c:pt>
                <c:pt idx="189">
                  <c:v>525.32501220703125</c:v>
                </c:pt>
                <c:pt idx="190">
                  <c:v>525.33502197265625</c:v>
                </c:pt>
                <c:pt idx="191">
                  <c:v>525.344970703125</c:v>
                </c:pt>
                <c:pt idx="192">
                  <c:v>525.35498046875</c:v>
                </c:pt>
                <c:pt idx="193">
                  <c:v>525.364990234375</c:v>
                </c:pt>
                <c:pt idx="194">
                  <c:v>525.375</c:v>
                </c:pt>
                <c:pt idx="195">
                  <c:v>525.385009765625</c:v>
                </c:pt>
                <c:pt idx="196">
                  <c:v>525.39501953125</c:v>
                </c:pt>
                <c:pt idx="197">
                  <c:v>525.405029296875</c:v>
                </c:pt>
                <c:pt idx="198">
                  <c:v>525.41497802734375</c:v>
                </c:pt>
                <c:pt idx="199">
                  <c:v>525.42498779296875</c:v>
                </c:pt>
                <c:pt idx="200">
                  <c:v>525.43499755859375</c:v>
                </c:pt>
                <c:pt idx="201">
                  <c:v>525.44500732421875</c:v>
                </c:pt>
                <c:pt idx="202">
                  <c:v>525.45501708984375</c:v>
                </c:pt>
                <c:pt idx="203">
                  <c:v>525.46502685546875</c:v>
                </c:pt>
                <c:pt idx="204">
                  <c:v>525.4749755859375</c:v>
                </c:pt>
                <c:pt idx="205">
                  <c:v>525.4849853515625</c:v>
                </c:pt>
                <c:pt idx="206">
                  <c:v>525.4949951171875</c:v>
                </c:pt>
                <c:pt idx="207">
                  <c:v>525.5050048828125</c:v>
                </c:pt>
                <c:pt idx="208">
                  <c:v>525.5150146484375</c:v>
                </c:pt>
                <c:pt idx="209">
                  <c:v>525.5250244140625</c:v>
                </c:pt>
                <c:pt idx="210">
                  <c:v>525.53497314453125</c:v>
                </c:pt>
                <c:pt idx="211">
                  <c:v>525.54498291015625</c:v>
                </c:pt>
                <c:pt idx="212">
                  <c:v>525.55499267578125</c:v>
                </c:pt>
                <c:pt idx="213">
                  <c:v>525.56500244140625</c:v>
                </c:pt>
                <c:pt idx="214">
                  <c:v>525.57501220703125</c:v>
                </c:pt>
                <c:pt idx="215">
                  <c:v>525.58502197265625</c:v>
                </c:pt>
                <c:pt idx="216">
                  <c:v>525.594970703125</c:v>
                </c:pt>
                <c:pt idx="217">
                  <c:v>525.60498046875</c:v>
                </c:pt>
                <c:pt idx="218">
                  <c:v>525.614990234375</c:v>
                </c:pt>
                <c:pt idx="219">
                  <c:v>525.625</c:v>
                </c:pt>
                <c:pt idx="220">
                  <c:v>525.635009765625</c:v>
                </c:pt>
                <c:pt idx="221">
                  <c:v>525.64501953125</c:v>
                </c:pt>
                <c:pt idx="222">
                  <c:v>525.655029296875</c:v>
                </c:pt>
                <c:pt idx="223">
                  <c:v>525.66497802734375</c:v>
                </c:pt>
                <c:pt idx="224">
                  <c:v>525.67498779296875</c:v>
                </c:pt>
                <c:pt idx="225">
                  <c:v>525.68499755859375</c:v>
                </c:pt>
                <c:pt idx="226">
                  <c:v>525.69500732421875</c:v>
                </c:pt>
                <c:pt idx="227">
                  <c:v>525.70501708984375</c:v>
                </c:pt>
                <c:pt idx="228">
                  <c:v>525.71502685546875</c:v>
                </c:pt>
                <c:pt idx="229">
                  <c:v>525.7249755859375</c:v>
                </c:pt>
                <c:pt idx="230">
                  <c:v>525.7349853515625</c:v>
                </c:pt>
                <c:pt idx="231">
                  <c:v>525.7449951171875</c:v>
                </c:pt>
                <c:pt idx="232">
                  <c:v>525.7550048828125</c:v>
                </c:pt>
                <c:pt idx="233">
                  <c:v>525.7650146484375</c:v>
                </c:pt>
                <c:pt idx="234">
                  <c:v>525.7750244140625</c:v>
                </c:pt>
                <c:pt idx="235">
                  <c:v>525.78497314453125</c:v>
                </c:pt>
                <c:pt idx="236">
                  <c:v>525.79498291015625</c:v>
                </c:pt>
                <c:pt idx="237">
                  <c:v>525.80499267578125</c:v>
                </c:pt>
                <c:pt idx="238">
                  <c:v>525.81500244140625</c:v>
                </c:pt>
                <c:pt idx="239">
                  <c:v>525.82501220703125</c:v>
                </c:pt>
                <c:pt idx="240">
                  <c:v>525.83502197265625</c:v>
                </c:pt>
                <c:pt idx="241">
                  <c:v>525.844970703125</c:v>
                </c:pt>
                <c:pt idx="242">
                  <c:v>525.85498046875</c:v>
                </c:pt>
                <c:pt idx="243">
                  <c:v>525.864990234375</c:v>
                </c:pt>
                <c:pt idx="244">
                  <c:v>525.875</c:v>
                </c:pt>
                <c:pt idx="245">
                  <c:v>525.885009765625</c:v>
                </c:pt>
                <c:pt idx="246">
                  <c:v>525.89501953125</c:v>
                </c:pt>
                <c:pt idx="247">
                  <c:v>525.905029296875</c:v>
                </c:pt>
                <c:pt idx="248">
                  <c:v>525.91497802734375</c:v>
                </c:pt>
                <c:pt idx="249">
                  <c:v>525.92498779296875</c:v>
                </c:pt>
                <c:pt idx="250">
                  <c:v>525.93499755859375</c:v>
                </c:pt>
                <c:pt idx="251">
                  <c:v>525.94500732421875</c:v>
                </c:pt>
                <c:pt idx="252">
                  <c:v>525.95501708984375</c:v>
                </c:pt>
                <c:pt idx="253">
                  <c:v>525.96502685546875</c:v>
                </c:pt>
                <c:pt idx="254">
                  <c:v>525.9749755859375</c:v>
                </c:pt>
                <c:pt idx="255">
                  <c:v>525.9849853515625</c:v>
                </c:pt>
                <c:pt idx="256">
                  <c:v>525.9949951171875</c:v>
                </c:pt>
                <c:pt idx="257">
                  <c:v>526.0050048828125</c:v>
                </c:pt>
                <c:pt idx="258">
                  <c:v>526.0150146484375</c:v>
                </c:pt>
                <c:pt idx="259">
                  <c:v>526.0250244140625</c:v>
                </c:pt>
                <c:pt idx="260">
                  <c:v>526.03497314453125</c:v>
                </c:pt>
                <c:pt idx="261">
                  <c:v>526.04498291015625</c:v>
                </c:pt>
                <c:pt idx="262">
                  <c:v>526.05499267578125</c:v>
                </c:pt>
                <c:pt idx="263">
                  <c:v>526.06500244140625</c:v>
                </c:pt>
                <c:pt idx="264">
                  <c:v>526.07501220703125</c:v>
                </c:pt>
                <c:pt idx="265">
                  <c:v>526.08502197265625</c:v>
                </c:pt>
                <c:pt idx="266">
                  <c:v>526.094970703125</c:v>
                </c:pt>
                <c:pt idx="267">
                  <c:v>526.10498046875</c:v>
                </c:pt>
                <c:pt idx="268">
                  <c:v>526.114990234375</c:v>
                </c:pt>
                <c:pt idx="269">
                  <c:v>526.125</c:v>
                </c:pt>
                <c:pt idx="270">
                  <c:v>526.135009765625</c:v>
                </c:pt>
                <c:pt idx="271">
                  <c:v>526.14501953125</c:v>
                </c:pt>
                <c:pt idx="272">
                  <c:v>526.155029296875</c:v>
                </c:pt>
                <c:pt idx="273">
                  <c:v>526.16497802734375</c:v>
                </c:pt>
                <c:pt idx="274">
                  <c:v>526.17498779296875</c:v>
                </c:pt>
                <c:pt idx="275">
                  <c:v>526.18499755859375</c:v>
                </c:pt>
                <c:pt idx="276">
                  <c:v>526.19500732421875</c:v>
                </c:pt>
                <c:pt idx="277">
                  <c:v>526.20501708984375</c:v>
                </c:pt>
                <c:pt idx="278">
                  <c:v>526.21502685546875</c:v>
                </c:pt>
                <c:pt idx="279">
                  <c:v>526.2249755859375</c:v>
                </c:pt>
                <c:pt idx="280">
                  <c:v>526.2349853515625</c:v>
                </c:pt>
                <c:pt idx="281">
                  <c:v>526.2449951171875</c:v>
                </c:pt>
                <c:pt idx="282">
                  <c:v>526.2550048828125</c:v>
                </c:pt>
                <c:pt idx="283">
                  <c:v>526.2659912109375</c:v>
                </c:pt>
                <c:pt idx="284">
                  <c:v>526.2760009765625</c:v>
                </c:pt>
                <c:pt idx="285">
                  <c:v>526.2860107421875</c:v>
                </c:pt>
                <c:pt idx="286">
                  <c:v>526.2960205078125</c:v>
                </c:pt>
                <c:pt idx="287">
                  <c:v>526.3060302734375</c:v>
                </c:pt>
                <c:pt idx="288">
                  <c:v>526.31597900390625</c:v>
                </c:pt>
                <c:pt idx="289">
                  <c:v>526.32598876953125</c:v>
                </c:pt>
                <c:pt idx="290">
                  <c:v>526.33599853515625</c:v>
                </c:pt>
                <c:pt idx="291">
                  <c:v>526.34600830078125</c:v>
                </c:pt>
                <c:pt idx="292">
                  <c:v>526.35601806640625</c:v>
                </c:pt>
                <c:pt idx="293">
                  <c:v>526.36602783203125</c:v>
                </c:pt>
                <c:pt idx="294">
                  <c:v>526.3759765625</c:v>
                </c:pt>
                <c:pt idx="295">
                  <c:v>526.385986328125</c:v>
                </c:pt>
                <c:pt idx="296">
                  <c:v>526.39599609375</c:v>
                </c:pt>
                <c:pt idx="297">
                  <c:v>526.406005859375</c:v>
                </c:pt>
                <c:pt idx="298">
                  <c:v>526.416015625</c:v>
                </c:pt>
                <c:pt idx="299">
                  <c:v>526.426025390625</c:v>
                </c:pt>
                <c:pt idx="300">
                  <c:v>526.43597412109375</c:v>
                </c:pt>
                <c:pt idx="301">
                  <c:v>526.44598388671875</c:v>
                </c:pt>
                <c:pt idx="302">
                  <c:v>526.45599365234375</c:v>
                </c:pt>
                <c:pt idx="303">
                  <c:v>526.46600341796875</c:v>
                </c:pt>
                <c:pt idx="304">
                  <c:v>526.47601318359375</c:v>
                </c:pt>
                <c:pt idx="305">
                  <c:v>526.48602294921875</c:v>
                </c:pt>
                <c:pt idx="306">
                  <c:v>526.4959716796875</c:v>
                </c:pt>
                <c:pt idx="307">
                  <c:v>526.5059814453125</c:v>
                </c:pt>
                <c:pt idx="308">
                  <c:v>526.5159912109375</c:v>
                </c:pt>
                <c:pt idx="309">
                  <c:v>526.5260009765625</c:v>
                </c:pt>
                <c:pt idx="310">
                  <c:v>526.5360107421875</c:v>
                </c:pt>
                <c:pt idx="311">
                  <c:v>526.5460205078125</c:v>
                </c:pt>
                <c:pt idx="312">
                  <c:v>526.5560302734375</c:v>
                </c:pt>
                <c:pt idx="313">
                  <c:v>526.56597900390625</c:v>
                </c:pt>
                <c:pt idx="314">
                  <c:v>526.57598876953125</c:v>
                </c:pt>
                <c:pt idx="315">
                  <c:v>526.58599853515625</c:v>
                </c:pt>
                <c:pt idx="316">
                  <c:v>526.59600830078125</c:v>
                </c:pt>
                <c:pt idx="317">
                  <c:v>526.60601806640625</c:v>
                </c:pt>
                <c:pt idx="318">
                  <c:v>526.61602783203125</c:v>
                </c:pt>
                <c:pt idx="319">
                  <c:v>526.6259765625</c:v>
                </c:pt>
                <c:pt idx="320">
                  <c:v>526.635986328125</c:v>
                </c:pt>
                <c:pt idx="321">
                  <c:v>526.64599609375</c:v>
                </c:pt>
                <c:pt idx="322">
                  <c:v>526.656005859375</c:v>
                </c:pt>
                <c:pt idx="323">
                  <c:v>526.666015625</c:v>
                </c:pt>
                <c:pt idx="324">
                  <c:v>526.676025390625</c:v>
                </c:pt>
                <c:pt idx="325">
                  <c:v>526.68597412109375</c:v>
                </c:pt>
                <c:pt idx="326">
                  <c:v>526.69598388671875</c:v>
                </c:pt>
                <c:pt idx="327">
                  <c:v>526.70599365234375</c:v>
                </c:pt>
                <c:pt idx="328">
                  <c:v>526.71600341796875</c:v>
                </c:pt>
                <c:pt idx="329">
                  <c:v>526.72601318359375</c:v>
                </c:pt>
                <c:pt idx="330">
                  <c:v>526.73602294921875</c:v>
                </c:pt>
                <c:pt idx="331">
                  <c:v>526.7459716796875</c:v>
                </c:pt>
                <c:pt idx="332">
                  <c:v>526.7559814453125</c:v>
                </c:pt>
                <c:pt idx="333">
                  <c:v>526.7659912109375</c:v>
                </c:pt>
                <c:pt idx="334">
                  <c:v>526.7760009765625</c:v>
                </c:pt>
                <c:pt idx="335">
                  <c:v>526.7860107421875</c:v>
                </c:pt>
                <c:pt idx="336">
                  <c:v>526.7960205078125</c:v>
                </c:pt>
                <c:pt idx="337">
                  <c:v>526.8060302734375</c:v>
                </c:pt>
                <c:pt idx="338">
                  <c:v>526.81597900390625</c:v>
                </c:pt>
                <c:pt idx="339">
                  <c:v>526.8270263671875</c:v>
                </c:pt>
                <c:pt idx="340">
                  <c:v>526.83697509765625</c:v>
                </c:pt>
                <c:pt idx="341">
                  <c:v>526.84698486328125</c:v>
                </c:pt>
                <c:pt idx="342">
                  <c:v>526.85699462890625</c:v>
                </c:pt>
                <c:pt idx="343">
                  <c:v>526.86700439453125</c:v>
                </c:pt>
                <c:pt idx="344">
                  <c:v>526.87701416015625</c:v>
                </c:pt>
                <c:pt idx="345">
                  <c:v>526.88702392578125</c:v>
                </c:pt>
                <c:pt idx="346">
                  <c:v>526.89697265625</c:v>
                </c:pt>
                <c:pt idx="347">
                  <c:v>526.906982421875</c:v>
                </c:pt>
                <c:pt idx="348">
                  <c:v>526.9169921875</c:v>
                </c:pt>
                <c:pt idx="349">
                  <c:v>526.927001953125</c:v>
                </c:pt>
                <c:pt idx="350">
                  <c:v>526.93701171875</c:v>
                </c:pt>
                <c:pt idx="351">
                  <c:v>526.947021484375</c:v>
                </c:pt>
                <c:pt idx="352">
                  <c:v>526.95697021484375</c:v>
                </c:pt>
                <c:pt idx="353">
                  <c:v>526.96697998046875</c:v>
                </c:pt>
                <c:pt idx="354">
                  <c:v>526.97698974609375</c:v>
                </c:pt>
                <c:pt idx="355">
                  <c:v>526.98699951171875</c:v>
                </c:pt>
                <c:pt idx="356">
                  <c:v>526.99700927734375</c:v>
                </c:pt>
                <c:pt idx="357">
                  <c:v>527.00701904296875</c:v>
                </c:pt>
                <c:pt idx="358">
                  <c:v>527.01702880859375</c:v>
                </c:pt>
                <c:pt idx="359">
                  <c:v>527.0269775390625</c:v>
                </c:pt>
                <c:pt idx="360">
                  <c:v>527.0369873046875</c:v>
                </c:pt>
                <c:pt idx="361">
                  <c:v>527.0469970703125</c:v>
                </c:pt>
                <c:pt idx="362">
                  <c:v>527.0570068359375</c:v>
                </c:pt>
                <c:pt idx="363">
                  <c:v>527.0670166015625</c:v>
                </c:pt>
                <c:pt idx="364">
                  <c:v>527.0770263671875</c:v>
                </c:pt>
                <c:pt idx="365">
                  <c:v>527.08697509765625</c:v>
                </c:pt>
                <c:pt idx="366">
                  <c:v>527.09698486328125</c:v>
                </c:pt>
                <c:pt idx="367">
                  <c:v>527.10699462890625</c:v>
                </c:pt>
                <c:pt idx="368">
                  <c:v>527.11700439453125</c:v>
                </c:pt>
                <c:pt idx="369">
                  <c:v>527.12701416015625</c:v>
                </c:pt>
                <c:pt idx="370">
                  <c:v>527.13702392578125</c:v>
                </c:pt>
                <c:pt idx="371">
                  <c:v>527.14697265625</c:v>
                </c:pt>
                <c:pt idx="372">
                  <c:v>527.156982421875</c:v>
                </c:pt>
                <c:pt idx="373">
                  <c:v>527.1669921875</c:v>
                </c:pt>
                <c:pt idx="374">
                  <c:v>527.177001953125</c:v>
                </c:pt>
                <c:pt idx="375">
                  <c:v>527.18701171875</c:v>
                </c:pt>
                <c:pt idx="376">
                  <c:v>527.197021484375</c:v>
                </c:pt>
                <c:pt idx="377">
                  <c:v>527.20697021484375</c:v>
                </c:pt>
                <c:pt idx="378">
                  <c:v>527.21697998046875</c:v>
                </c:pt>
                <c:pt idx="379">
                  <c:v>527.22698974609375</c:v>
                </c:pt>
                <c:pt idx="380">
                  <c:v>527.23699951171875</c:v>
                </c:pt>
                <c:pt idx="381">
                  <c:v>527.24700927734375</c:v>
                </c:pt>
                <c:pt idx="382">
                  <c:v>527.25799560546875</c:v>
                </c:pt>
                <c:pt idx="383">
                  <c:v>527.26800537109375</c:v>
                </c:pt>
                <c:pt idx="384">
                  <c:v>527.27801513671875</c:v>
                </c:pt>
                <c:pt idx="385">
                  <c:v>527.28802490234375</c:v>
                </c:pt>
                <c:pt idx="386">
                  <c:v>527.2979736328125</c:v>
                </c:pt>
                <c:pt idx="387">
                  <c:v>527.3079833984375</c:v>
                </c:pt>
                <c:pt idx="388">
                  <c:v>527.3179931640625</c:v>
                </c:pt>
                <c:pt idx="389">
                  <c:v>527.3280029296875</c:v>
                </c:pt>
                <c:pt idx="390">
                  <c:v>527.3380126953125</c:v>
                </c:pt>
                <c:pt idx="391">
                  <c:v>527.3480224609375</c:v>
                </c:pt>
                <c:pt idx="392">
                  <c:v>527.35797119140625</c:v>
                </c:pt>
                <c:pt idx="393">
                  <c:v>527.36798095703125</c:v>
                </c:pt>
                <c:pt idx="394">
                  <c:v>527.37799072265625</c:v>
                </c:pt>
                <c:pt idx="395">
                  <c:v>527.38800048828125</c:v>
                </c:pt>
                <c:pt idx="396">
                  <c:v>527.39801025390625</c:v>
                </c:pt>
                <c:pt idx="397">
                  <c:v>527.40802001953125</c:v>
                </c:pt>
                <c:pt idx="398">
                  <c:v>527.41802978515625</c:v>
                </c:pt>
                <c:pt idx="399">
                  <c:v>527.427978515625</c:v>
                </c:pt>
                <c:pt idx="400">
                  <c:v>527.43798828125</c:v>
                </c:pt>
                <c:pt idx="401">
                  <c:v>527.447998046875</c:v>
                </c:pt>
                <c:pt idx="402">
                  <c:v>527.4580078125</c:v>
                </c:pt>
                <c:pt idx="403">
                  <c:v>527.468017578125</c:v>
                </c:pt>
                <c:pt idx="404">
                  <c:v>527.47802734375</c:v>
                </c:pt>
                <c:pt idx="405">
                  <c:v>527.48797607421875</c:v>
                </c:pt>
                <c:pt idx="406">
                  <c:v>527.49798583984375</c:v>
                </c:pt>
                <c:pt idx="407">
                  <c:v>527.50799560546875</c:v>
                </c:pt>
                <c:pt idx="408">
                  <c:v>527.51800537109375</c:v>
                </c:pt>
                <c:pt idx="409">
                  <c:v>527.52801513671875</c:v>
                </c:pt>
                <c:pt idx="410">
                  <c:v>527.53802490234375</c:v>
                </c:pt>
                <c:pt idx="411">
                  <c:v>527.5479736328125</c:v>
                </c:pt>
                <c:pt idx="412">
                  <c:v>527.5579833984375</c:v>
                </c:pt>
                <c:pt idx="413">
                  <c:v>527.5679931640625</c:v>
                </c:pt>
                <c:pt idx="414">
                  <c:v>527.5780029296875</c:v>
                </c:pt>
                <c:pt idx="415">
                  <c:v>527.5880126953125</c:v>
                </c:pt>
                <c:pt idx="416">
                  <c:v>527.5980224609375</c:v>
                </c:pt>
                <c:pt idx="417">
                  <c:v>527.60797119140625</c:v>
                </c:pt>
                <c:pt idx="418">
                  <c:v>527.61798095703125</c:v>
                </c:pt>
                <c:pt idx="419">
                  <c:v>527.62799072265625</c:v>
                </c:pt>
                <c:pt idx="420">
                  <c:v>527.63800048828125</c:v>
                </c:pt>
                <c:pt idx="421">
                  <c:v>527.64801025390625</c:v>
                </c:pt>
                <c:pt idx="422">
                  <c:v>527.65899658203125</c:v>
                </c:pt>
                <c:pt idx="423">
                  <c:v>527.66900634765625</c:v>
                </c:pt>
                <c:pt idx="424">
                  <c:v>527.67901611328125</c:v>
                </c:pt>
                <c:pt idx="425">
                  <c:v>527.68902587890625</c:v>
                </c:pt>
                <c:pt idx="426">
                  <c:v>527.698974609375</c:v>
                </c:pt>
                <c:pt idx="427">
                  <c:v>527.708984375</c:v>
                </c:pt>
                <c:pt idx="428">
                  <c:v>527.718994140625</c:v>
                </c:pt>
                <c:pt idx="429">
                  <c:v>527.72900390625</c:v>
                </c:pt>
                <c:pt idx="430">
                  <c:v>527.739013671875</c:v>
                </c:pt>
                <c:pt idx="431">
                  <c:v>527.7490234375</c:v>
                </c:pt>
                <c:pt idx="432">
                  <c:v>527.75897216796875</c:v>
                </c:pt>
                <c:pt idx="433">
                  <c:v>527.76898193359375</c:v>
                </c:pt>
                <c:pt idx="434">
                  <c:v>527.77899169921875</c:v>
                </c:pt>
                <c:pt idx="435">
                  <c:v>527.78900146484375</c:v>
                </c:pt>
                <c:pt idx="436">
                  <c:v>527.79901123046875</c:v>
                </c:pt>
                <c:pt idx="437">
                  <c:v>527.80902099609375</c:v>
                </c:pt>
                <c:pt idx="438">
                  <c:v>527.8189697265625</c:v>
                </c:pt>
                <c:pt idx="439">
                  <c:v>527.8289794921875</c:v>
                </c:pt>
                <c:pt idx="440">
                  <c:v>527.8389892578125</c:v>
                </c:pt>
                <c:pt idx="441">
                  <c:v>527.8489990234375</c:v>
                </c:pt>
                <c:pt idx="442">
                  <c:v>527.8590087890625</c:v>
                </c:pt>
                <c:pt idx="443">
                  <c:v>527.8690185546875</c:v>
                </c:pt>
                <c:pt idx="444">
                  <c:v>527.8790283203125</c:v>
                </c:pt>
                <c:pt idx="445">
                  <c:v>527.88897705078125</c:v>
                </c:pt>
                <c:pt idx="446">
                  <c:v>527.89898681640625</c:v>
                </c:pt>
                <c:pt idx="447">
                  <c:v>527.90899658203125</c:v>
                </c:pt>
                <c:pt idx="448">
                  <c:v>527.91900634765625</c:v>
                </c:pt>
                <c:pt idx="449">
                  <c:v>527.92901611328125</c:v>
                </c:pt>
                <c:pt idx="450">
                  <c:v>527.93902587890625</c:v>
                </c:pt>
                <c:pt idx="451">
                  <c:v>527.948974609375</c:v>
                </c:pt>
                <c:pt idx="452">
                  <c:v>527.958984375</c:v>
                </c:pt>
                <c:pt idx="453">
                  <c:v>527.969970703125</c:v>
                </c:pt>
                <c:pt idx="454">
                  <c:v>527.97998046875</c:v>
                </c:pt>
                <c:pt idx="455">
                  <c:v>527.989990234375</c:v>
                </c:pt>
                <c:pt idx="456">
                  <c:v>528</c:v>
                </c:pt>
                <c:pt idx="457">
                  <c:v>528.010009765625</c:v>
                </c:pt>
                <c:pt idx="458">
                  <c:v>528.02001953125</c:v>
                </c:pt>
                <c:pt idx="459">
                  <c:v>528.030029296875</c:v>
                </c:pt>
                <c:pt idx="460">
                  <c:v>528.03997802734375</c:v>
                </c:pt>
                <c:pt idx="461">
                  <c:v>528.04998779296875</c:v>
                </c:pt>
                <c:pt idx="462">
                  <c:v>528.05999755859375</c:v>
                </c:pt>
                <c:pt idx="463">
                  <c:v>528.07000732421875</c:v>
                </c:pt>
                <c:pt idx="464">
                  <c:v>528.08001708984375</c:v>
                </c:pt>
                <c:pt idx="465">
                  <c:v>528.09002685546875</c:v>
                </c:pt>
                <c:pt idx="466">
                  <c:v>528.0999755859375</c:v>
                </c:pt>
                <c:pt idx="467">
                  <c:v>528.1099853515625</c:v>
                </c:pt>
                <c:pt idx="468">
                  <c:v>528.1199951171875</c:v>
                </c:pt>
                <c:pt idx="469">
                  <c:v>528.1300048828125</c:v>
                </c:pt>
                <c:pt idx="470">
                  <c:v>528.1400146484375</c:v>
                </c:pt>
                <c:pt idx="471">
                  <c:v>528.1500244140625</c:v>
                </c:pt>
                <c:pt idx="472">
                  <c:v>528.15997314453125</c:v>
                </c:pt>
                <c:pt idx="473">
                  <c:v>528.16998291015625</c:v>
                </c:pt>
                <c:pt idx="474">
                  <c:v>528.17999267578125</c:v>
                </c:pt>
                <c:pt idx="475">
                  <c:v>528.19000244140625</c:v>
                </c:pt>
                <c:pt idx="476">
                  <c:v>528.20001220703125</c:v>
                </c:pt>
                <c:pt idx="477">
                  <c:v>528.21002197265625</c:v>
                </c:pt>
                <c:pt idx="478">
                  <c:v>528.219970703125</c:v>
                </c:pt>
                <c:pt idx="479">
                  <c:v>528.22998046875</c:v>
                </c:pt>
                <c:pt idx="480">
                  <c:v>528.239990234375</c:v>
                </c:pt>
                <c:pt idx="481">
                  <c:v>528.25</c:v>
                </c:pt>
                <c:pt idx="482">
                  <c:v>528.260009765625</c:v>
                </c:pt>
                <c:pt idx="483">
                  <c:v>528.27099609375</c:v>
                </c:pt>
                <c:pt idx="484">
                  <c:v>528.281005859375</c:v>
                </c:pt>
                <c:pt idx="485">
                  <c:v>528.291015625</c:v>
                </c:pt>
                <c:pt idx="486">
                  <c:v>528.301025390625</c:v>
                </c:pt>
                <c:pt idx="487">
                  <c:v>528.31097412109375</c:v>
                </c:pt>
                <c:pt idx="488">
                  <c:v>528.32098388671875</c:v>
                </c:pt>
                <c:pt idx="489">
                  <c:v>528.33099365234375</c:v>
                </c:pt>
                <c:pt idx="490">
                  <c:v>528.34100341796875</c:v>
                </c:pt>
                <c:pt idx="491">
                  <c:v>528.35101318359375</c:v>
                </c:pt>
                <c:pt idx="492">
                  <c:v>528.36102294921875</c:v>
                </c:pt>
                <c:pt idx="493">
                  <c:v>528.3709716796875</c:v>
                </c:pt>
                <c:pt idx="494">
                  <c:v>528.3809814453125</c:v>
                </c:pt>
                <c:pt idx="495">
                  <c:v>528.3909912109375</c:v>
                </c:pt>
                <c:pt idx="496">
                  <c:v>528.4010009765625</c:v>
                </c:pt>
                <c:pt idx="497">
                  <c:v>528.4110107421875</c:v>
                </c:pt>
                <c:pt idx="498">
                  <c:v>528.4210205078125</c:v>
                </c:pt>
                <c:pt idx="499">
                  <c:v>528.4310302734375</c:v>
                </c:pt>
                <c:pt idx="500">
                  <c:v>528.44097900390625</c:v>
                </c:pt>
                <c:pt idx="501">
                  <c:v>528.45098876953125</c:v>
                </c:pt>
                <c:pt idx="502">
                  <c:v>528.46099853515625</c:v>
                </c:pt>
                <c:pt idx="503">
                  <c:v>528.47100830078125</c:v>
                </c:pt>
                <c:pt idx="504">
                  <c:v>528.48101806640625</c:v>
                </c:pt>
                <c:pt idx="505">
                  <c:v>528.49102783203125</c:v>
                </c:pt>
                <c:pt idx="506">
                  <c:v>528.5009765625</c:v>
                </c:pt>
                <c:pt idx="507">
                  <c:v>528.510986328125</c:v>
                </c:pt>
                <c:pt idx="508">
                  <c:v>528.52099609375</c:v>
                </c:pt>
                <c:pt idx="509">
                  <c:v>528.531005859375</c:v>
                </c:pt>
                <c:pt idx="510">
                  <c:v>528.541015625</c:v>
                </c:pt>
                <c:pt idx="511">
                  <c:v>528.552001953125</c:v>
                </c:pt>
                <c:pt idx="512">
                  <c:v>528.56201171875</c:v>
                </c:pt>
                <c:pt idx="513">
                  <c:v>528.572021484375</c:v>
                </c:pt>
                <c:pt idx="514">
                  <c:v>528.58197021484375</c:v>
                </c:pt>
                <c:pt idx="515">
                  <c:v>528.59197998046875</c:v>
                </c:pt>
                <c:pt idx="516">
                  <c:v>528.60198974609375</c:v>
                </c:pt>
                <c:pt idx="517">
                  <c:v>528.61199951171875</c:v>
                </c:pt>
                <c:pt idx="518">
                  <c:v>528.62200927734375</c:v>
                </c:pt>
                <c:pt idx="519">
                  <c:v>528.63201904296875</c:v>
                </c:pt>
                <c:pt idx="520">
                  <c:v>528.64202880859375</c:v>
                </c:pt>
                <c:pt idx="521">
                  <c:v>528.6519775390625</c:v>
                </c:pt>
                <c:pt idx="522">
                  <c:v>528.6619873046875</c:v>
                </c:pt>
                <c:pt idx="523">
                  <c:v>528.6719970703125</c:v>
                </c:pt>
                <c:pt idx="524">
                  <c:v>528.6820068359375</c:v>
                </c:pt>
                <c:pt idx="525">
                  <c:v>528.6920166015625</c:v>
                </c:pt>
                <c:pt idx="526">
                  <c:v>528.7020263671875</c:v>
                </c:pt>
                <c:pt idx="527">
                  <c:v>528.71197509765625</c:v>
                </c:pt>
                <c:pt idx="528">
                  <c:v>528.72198486328125</c:v>
                </c:pt>
                <c:pt idx="529">
                  <c:v>528.73199462890625</c:v>
                </c:pt>
                <c:pt idx="530">
                  <c:v>528.74200439453125</c:v>
                </c:pt>
                <c:pt idx="531">
                  <c:v>528.75201416015625</c:v>
                </c:pt>
                <c:pt idx="532">
                  <c:v>528.76202392578125</c:v>
                </c:pt>
                <c:pt idx="533">
                  <c:v>528.77197265625</c:v>
                </c:pt>
                <c:pt idx="534">
                  <c:v>528.781982421875</c:v>
                </c:pt>
                <c:pt idx="535">
                  <c:v>528.7919921875</c:v>
                </c:pt>
                <c:pt idx="536">
                  <c:v>528.802001953125</c:v>
                </c:pt>
                <c:pt idx="537">
                  <c:v>528.81201171875</c:v>
                </c:pt>
                <c:pt idx="538">
                  <c:v>528.822998046875</c:v>
                </c:pt>
                <c:pt idx="539">
                  <c:v>528.8330078125</c:v>
                </c:pt>
                <c:pt idx="540">
                  <c:v>528.843017578125</c:v>
                </c:pt>
                <c:pt idx="541">
                  <c:v>528.85302734375</c:v>
                </c:pt>
                <c:pt idx="542">
                  <c:v>528.86297607421875</c:v>
                </c:pt>
                <c:pt idx="543">
                  <c:v>528.87298583984375</c:v>
                </c:pt>
                <c:pt idx="544">
                  <c:v>528.88299560546875</c:v>
                </c:pt>
                <c:pt idx="545">
                  <c:v>528.89300537109375</c:v>
                </c:pt>
                <c:pt idx="546">
                  <c:v>528.90301513671875</c:v>
                </c:pt>
                <c:pt idx="547">
                  <c:v>528.91302490234375</c:v>
                </c:pt>
                <c:pt idx="548">
                  <c:v>528.9229736328125</c:v>
                </c:pt>
                <c:pt idx="549">
                  <c:v>528.9329833984375</c:v>
                </c:pt>
                <c:pt idx="550">
                  <c:v>528.9429931640625</c:v>
                </c:pt>
                <c:pt idx="551">
                  <c:v>528.9530029296875</c:v>
                </c:pt>
                <c:pt idx="552">
                  <c:v>528.9630126953125</c:v>
                </c:pt>
                <c:pt idx="553">
                  <c:v>528.9730224609375</c:v>
                </c:pt>
                <c:pt idx="554">
                  <c:v>528.98297119140625</c:v>
                </c:pt>
                <c:pt idx="555">
                  <c:v>528.99298095703125</c:v>
                </c:pt>
                <c:pt idx="556">
                  <c:v>529.00299072265625</c:v>
                </c:pt>
                <c:pt idx="557">
                  <c:v>529.01300048828125</c:v>
                </c:pt>
                <c:pt idx="558">
                  <c:v>529.02301025390625</c:v>
                </c:pt>
                <c:pt idx="559">
                  <c:v>529.03302001953125</c:v>
                </c:pt>
                <c:pt idx="560">
                  <c:v>529.04302978515625</c:v>
                </c:pt>
                <c:pt idx="561">
                  <c:v>529.052978515625</c:v>
                </c:pt>
                <c:pt idx="562">
                  <c:v>529.06298828125</c:v>
                </c:pt>
                <c:pt idx="563">
                  <c:v>529.072998046875</c:v>
                </c:pt>
                <c:pt idx="564">
                  <c:v>529.0830078125</c:v>
                </c:pt>
                <c:pt idx="565">
                  <c:v>529.093994140625</c:v>
                </c:pt>
                <c:pt idx="566">
                  <c:v>529.10400390625</c:v>
                </c:pt>
                <c:pt idx="567">
                  <c:v>529.114013671875</c:v>
                </c:pt>
                <c:pt idx="568">
                  <c:v>529.1240234375</c:v>
                </c:pt>
                <c:pt idx="569">
                  <c:v>529.13397216796875</c:v>
                </c:pt>
                <c:pt idx="570">
                  <c:v>529.14398193359375</c:v>
                </c:pt>
                <c:pt idx="571">
                  <c:v>529.15399169921875</c:v>
                </c:pt>
                <c:pt idx="572">
                  <c:v>529.16400146484375</c:v>
                </c:pt>
                <c:pt idx="573">
                  <c:v>529.17401123046875</c:v>
                </c:pt>
                <c:pt idx="574">
                  <c:v>529.18402099609375</c:v>
                </c:pt>
                <c:pt idx="575">
                  <c:v>529.1939697265625</c:v>
                </c:pt>
                <c:pt idx="576">
                  <c:v>529.2039794921875</c:v>
                </c:pt>
                <c:pt idx="577">
                  <c:v>529.2139892578125</c:v>
                </c:pt>
                <c:pt idx="578">
                  <c:v>529.2239990234375</c:v>
                </c:pt>
                <c:pt idx="579">
                  <c:v>529.2340087890625</c:v>
                </c:pt>
                <c:pt idx="580">
                  <c:v>529.2440185546875</c:v>
                </c:pt>
                <c:pt idx="581">
                  <c:v>529.2540283203125</c:v>
                </c:pt>
                <c:pt idx="582">
                  <c:v>529.26397705078125</c:v>
                </c:pt>
                <c:pt idx="583">
                  <c:v>529.27398681640625</c:v>
                </c:pt>
                <c:pt idx="584">
                  <c:v>529.28399658203125</c:v>
                </c:pt>
                <c:pt idx="585">
                  <c:v>529.29400634765625</c:v>
                </c:pt>
              </c:numCache>
            </c:numRef>
          </c:xVal>
          <c:yVal>
            <c:numRef>
              <c:f>'Sheet1 {20 min}'!$B$1:$B$586</c:f>
              <c:numCache>
                <c:formatCode>General</c:formatCode>
                <c:ptCount val="586"/>
                <c:pt idx="0">
                  <c:v>13</c:v>
                </c:pt>
                <c:pt idx="1">
                  <c:v>28.75</c:v>
                </c:pt>
                <c:pt idx="2">
                  <c:v>76.75</c:v>
                </c:pt>
                <c:pt idx="3">
                  <c:v>109.30000305175781</c:v>
                </c:pt>
                <c:pt idx="4">
                  <c:v>99.5</c:v>
                </c:pt>
                <c:pt idx="5">
                  <c:v>69</c:v>
                </c:pt>
                <c:pt idx="6">
                  <c:v>52.75</c:v>
                </c:pt>
                <c:pt idx="7">
                  <c:v>64.5</c:v>
                </c:pt>
                <c:pt idx="8">
                  <c:v>95.75</c:v>
                </c:pt>
                <c:pt idx="9">
                  <c:v>133.5</c:v>
                </c:pt>
                <c:pt idx="10">
                  <c:v>126</c:v>
                </c:pt>
                <c:pt idx="11">
                  <c:v>75</c:v>
                </c:pt>
                <c:pt idx="12">
                  <c:v>44</c:v>
                </c:pt>
                <c:pt idx="13">
                  <c:v>32.75</c:v>
                </c:pt>
                <c:pt idx="14">
                  <c:v>39.25</c:v>
                </c:pt>
                <c:pt idx="15">
                  <c:v>79.75</c:v>
                </c:pt>
                <c:pt idx="16">
                  <c:v>94.75</c:v>
                </c:pt>
                <c:pt idx="17">
                  <c:v>53</c:v>
                </c:pt>
                <c:pt idx="18">
                  <c:v>39.25</c:v>
                </c:pt>
                <c:pt idx="19">
                  <c:v>111</c:v>
                </c:pt>
                <c:pt idx="20">
                  <c:v>173.5</c:v>
                </c:pt>
                <c:pt idx="21">
                  <c:v>124</c:v>
                </c:pt>
                <c:pt idx="22">
                  <c:v>88.25</c:v>
                </c:pt>
                <c:pt idx="23">
                  <c:v>133.30000305175781</c:v>
                </c:pt>
                <c:pt idx="24">
                  <c:v>144.80000305175781</c:v>
                </c:pt>
                <c:pt idx="25">
                  <c:v>165.80000305175781</c:v>
                </c:pt>
                <c:pt idx="26">
                  <c:v>244</c:v>
                </c:pt>
                <c:pt idx="27">
                  <c:v>261.5</c:v>
                </c:pt>
                <c:pt idx="28">
                  <c:v>229</c:v>
                </c:pt>
                <c:pt idx="29">
                  <c:v>271.5</c:v>
                </c:pt>
                <c:pt idx="30">
                  <c:v>733.20001220703125</c:v>
                </c:pt>
                <c:pt idx="31">
                  <c:v>4763</c:v>
                </c:pt>
                <c:pt idx="32">
                  <c:v>40950</c:v>
                </c:pt>
                <c:pt idx="33">
                  <c:v>128800</c:v>
                </c:pt>
                <c:pt idx="34">
                  <c:v>168400</c:v>
                </c:pt>
                <c:pt idx="35">
                  <c:v>95440</c:v>
                </c:pt>
                <c:pt idx="36">
                  <c:v>21080</c:v>
                </c:pt>
                <c:pt idx="37">
                  <c:v>2395</c:v>
                </c:pt>
                <c:pt idx="38">
                  <c:v>799.70001220703125</c:v>
                </c:pt>
                <c:pt idx="39">
                  <c:v>998.79998779296875</c:v>
                </c:pt>
                <c:pt idx="40">
                  <c:v>1446</c:v>
                </c:pt>
                <c:pt idx="41">
                  <c:v>1433</c:v>
                </c:pt>
                <c:pt idx="42">
                  <c:v>870.70001220703125</c:v>
                </c:pt>
                <c:pt idx="43">
                  <c:v>494.5</c:v>
                </c:pt>
                <c:pt idx="44">
                  <c:v>415.20001220703125</c:v>
                </c:pt>
                <c:pt idx="45">
                  <c:v>387.29998779296875</c:v>
                </c:pt>
                <c:pt idx="46">
                  <c:v>396.20001220703125</c:v>
                </c:pt>
                <c:pt idx="47">
                  <c:v>338.20001220703125</c:v>
                </c:pt>
                <c:pt idx="48">
                  <c:v>193.80000305175781</c:v>
                </c:pt>
                <c:pt idx="49">
                  <c:v>130.5</c:v>
                </c:pt>
                <c:pt idx="50">
                  <c:v>189.5</c:v>
                </c:pt>
                <c:pt idx="51">
                  <c:v>325.20001220703125</c:v>
                </c:pt>
                <c:pt idx="52">
                  <c:v>567.5</c:v>
                </c:pt>
                <c:pt idx="53">
                  <c:v>773.5</c:v>
                </c:pt>
                <c:pt idx="54">
                  <c:v>701.29998779296875</c:v>
                </c:pt>
                <c:pt idx="55">
                  <c:v>426</c:v>
                </c:pt>
                <c:pt idx="56">
                  <c:v>209.5</c:v>
                </c:pt>
                <c:pt idx="57">
                  <c:v>138.30000305175781</c:v>
                </c:pt>
                <c:pt idx="58">
                  <c:v>159.5</c:v>
                </c:pt>
                <c:pt idx="59">
                  <c:v>223</c:v>
                </c:pt>
                <c:pt idx="60">
                  <c:v>250.5</c:v>
                </c:pt>
                <c:pt idx="61">
                  <c:v>220</c:v>
                </c:pt>
                <c:pt idx="62">
                  <c:v>185.30000305175781</c:v>
                </c:pt>
                <c:pt idx="63">
                  <c:v>184</c:v>
                </c:pt>
                <c:pt idx="64">
                  <c:v>212.30000305175781</c:v>
                </c:pt>
                <c:pt idx="65">
                  <c:v>209.19999694824219</c:v>
                </c:pt>
                <c:pt idx="66">
                  <c:v>185.69999694824219</c:v>
                </c:pt>
                <c:pt idx="67">
                  <c:v>206</c:v>
                </c:pt>
                <c:pt idx="68">
                  <c:v>215</c:v>
                </c:pt>
                <c:pt idx="69">
                  <c:v>203.30000305175781</c:v>
                </c:pt>
                <c:pt idx="70">
                  <c:v>210.30000305175781</c:v>
                </c:pt>
                <c:pt idx="71">
                  <c:v>202.30000305175781</c:v>
                </c:pt>
                <c:pt idx="72">
                  <c:v>208.30000305175781</c:v>
                </c:pt>
                <c:pt idx="73">
                  <c:v>195.19999694824219</c:v>
                </c:pt>
                <c:pt idx="74">
                  <c:v>197</c:v>
                </c:pt>
                <c:pt idx="75">
                  <c:v>325</c:v>
                </c:pt>
                <c:pt idx="76">
                  <c:v>389.29998779296875</c:v>
                </c:pt>
                <c:pt idx="77">
                  <c:v>328.79998779296875</c:v>
                </c:pt>
                <c:pt idx="78">
                  <c:v>303.5</c:v>
                </c:pt>
                <c:pt idx="79">
                  <c:v>322.79998779296875</c:v>
                </c:pt>
                <c:pt idx="80">
                  <c:v>641.79998779296875</c:v>
                </c:pt>
                <c:pt idx="81">
                  <c:v>2973</c:v>
                </c:pt>
                <c:pt idx="82">
                  <c:v>22370</c:v>
                </c:pt>
                <c:pt idx="83">
                  <c:v>80560</c:v>
                </c:pt>
                <c:pt idx="84">
                  <c:v>124300</c:v>
                </c:pt>
                <c:pt idx="85">
                  <c:v>87020</c:v>
                </c:pt>
                <c:pt idx="86">
                  <c:v>26570</c:v>
                </c:pt>
                <c:pt idx="87">
                  <c:v>3703</c:v>
                </c:pt>
                <c:pt idx="88">
                  <c:v>785.5</c:v>
                </c:pt>
                <c:pt idx="89">
                  <c:v>680.29998779296875</c:v>
                </c:pt>
                <c:pt idx="90">
                  <c:v>1187</c:v>
                </c:pt>
                <c:pt idx="91">
                  <c:v>1354</c:v>
                </c:pt>
                <c:pt idx="92">
                  <c:v>922.5</c:v>
                </c:pt>
                <c:pt idx="93">
                  <c:v>460.70001220703125</c:v>
                </c:pt>
                <c:pt idx="94">
                  <c:v>222.5</c:v>
                </c:pt>
                <c:pt idx="95">
                  <c:v>351.5</c:v>
                </c:pt>
                <c:pt idx="96">
                  <c:v>652</c:v>
                </c:pt>
                <c:pt idx="97">
                  <c:v>579.79998779296875</c:v>
                </c:pt>
                <c:pt idx="98">
                  <c:v>260</c:v>
                </c:pt>
                <c:pt idx="99">
                  <c:v>92.75</c:v>
                </c:pt>
                <c:pt idx="100">
                  <c:v>91.25</c:v>
                </c:pt>
                <c:pt idx="101">
                  <c:v>141.30000305175781</c:v>
                </c:pt>
                <c:pt idx="102">
                  <c:v>178.5</c:v>
                </c:pt>
                <c:pt idx="103">
                  <c:v>178.80000305175781</c:v>
                </c:pt>
                <c:pt idx="104">
                  <c:v>162.5</c:v>
                </c:pt>
                <c:pt idx="105">
                  <c:v>138.5</c:v>
                </c:pt>
                <c:pt idx="106">
                  <c:v>95.25</c:v>
                </c:pt>
                <c:pt idx="107">
                  <c:v>87</c:v>
                </c:pt>
                <c:pt idx="108">
                  <c:v>166.80000305175781</c:v>
                </c:pt>
                <c:pt idx="109">
                  <c:v>240.19999694824219</c:v>
                </c:pt>
                <c:pt idx="110">
                  <c:v>199.19999694824219</c:v>
                </c:pt>
                <c:pt idx="111">
                  <c:v>139.30000305175781</c:v>
                </c:pt>
                <c:pt idx="112">
                  <c:v>147.5</c:v>
                </c:pt>
                <c:pt idx="113">
                  <c:v>142.5</c:v>
                </c:pt>
                <c:pt idx="114">
                  <c:v>117</c:v>
                </c:pt>
                <c:pt idx="115">
                  <c:v>159.69999694824219</c:v>
                </c:pt>
                <c:pt idx="116">
                  <c:v>199</c:v>
                </c:pt>
                <c:pt idx="117">
                  <c:v>178.80000305175781</c:v>
                </c:pt>
                <c:pt idx="118">
                  <c:v>164</c:v>
                </c:pt>
                <c:pt idx="119">
                  <c:v>129.30000305175781</c:v>
                </c:pt>
                <c:pt idx="120">
                  <c:v>94.25</c:v>
                </c:pt>
                <c:pt idx="121">
                  <c:v>96.25</c:v>
                </c:pt>
                <c:pt idx="122">
                  <c:v>126</c:v>
                </c:pt>
                <c:pt idx="123">
                  <c:v>190.80000305175781</c:v>
                </c:pt>
                <c:pt idx="124">
                  <c:v>196.19999694824219</c:v>
                </c:pt>
                <c:pt idx="125">
                  <c:v>125.80000305175781</c:v>
                </c:pt>
                <c:pt idx="126">
                  <c:v>118.30000305175781</c:v>
                </c:pt>
                <c:pt idx="127">
                  <c:v>165</c:v>
                </c:pt>
                <c:pt idx="128">
                  <c:v>179.30000305175781</c:v>
                </c:pt>
                <c:pt idx="129">
                  <c:v>183</c:v>
                </c:pt>
                <c:pt idx="130">
                  <c:v>316.5</c:v>
                </c:pt>
                <c:pt idx="131">
                  <c:v>1714</c:v>
                </c:pt>
                <c:pt idx="132">
                  <c:v>11080</c:v>
                </c:pt>
                <c:pt idx="133">
                  <c:v>42000</c:v>
                </c:pt>
                <c:pt idx="134">
                  <c:v>74710</c:v>
                </c:pt>
                <c:pt idx="135">
                  <c:v>64620</c:v>
                </c:pt>
                <c:pt idx="136">
                  <c:v>27130</c:v>
                </c:pt>
                <c:pt idx="137">
                  <c:v>5657</c:v>
                </c:pt>
                <c:pt idx="138">
                  <c:v>1225</c:v>
                </c:pt>
                <c:pt idx="139">
                  <c:v>759.29998779296875</c:v>
                </c:pt>
                <c:pt idx="140">
                  <c:v>929</c:v>
                </c:pt>
                <c:pt idx="141">
                  <c:v>1100</c:v>
                </c:pt>
                <c:pt idx="142">
                  <c:v>895.29998779296875</c:v>
                </c:pt>
                <c:pt idx="143">
                  <c:v>564.29998779296875</c:v>
                </c:pt>
                <c:pt idx="144">
                  <c:v>389.5</c:v>
                </c:pt>
                <c:pt idx="145">
                  <c:v>412.20001220703125</c:v>
                </c:pt>
                <c:pt idx="146">
                  <c:v>623.70001220703125</c:v>
                </c:pt>
                <c:pt idx="147">
                  <c:v>639.5</c:v>
                </c:pt>
                <c:pt idx="148">
                  <c:v>386</c:v>
                </c:pt>
                <c:pt idx="149">
                  <c:v>253</c:v>
                </c:pt>
                <c:pt idx="150">
                  <c:v>230.5</c:v>
                </c:pt>
                <c:pt idx="151">
                  <c:v>182.69999694824219</c:v>
                </c:pt>
                <c:pt idx="152">
                  <c:v>158</c:v>
                </c:pt>
                <c:pt idx="153">
                  <c:v>156.30000305175781</c:v>
                </c:pt>
                <c:pt idx="154">
                  <c:v>165</c:v>
                </c:pt>
                <c:pt idx="155">
                  <c:v>159.30000305175781</c:v>
                </c:pt>
                <c:pt idx="156">
                  <c:v>144.19999694824219</c:v>
                </c:pt>
                <c:pt idx="157">
                  <c:v>172.80000305175781</c:v>
                </c:pt>
                <c:pt idx="158">
                  <c:v>180.30000305175781</c:v>
                </c:pt>
                <c:pt idx="159">
                  <c:v>138</c:v>
                </c:pt>
                <c:pt idx="160">
                  <c:v>131</c:v>
                </c:pt>
                <c:pt idx="161">
                  <c:v>124.80000305175781</c:v>
                </c:pt>
                <c:pt idx="162">
                  <c:v>95.25</c:v>
                </c:pt>
                <c:pt idx="163">
                  <c:v>136.30000305175781</c:v>
                </c:pt>
                <c:pt idx="164">
                  <c:v>222.5</c:v>
                </c:pt>
                <c:pt idx="165">
                  <c:v>243.30000305175781</c:v>
                </c:pt>
                <c:pt idx="166">
                  <c:v>210</c:v>
                </c:pt>
                <c:pt idx="167">
                  <c:v>191.80000305175781</c:v>
                </c:pt>
                <c:pt idx="168">
                  <c:v>218.80000305175781</c:v>
                </c:pt>
                <c:pt idx="169">
                  <c:v>237.30000305175781</c:v>
                </c:pt>
                <c:pt idx="170">
                  <c:v>158.69999694824219</c:v>
                </c:pt>
                <c:pt idx="171">
                  <c:v>80.25</c:v>
                </c:pt>
                <c:pt idx="172">
                  <c:v>99.75</c:v>
                </c:pt>
                <c:pt idx="173">
                  <c:v>102.80000305175781</c:v>
                </c:pt>
                <c:pt idx="174">
                  <c:v>56</c:v>
                </c:pt>
                <c:pt idx="175">
                  <c:v>69.75</c:v>
                </c:pt>
                <c:pt idx="176">
                  <c:v>145.19999694824219</c:v>
                </c:pt>
                <c:pt idx="177">
                  <c:v>177.30000305175781</c:v>
                </c:pt>
                <c:pt idx="178">
                  <c:v>179.5</c:v>
                </c:pt>
                <c:pt idx="179">
                  <c:v>256.29998779296875</c:v>
                </c:pt>
                <c:pt idx="180">
                  <c:v>469.20001220703125</c:v>
                </c:pt>
                <c:pt idx="181">
                  <c:v>1032</c:v>
                </c:pt>
                <c:pt idx="182">
                  <c:v>5161</c:v>
                </c:pt>
                <c:pt idx="183">
                  <c:v>29070</c:v>
                </c:pt>
                <c:pt idx="184">
                  <c:v>72210</c:v>
                </c:pt>
                <c:pt idx="185">
                  <c:v>82410</c:v>
                </c:pt>
                <c:pt idx="186">
                  <c:v>43930</c:v>
                </c:pt>
                <c:pt idx="187">
                  <c:v>10370</c:v>
                </c:pt>
                <c:pt idx="188">
                  <c:v>1563</c:v>
                </c:pt>
                <c:pt idx="189">
                  <c:v>540.20001220703125</c:v>
                </c:pt>
                <c:pt idx="190">
                  <c:v>587.5</c:v>
                </c:pt>
                <c:pt idx="191">
                  <c:v>692.79998779296875</c:v>
                </c:pt>
                <c:pt idx="192">
                  <c:v>688</c:v>
                </c:pt>
                <c:pt idx="193">
                  <c:v>524.70001220703125</c:v>
                </c:pt>
                <c:pt idx="194">
                  <c:v>316.29998779296875</c:v>
                </c:pt>
                <c:pt idx="195">
                  <c:v>252.5</c:v>
                </c:pt>
                <c:pt idx="196">
                  <c:v>297.5</c:v>
                </c:pt>
                <c:pt idx="197">
                  <c:v>303.79998779296875</c:v>
                </c:pt>
                <c:pt idx="198">
                  <c:v>251.5</c:v>
                </c:pt>
                <c:pt idx="199">
                  <c:v>185</c:v>
                </c:pt>
                <c:pt idx="200">
                  <c:v>131.69999694824219</c:v>
                </c:pt>
                <c:pt idx="201">
                  <c:v>116.30000305175781</c:v>
                </c:pt>
                <c:pt idx="202">
                  <c:v>125.19999694824219</c:v>
                </c:pt>
                <c:pt idx="203">
                  <c:v>168.5</c:v>
                </c:pt>
                <c:pt idx="204">
                  <c:v>256.29998779296875</c:v>
                </c:pt>
                <c:pt idx="205">
                  <c:v>257.20001220703125</c:v>
                </c:pt>
                <c:pt idx="206">
                  <c:v>159.69999694824219</c:v>
                </c:pt>
                <c:pt idx="207">
                  <c:v>102.5</c:v>
                </c:pt>
                <c:pt idx="208">
                  <c:v>132</c:v>
                </c:pt>
                <c:pt idx="209">
                  <c:v>200</c:v>
                </c:pt>
                <c:pt idx="210">
                  <c:v>211</c:v>
                </c:pt>
                <c:pt idx="211">
                  <c:v>144</c:v>
                </c:pt>
                <c:pt idx="212">
                  <c:v>88.75</c:v>
                </c:pt>
                <c:pt idx="213">
                  <c:v>91.5</c:v>
                </c:pt>
                <c:pt idx="214">
                  <c:v>101.30000305175781</c:v>
                </c:pt>
                <c:pt idx="215">
                  <c:v>95.5</c:v>
                </c:pt>
                <c:pt idx="216">
                  <c:v>104.5</c:v>
                </c:pt>
                <c:pt idx="217">
                  <c:v>129.30000305175781</c:v>
                </c:pt>
                <c:pt idx="218">
                  <c:v>143</c:v>
                </c:pt>
                <c:pt idx="219">
                  <c:v>136.5</c:v>
                </c:pt>
                <c:pt idx="220">
                  <c:v>120.5</c:v>
                </c:pt>
                <c:pt idx="221">
                  <c:v>126</c:v>
                </c:pt>
                <c:pt idx="222">
                  <c:v>191</c:v>
                </c:pt>
                <c:pt idx="223">
                  <c:v>251.80000305175781</c:v>
                </c:pt>
                <c:pt idx="224">
                  <c:v>214</c:v>
                </c:pt>
                <c:pt idx="225">
                  <c:v>137</c:v>
                </c:pt>
                <c:pt idx="226">
                  <c:v>119</c:v>
                </c:pt>
                <c:pt idx="227">
                  <c:v>168</c:v>
                </c:pt>
                <c:pt idx="228">
                  <c:v>204.5</c:v>
                </c:pt>
                <c:pt idx="229">
                  <c:v>188.30000305175781</c:v>
                </c:pt>
                <c:pt idx="230">
                  <c:v>256.5</c:v>
                </c:pt>
                <c:pt idx="231">
                  <c:v>678.20001220703125</c:v>
                </c:pt>
                <c:pt idx="232">
                  <c:v>3946</c:v>
                </c:pt>
                <c:pt idx="233">
                  <c:v>21410</c:v>
                </c:pt>
                <c:pt idx="234">
                  <c:v>64810</c:v>
                </c:pt>
                <c:pt idx="235">
                  <c:v>92910</c:v>
                </c:pt>
                <c:pt idx="236">
                  <c:v>62400</c:v>
                </c:pt>
                <c:pt idx="237">
                  <c:v>18740</c:v>
                </c:pt>
                <c:pt idx="238">
                  <c:v>2809</c:v>
                </c:pt>
                <c:pt idx="239">
                  <c:v>635.5</c:v>
                </c:pt>
                <c:pt idx="240">
                  <c:v>630.29998779296875</c:v>
                </c:pt>
                <c:pt idx="241">
                  <c:v>873</c:v>
                </c:pt>
                <c:pt idx="242">
                  <c:v>869</c:v>
                </c:pt>
                <c:pt idx="243">
                  <c:v>589.29998779296875</c:v>
                </c:pt>
                <c:pt idx="244">
                  <c:v>323.70001220703125</c:v>
                </c:pt>
                <c:pt idx="245">
                  <c:v>269.20001220703125</c:v>
                </c:pt>
                <c:pt idx="246">
                  <c:v>302.29998779296875</c:v>
                </c:pt>
                <c:pt idx="247">
                  <c:v>311</c:v>
                </c:pt>
                <c:pt idx="248">
                  <c:v>310.29998779296875</c:v>
                </c:pt>
                <c:pt idx="249">
                  <c:v>223.19999694824219</c:v>
                </c:pt>
                <c:pt idx="250">
                  <c:v>99.75</c:v>
                </c:pt>
                <c:pt idx="251">
                  <c:v>41.25</c:v>
                </c:pt>
                <c:pt idx="252">
                  <c:v>84.75</c:v>
                </c:pt>
                <c:pt idx="253">
                  <c:v>172.5</c:v>
                </c:pt>
                <c:pt idx="254">
                  <c:v>185</c:v>
                </c:pt>
                <c:pt idx="255">
                  <c:v>175.19999694824219</c:v>
                </c:pt>
                <c:pt idx="256">
                  <c:v>216.30000305175781</c:v>
                </c:pt>
                <c:pt idx="257">
                  <c:v>235</c:v>
                </c:pt>
                <c:pt idx="258">
                  <c:v>200.69999694824219</c:v>
                </c:pt>
                <c:pt idx="259">
                  <c:v>148.19999694824219</c:v>
                </c:pt>
                <c:pt idx="260">
                  <c:v>118.5</c:v>
                </c:pt>
                <c:pt idx="261">
                  <c:v>117.5</c:v>
                </c:pt>
                <c:pt idx="262">
                  <c:v>108</c:v>
                </c:pt>
                <c:pt idx="263">
                  <c:v>99.25</c:v>
                </c:pt>
                <c:pt idx="264">
                  <c:v>129.5</c:v>
                </c:pt>
                <c:pt idx="265">
                  <c:v>181.5</c:v>
                </c:pt>
                <c:pt idx="266">
                  <c:v>229</c:v>
                </c:pt>
                <c:pt idx="267">
                  <c:v>228.30000305175781</c:v>
                </c:pt>
                <c:pt idx="268">
                  <c:v>173.5</c:v>
                </c:pt>
                <c:pt idx="269">
                  <c:v>160.30000305175781</c:v>
                </c:pt>
                <c:pt idx="270">
                  <c:v>179.80000305175781</c:v>
                </c:pt>
                <c:pt idx="271">
                  <c:v>176.80000305175781</c:v>
                </c:pt>
                <c:pt idx="272">
                  <c:v>174.80000305175781</c:v>
                </c:pt>
                <c:pt idx="273">
                  <c:v>161</c:v>
                </c:pt>
                <c:pt idx="274">
                  <c:v>145.19999694824219</c:v>
                </c:pt>
                <c:pt idx="275">
                  <c:v>147.19999694824219</c:v>
                </c:pt>
                <c:pt idx="276">
                  <c:v>173.80000305175781</c:v>
                </c:pt>
                <c:pt idx="277">
                  <c:v>287.5</c:v>
                </c:pt>
                <c:pt idx="278">
                  <c:v>348.70001220703125</c:v>
                </c:pt>
                <c:pt idx="279">
                  <c:v>262.5</c:v>
                </c:pt>
                <c:pt idx="280">
                  <c:v>207.80000305175781</c:v>
                </c:pt>
                <c:pt idx="281">
                  <c:v>338</c:v>
                </c:pt>
                <c:pt idx="282">
                  <c:v>2079</c:v>
                </c:pt>
                <c:pt idx="283">
                  <c:v>14690</c:v>
                </c:pt>
                <c:pt idx="284">
                  <c:v>59610</c:v>
                </c:pt>
                <c:pt idx="285">
                  <c:v>104800</c:v>
                </c:pt>
                <c:pt idx="286">
                  <c:v>84620</c:v>
                </c:pt>
                <c:pt idx="287">
                  <c:v>31200</c:v>
                </c:pt>
                <c:pt idx="288">
                  <c:v>5244</c:v>
                </c:pt>
                <c:pt idx="289">
                  <c:v>903.5</c:v>
                </c:pt>
                <c:pt idx="290">
                  <c:v>548</c:v>
                </c:pt>
                <c:pt idx="291">
                  <c:v>728.20001220703125</c:v>
                </c:pt>
                <c:pt idx="292">
                  <c:v>841.79998779296875</c:v>
                </c:pt>
                <c:pt idx="293">
                  <c:v>591.79998779296875</c:v>
                </c:pt>
                <c:pt idx="294">
                  <c:v>334.79998779296875</c:v>
                </c:pt>
                <c:pt idx="295">
                  <c:v>235.5</c:v>
                </c:pt>
                <c:pt idx="296">
                  <c:v>231.30000305175781</c:v>
                </c:pt>
                <c:pt idx="297">
                  <c:v>351</c:v>
                </c:pt>
                <c:pt idx="298">
                  <c:v>425</c:v>
                </c:pt>
                <c:pt idx="299">
                  <c:v>282.20001220703125</c:v>
                </c:pt>
                <c:pt idx="300">
                  <c:v>106.5</c:v>
                </c:pt>
                <c:pt idx="301">
                  <c:v>62.75</c:v>
                </c:pt>
                <c:pt idx="302">
                  <c:v>90.75</c:v>
                </c:pt>
                <c:pt idx="303">
                  <c:v>167.30000305175781</c:v>
                </c:pt>
                <c:pt idx="304">
                  <c:v>293</c:v>
                </c:pt>
                <c:pt idx="305">
                  <c:v>358</c:v>
                </c:pt>
                <c:pt idx="306">
                  <c:v>294.5</c:v>
                </c:pt>
                <c:pt idx="307">
                  <c:v>188</c:v>
                </c:pt>
                <c:pt idx="308">
                  <c:v>118</c:v>
                </c:pt>
                <c:pt idx="309">
                  <c:v>102.30000305175781</c:v>
                </c:pt>
                <c:pt idx="310">
                  <c:v>119.5</c:v>
                </c:pt>
                <c:pt idx="311">
                  <c:v>122.19999694824219</c:v>
                </c:pt>
                <c:pt idx="312">
                  <c:v>142.80000305175781</c:v>
                </c:pt>
                <c:pt idx="313">
                  <c:v>169.80000305175781</c:v>
                </c:pt>
                <c:pt idx="314">
                  <c:v>132.69999694824219</c:v>
                </c:pt>
                <c:pt idx="315">
                  <c:v>106</c:v>
                </c:pt>
                <c:pt idx="316">
                  <c:v>129.5</c:v>
                </c:pt>
                <c:pt idx="317">
                  <c:v>127</c:v>
                </c:pt>
                <c:pt idx="318">
                  <c:v>92.75</c:v>
                </c:pt>
                <c:pt idx="319">
                  <c:v>82.75</c:v>
                </c:pt>
                <c:pt idx="320">
                  <c:v>113.80000305175781</c:v>
                </c:pt>
                <c:pt idx="321">
                  <c:v>180.80000305175781</c:v>
                </c:pt>
                <c:pt idx="322">
                  <c:v>293.5</c:v>
                </c:pt>
                <c:pt idx="323">
                  <c:v>313.20001220703125</c:v>
                </c:pt>
                <c:pt idx="324">
                  <c:v>197.19999694824219</c:v>
                </c:pt>
                <c:pt idx="325">
                  <c:v>180.80000305175781</c:v>
                </c:pt>
                <c:pt idx="326">
                  <c:v>260.5</c:v>
                </c:pt>
                <c:pt idx="327">
                  <c:v>308.5</c:v>
                </c:pt>
                <c:pt idx="328">
                  <c:v>372.5</c:v>
                </c:pt>
                <c:pt idx="329">
                  <c:v>459</c:v>
                </c:pt>
                <c:pt idx="330">
                  <c:v>482.5</c:v>
                </c:pt>
                <c:pt idx="331">
                  <c:v>578</c:v>
                </c:pt>
                <c:pt idx="332">
                  <c:v>1555</c:v>
                </c:pt>
                <c:pt idx="333">
                  <c:v>10160</c:v>
                </c:pt>
                <c:pt idx="334">
                  <c:v>52580</c:v>
                </c:pt>
                <c:pt idx="335">
                  <c:v>112300</c:v>
                </c:pt>
                <c:pt idx="336">
                  <c:v>108300</c:v>
                </c:pt>
                <c:pt idx="337">
                  <c:v>47310</c:v>
                </c:pt>
                <c:pt idx="338">
                  <c:v>8585</c:v>
                </c:pt>
                <c:pt idx="339">
                  <c:v>1289</c:v>
                </c:pt>
                <c:pt idx="340">
                  <c:v>759</c:v>
                </c:pt>
                <c:pt idx="341">
                  <c:v>1125</c:v>
                </c:pt>
                <c:pt idx="342">
                  <c:v>1253</c:v>
                </c:pt>
                <c:pt idx="343">
                  <c:v>967.5</c:v>
                </c:pt>
                <c:pt idx="344">
                  <c:v>601</c:v>
                </c:pt>
                <c:pt idx="345">
                  <c:v>351.29998779296875</c:v>
                </c:pt>
                <c:pt idx="346">
                  <c:v>334</c:v>
                </c:pt>
                <c:pt idx="347">
                  <c:v>506.29998779296875</c:v>
                </c:pt>
                <c:pt idx="348">
                  <c:v>567.79998779296875</c:v>
                </c:pt>
                <c:pt idx="349">
                  <c:v>378.79998779296875</c:v>
                </c:pt>
                <c:pt idx="350">
                  <c:v>177.30000305175781</c:v>
                </c:pt>
                <c:pt idx="351">
                  <c:v>129.30000305175781</c:v>
                </c:pt>
                <c:pt idx="352">
                  <c:v>155.80000305175781</c:v>
                </c:pt>
                <c:pt idx="353">
                  <c:v>236.80000305175781</c:v>
                </c:pt>
                <c:pt idx="354">
                  <c:v>324</c:v>
                </c:pt>
                <c:pt idx="355">
                  <c:v>319.5</c:v>
                </c:pt>
                <c:pt idx="356">
                  <c:v>221</c:v>
                </c:pt>
                <c:pt idx="357">
                  <c:v>132</c:v>
                </c:pt>
                <c:pt idx="358">
                  <c:v>129</c:v>
                </c:pt>
                <c:pt idx="359">
                  <c:v>158.69999694824219</c:v>
                </c:pt>
                <c:pt idx="360">
                  <c:v>178.80000305175781</c:v>
                </c:pt>
                <c:pt idx="361">
                  <c:v>203.30000305175781</c:v>
                </c:pt>
                <c:pt idx="362">
                  <c:v>222</c:v>
                </c:pt>
                <c:pt idx="363">
                  <c:v>205.30000305175781</c:v>
                </c:pt>
                <c:pt idx="364">
                  <c:v>167.5</c:v>
                </c:pt>
                <c:pt idx="365">
                  <c:v>160.5</c:v>
                </c:pt>
                <c:pt idx="366">
                  <c:v>174</c:v>
                </c:pt>
                <c:pt idx="367">
                  <c:v>199.5</c:v>
                </c:pt>
                <c:pt idx="368">
                  <c:v>209.5</c:v>
                </c:pt>
                <c:pt idx="369">
                  <c:v>199.19999694824219</c:v>
                </c:pt>
                <c:pt idx="370">
                  <c:v>200.69999694824219</c:v>
                </c:pt>
                <c:pt idx="371">
                  <c:v>158.5</c:v>
                </c:pt>
                <c:pt idx="372">
                  <c:v>112.5</c:v>
                </c:pt>
                <c:pt idx="373">
                  <c:v>107.5</c:v>
                </c:pt>
                <c:pt idx="374">
                  <c:v>83</c:v>
                </c:pt>
                <c:pt idx="375">
                  <c:v>80.25</c:v>
                </c:pt>
                <c:pt idx="376">
                  <c:v>140.30000305175781</c:v>
                </c:pt>
                <c:pt idx="377">
                  <c:v>168</c:v>
                </c:pt>
                <c:pt idx="378">
                  <c:v>158.5</c:v>
                </c:pt>
                <c:pt idx="379">
                  <c:v>172.80000305175781</c:v>
                </c:pt>
                <c:pt idx="380">
                  <c:v>236.80000305175781</c:v>
                </c:pt>
                <c:pt idx="381">
                  <c:v>467</c:v>
                </c:pt>
                <c:pt idx="382">
                  <c:v>1251</c:v>
                </c:pt>
                <c:pt idx="383">
                  <c:v>6938</c:v>
                </c:pt>
                <c:pt idx="384">
                  <c:v>35950</c:v>
                </c:pt>
                <c:pt idx="385">
                  <c:v>83420</c:v>
                </c:pt>
                <c:pt idx="386">
                  <c:v>90190</c:v>
                </c:pt>
                <c:pt idx="387">
                  <c:v>45520</c:v>
                </c:pt>
                <c:pt idx="388">
                  <c:v>9923</c:v>
                </c:pt>
                <c:pt idx="389">
                  <c:v>1410</c:v>
                </c:pt>
                <c:pt idx="390">
                  <c:v>518.5</c:v>
                </c:pt>
                <c:pt idx="391">
                  <c:v>526.29998779296875</c:v>
                </c:pt>
                <c:pt idx="392">
                  <c:v>624</c:v>
                </c:pt>
                <c:pt idx="393">
                  <c:v>475</c:v>
                </c:pt>
                <c:pt idx="394">
                  <c:v>219.69999694824219</c:v>
                </c:pt>
                <c:pt idx="395">
                  <c:v>145</c:v>
                </c:pt>
                <c:pt idx="396">
                  <c:v>231</c:v>
                </c:pt>
                <c:pt idx="397">
                  <c:v>388.5</c:v>
                </c:pt>
                <c:pt idx="398">
                  <c:v>445.70001220703125</c:v>
                </c:pt>
                <c:pt idx="399">
                  <c:v>306</c:v>
                </c:pt>
                <c:pt idx="400">
                  <c:v>165</c:v>
                </c:pt>
                <c:pt idx="401">
                  <c:v>110.5</c:v>
                </c:pt>
                <c:pt idx="402">
                  <c:v>108.69999694824219</c:v>
                </c:pt>
                <c:pt idx="403">
                  <c:v>163.80000305175781</c:v>
                </c:pt>
                <c:pt idx="404">
                  <c:v>247</c:v>
                </c:pt>
                <c:pt idx="405">
                  <c:v>304.70001220703125</c:v>
                </c:pt>
                <c:pt idx="406">
                  <c:v>241.5</c:v>
                </c:pt>
                <c:pt idx="407">
                  <c:v>129.30000305175781</c:v>
                </c:pt>
                <c:pt idx="408">
                  <c:v>97.5</c:v>
                </c:pt>
                <c:pt idx="409">
                  <c:v>91.25</c:v>
                </c:pt>
                <c:pt idx="410">
                  <c:v>113.5</c:v>
                </c:pt>
                <c:pt idx="411">
                  <c:v>147.5</c:v>
                </c:pt>
                <c:pt idx="412">
                  <c:v>137.30000305175781</c:v>
                </c:pt>
                <c:pt idx="413">
                  <c:v>178.30000305175781</c:v>
                </c:pt>
                <c:pt idx="414">
                  <c:v>218.5</c:v>
                </c:pt>
                <c:pt idx="415">
                  <c:v>140</c:v>
                </c:pt>
                <c:pt idx="416">
                  <c:v>71</c:v>
                </c:pt>
                <c:pt idx="417">
                  <c:v>80.5</c:v>
                </c:pt>
                <c:pt idx="418">
                  <c:v>80.25</c:v>
                </c:pt>
                <c:pt idx="419">
                  <c:v>77</c:v>
                </c:pt>
                <c:pt idx="420">
                  <c:v>76.75</c:v>
                </c:pt>
                <c:pt idx="421">
                  <c:v>51</c:v>
                </c:pt>
                <c:pt idx="422">
                  <c:v>47</c:v>
                </c:pt>
                <c:pt idx="423">
                  <c:v>87</c:v>
                </c:pt>
                <c:pt idx="424">
                  <c:v>116.5</c:v>
                </c:pt>
                <c:pt idx="425">
                  <c:v>128.30000305175781</c:v>
                </c:pt>
                <c:pt idx="426">
                  <c:v>159.30000305175781</c:v>
                </c:pt>
                <c:pt idx="427">
                  <c:v>178</c:v>
                </c:pt>
                <c:pt idx="428">
                  <c:v>174.5</c:v>
                </c:pt>
                <c:pt idx="429">
                  <c:v>194</c:v>
                </c:pt>
                <c:pt idx="430">
                  <c:v>294</c:v>
                </c:pt>
                <c:pt idx="431">
                  <c:v>440.70001220703125</c:v>
                </c:pt>
                <c:pt idx="432">
                  <c:v>858.20001220703125</c:v>
                </c:pt>
                <c:pt idx="433">
                  <c:v>3819</c:v>
                </c:pt>
                <c:pt idx="434">
                  <c:v>17510</c:v>
                </c:pt>
                <c:pt idx="435">
                  <c:v>40580</c:v>
                </c:pt>
                <c:pt idx="436">
                  <c:v>46220</c:v>
                </c:pt>
                <c:pt idx="437">
                  <c:v>26000</c:v>
                </c:pt>
                <c:pt idx="438">
                  <c:v>7147</c:v>
                </c:pt>
                <c:pt idx="439">
                  <c:v>1392</c:v>
                </c:pt>
                <c:pt idx="440">
                  <c:v>513.29998779296875</c:v>
                </c:pt>
                <c:pt idx="441">
                  <c:v>409.29998779296875</c:v>
                </c:pt>
                <c:pt idx="442">
                  <c:v>359</c:v>
                </c:pt>
                <c:pt idx="443">
                  <c:v>259.20001220703125</c:v>
                </c:pt>
                <c:pt idx="444">
                  <c:v>184.30000305175781</c:v>
                </c:pt>
                <c:pt idx="445">
                  <c:v>150</c:v>
                </c:pt>
                <c:pt idx="446">
                  <c:v>165.5</c:v>
                </c:pt>
                <c:pt idx="447">
                  <c:v>208.69999694824219</c:v>
                </c:pt>
                <c:pt idx="448">
                  <c:v>267</c:v>
                </c:pt>
                <c:pt idx="449">
                  <c:v>257.5</c:v>
                </c:pt>
                <c:pt idx="450">
                  <c:v>166.30000305175781</c:v>
                </c:pt>
                <c:pt idx="451">
                  <c:v>125.5</c:v>
                </c:pt>
                <c:pt idx="452">
                  <c:v>117</c:v>
                </c:pt>
                <c:pt idx="453">
                  <c:v>95</c:v>
                </c:pt>
                <c:pt idx="454">
                  <c:v>112.5</c:v>
                </c:pt>
                <c:pt idx="455">
                  <c:v>115.5</c:v>
                </c:pt>
                <c:pt idx="456">
                  <c:v>88.75</c:v>
                </c:pt>
                <c:pt idx="457">
                  <c:v>89.5</c:v>
                </c:pt>
                <c:pt idx="458">
                  <c:v>74.5</c:v>
                </c:pt>
                <c:pt idx="459">
                  <c:v>47.5</c:v>
                </c:pt>
                <c:pt idx="460">
                  <c:v>39.75</c:v>
                </c:pt>
                <c:pt idx="461">
                  <c:v>43.5</c:v>
                </c:pt>
                <c:pt idx="462">
                  <c:v>68.75</c:v>
                </c:pt>
                <c:pt idx="463">
                  <c:v>84.5</c:v>
                </c:pt>
                <c:pt idx="464">
                  <c:v>61</c:v>
                </c:pt>
                <c:pt idx="465">
                  <c:v>39</c:v>
                </c:pt>
                <c:pt idx="466">
                  <c:v>47.25</c:v>
                </c:pt>
                <c:pt idx="467">
                  <c:v>68.75</c:v>
                </c:pt>
                <c:pt idx="468">
                  <c:v>79.25</c:v>
                </c:pt>
                <c:pt idx="469">
                  <c:v>71</c:v>
                </c:pt>
                <c:pt idx="470">
                  <c:v>90.5</c:v>
                </c:pt>
                <c:pt idx="471">
                  <c:v>108.30000305175781</c:v>
                </c:pt>
                <c:pt idx="472">
                  <c:v>70.75</c:v>
                </c:pt>
                <c:pt idx="473">
                  <c:v>45.25</c:v>
                </c:pt>
                <c:pt idx="474">
                  <c:v>47</c:v>
                </c:pt>
                <c:pt idx="475">
                  <c:v>41</c:v>
                </c:pt>
                <c:pt idx="476">
                  <c:v>35.25</c:v>
                </c:pt>
                <c:pt idx="477">
                  <c:v>40</c:v>
                </c:pt>
                <c:pt idx="478">
                  <c:v>75.75</c:v>
                </c:pt>
                <c:pt idx="479">
                  <c:v>107.69999694824219</c:v>
                </c:pt>
                <c:pt idx="480">
                  <c:v>103.5</c:v>
                </c:pt>
                <c:pt idx="481">
                  <c:v>138.80000305175781</c:v>
                </c:pt>
                <c:pt idx="482">
                  <c:v>368.29998779296875</c:v>
                </c:pt>
                <c:pt idx="483">
                  <c:v>1676</c:v>
                </c:pt>
                <c:pt idx="484">
                  <c:v>6605</c:v>
                </c:pt>
                <c:pt idx="485">
                  <c:v>14000</c:v>
                </c:pt>
                <c:pt idx="486">
                  <c:v>15650</c:v>
                </c:pt>
                <c:pt idx="487">
                  <c:v>9500</c:v>
                </c:pt>
                <c:pt idx="488">
                  <c:v>3438</c:v>
                </c:pt>
                <c:pt idx="489">
                  <c:v>1075</c:v>
                </c:pt>
                <c:pt idx="490">
                  <c:v>374.5</c:v>
                </c:pt>
                <c:pt idx="491">
                  <c:v>155.5</c:v>
                </c:pt>
                <c:pt idx="492">
                  <c:v>126.30000305175781</c:v>
                </c:pt>
                <c:pt idx="493">
                  <c:v>106.30000305175781</c:v>
                </c:pt>
                <c:pt idx="494">
                  <c:v>81.75</c:v>
                </c:pt>
                <c:pt idx="495">
                  <c:v>64.5</c:v>
                </c:pt>
                <c:pt idx="496">
                  <c:v>47.25</c:v>
                </c:pt>
                <c:pt idx="497">
                  <c:v>49</c:v>
                </c:pt>
                <c:pt idx="498">
                  <c:v>51.75</c:v>
                </c:pt>
                <c:pt idx="499">
                  <c:v>26.5</c:v>
                </c:pt>
                <c:pt idx="500">
                  <c:v>19.25</c:v>
                </c:pt>
                <c:pt idx="501">
                  <c:v>36.25</c:v>
                </c:pt>
                <c:pt idx="502">
                  <c:v>43</c:v>
                </c:pt>
                <c:pt idx="503">
                  <c:v>41.75</c:v>
                </c:pt>
                <c:pt idx="504">
                  <c:v>41</c:v>
                </c:pt>
                <c:pt idx="505">
                  <c:v>38.5</c:v>
                </c:pt>
                <c:pt idx="506">
                  <c:v>28.75</c:v>
                </c:pt>
                <c:pt idx="507">
                  <c:v>22</c:v>
                </c:pt>
                <c:pt idx="508">
                  <c:v>29.75</c:v>
                </c:pt>
                <c:pt idx="509">
                  <c:v>41.5</c:v>
                </c:pt>
                <c:pt idx="510">
                  <c:v>49.75</c:v>
                </c:pt>
                <c:pt idx="511">
                  <c:v>54.75</c:v>
                </c:pt>
                <c:pt idx="512">
                  <c:v>45.5</c:v>
                </c:pt>
                <c:pt idx="513">
                  <c:v>27</c:v>
                </c:pt>
                <c:pt idx="514">
                  <c:v>22.5</c:v>
                </c:pt>
                <c:pt idx="515">
                  <c:v>25.75</c:v>
                </c:pt>
                <c:pt idx="516">
                  <c:v>45.5</c:v>
                </c:pt>
                <c:pt idx="517">
                  <c:v>86.5</c:v>
                </c:pt>
                <c:pt idx="518">
                  <c:v>104.5</c:v>
                </c:pt>
                <c:pt idx="519">
                  <c:v>81.25</c:v>
                </c:pt>
                <c:pt idx="520">
                  <c:v>48.25</c:v>
                </c:pt>
                <c:pt idx="521">
                  <c:v>66</c:v>
                </c:pt>
                <c:pt idx="522">
                  <c:v>111.5</c:v>
                </c:pt>
                <c:pt idx="523">
                  <c:v>97.75</c:v>
                </c:pt>
                <c:pt idx="524">
                  <c:v>50.75</c:v>
                </c:pt>
                <c:pt idx="525">
                  <c:v>32.75</c:v>
                </c:pt>
                <c:pt idx="526">
                  <c:v>60.5</c:v>
                </c:pt>
                <c:pt idx="527">
                  <c:v>101.5</c:v>
                </c:pt>
                <c:pt idx="528">
                  <c:v>107.69999694824219</c:v>
                </c:pt>
                <c:pt idx="529">
                  <c:v>103.30000305175781</c:v>
                </c:pt>
                <c:pt idx="530">
                  <c:v>100.80000305175781</c:v>
                </c:pt>
                <c:pt idx="531">
                  <c:v>151.80000305175781</c:v>
                </c:pt>
                <c:pt idx="532">
                  <c:v>338.5</c:v>
                </c:pt>
                <c:pt idx="533">
                  <c:v>830.29998779296875</c:v>
                </c:pt>
                <c:pt idx="534">
                  <c:v>1978</c:v>
                </c:pt>
                <c:pt idx="535">
                  <c:v>3613</c:v>
                </c:pt>
                <c:pt idx="536">
                  <c:v>3996</c:v>
                </c:pt>
                <c:pt idx="537">
                  <c:v>2383</c:v>
                </c:pt>
                <c:pt idx="538">
                  <c:v>886</c:v>
                </c:pt>
                <c:pt idx="539">
                  <c:v>512</c:v>
                </c:pt>
                <c:pt idx="540">
                  <c:v>412.79998779296875</c:v>
                </c:pt>
                <c:pt idx="541">
                  <c:v>301.29998779296875</c:v>
                </c:pt>
                <c:pt idx="542">
                  <c:v>240.80000305175781</c:v>
                </c:pt>
                <c:pt idx="543">
                  <c:v>175.80000305175781</c:v>
                </c:pt>
                <c:pt idx="544">
                  <c:v>133.5</c:v>
                </c:pt>
                <c:pt idx="545">
                  <c:v>105</c:v>
                </c:pt>
                <c:pt idx="546">
                  <c:v>59.25</c:v>
                </c:pt>
                <c:pt idx="547">
                  <c:v>56.5</c:v>
                </c:pt>
                <c:pt idx="548">
                  <c:v>66.75</c:v>
                </c:pt>
                <c:pt idx="549">
                  <c:v>72.75</c:v>
                </c:pt>
                <c:pt idx="550">
                  <c:v>89</c:v>
                </c:pt>
                <c:pt idx="551">
                  <c:v>79.75</c:v>
                </c:pt>
                <c:pt idx="552">
                  <c:v>65.25</c:v>
                </c:pt>
                <c:pt idx="553">
                  <c:v>66.25</c:v>
                </c:pt>
                <c:pt idx="554">
                  <c:v>59.25</c:v>
                </c:pt>
                <c:pt idx="555">
                  <c:v>39</c:v>
                </c:pt>
                <c:pt idx="556">
                  <c:v>46.25</c:v>
                </c:pt>
                <c:pt idx="557">
                  <c:v>77.75</c:v>
                </c:pt>
                <c:pt idx="558">
                  <c:v>69.75</c:v>
                </c:pt>
                <c:pt idx="559">
                  <c:v>43.75</c:v>
                </c:pt>
                <c:pt idx="560">
                  <c:v>35.5</c:v>
                </c:pt>
                <c:pt idx="561">
                  <c:v>29.5</c:v>
                </c:pt>
                <c:pt idx="562">
                  <c:v>22</c:v>
                </c:pt>
                <c:pt idx="563">
                  <c:v>24.75</c:v>
                </c:pt>
                <c:pt idx="564">
                  <c:v>33.75</c:v>
                </c:pt>
                <c:pt idx="565">
                  <c:v>45.75</c:v>
                </c:pt>
                <c:pt idx="566">
                  <c:v>46.25</c:v>
                </c:pt>
                <c:pt idx="567">
                  <c:v>22.25</c:v>
                </c:pt>
                <c:pt idx="568">
                  <c:v>9</c:v>
                </c:pt>
                <c:pt idx="569">
                  <c:v>15.75</c:v>
                </c:pt>
                <c:pt idx="570">
                  <c:v>17.5</c:v>
                </c:pt>
                <c:pt idx="571">
                  <c:v>12.5</c:v>
                </c:pt>
                <c:pt idx="572">
                  <c:v>8.5</c:v>
                </c:pt>
                <c:pt idx="573">
                  <c:v>9.75</c:v>
                </c:pt>
                <c:pt idx="574">
                  <c:v>29.25</c:v>
                </c:pt>
                <c:pt idx="575">
                  <c:v>55.25</c:v>
                </c:pt>
                <c:pt idx="576">
                  <c:v>50</c:v>
                </c:pt>
                <c:pt idx="577">
                  <c:v>23</c:v>
                </c:pt>
                <c:pt idx="578">
                  <c:v>19.5</c:v>
                </c:pt>
                <c:pt idx="579">
                  <c:v>45.25</c:v>
                </c:pt>
                <c:pt idx="580">
                  <c:v>70.5</c:v>
                </c:pt>
                <c:pt idx="581">
                  <c:v>115.80000305175781</c:v>
                </c:pt>
                <c:pt idx="582">
                  <c:v>183.30000305175781</c:v>
                </c:pt>
                <c:pt idx="583">
                  <c:v>215.19999694824219</c:v>
                </c:pt>
                <c:pt idx="584">
                  <c:v>361</c:v>
                </c:pt>
                <c:pt idx="585">
                  <c:v>699.5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1C3-43E3-BFEA-B1CB73CDF684}"/>
            </c:ext>
          </c:extLst>
        </c:ser>
        <c:ser>
          <c:idx val="1"/>
          <c:order val="1"/>
          <c:tx>
            <c:v>distriubtion width</c:v>
          </c:tx>
          <c:spPr>
            <a:ln w="38100">
              <a:solidFill>
                <a:srgbClr val="FF66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{20 min}'!$G$10:$G$11</c:f>
              <c:numCache>
                <c:formatCode>General</c:formatCode>
                <c:ptCount val="2"/>
                <c:pt idx="0">
                  <c:v>523.75225830078125</c:v>
                </c:pt>
                <c:pt idx="1">
                  <c:v>528.281494140625</c:v>
                </c:pt>
              </c:numCache>
            </c:numRef>
          </c:xVal>
          <c:yVal>
            <c:numRef>
              <c:f>'Sheet1 {20 min}'!$F$13:$F$14</c:f>
              <c:numCache>
                <c:formatCode>General</c:formatCode>
                <c:ptCount val="2"/>
                <c:pt idx="0">
                  <c:v>16840</c:v>
                </c:pt>
                <c:pt idx="1">
                  <c:v>16840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1C3-43E3-BFEA-B1CB73CDF684}"/>
            </c:ext>
          </c:extLst>
        </c:ser>
        <c:ser>
          <c:idx val="2"/>
          <c:order val="2"/>
          <c:tx>
            <c:v>centroid</c:v>
          </c:tx>
          <c:spPr>
            <a:ln w="38100">
              <a:solidFill>
                <a:srgbClr val="00FF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('Sheet1 {20 min}'!$G$4,'Sheet1 {20 min}'!$G$4)</c:f>
              <c:numCache>
                <c:formatCode>General</c:formatCode>
                <c:ptCount val="2"/>
                <c:pt idx="0">
                  <c:v>525.5701904296875</c:v>
                </c:pt>
                <c:pt idx="1">
                  <c:v>525.5701904296875</c:v>
                </c:pt>
              </c:numCache>
            </c:numRef>
          </c:xVal>
          <c:yVal>
            <c:numRef>
              <c:f>'Sheet1 {20 min}'!$F$12:$F$13</c:f>
              <c:numCache>
                <c:formatCode>General</c:formatCode>
                <c:ptCount val="2"/>
                <c:pt idx="0">
                  <c:v>0</c:v>
                </c:pt>
                <c:pt idx="1">
                  <c:v>16840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1C3-43E3-BFEA-B1CB73CDF684}"/>
            </c:ext>
          </c:extLst>
        </c:ser>
        <c:ser>
          <c:idx val="3"/>
          <c:order val="3"/>
          <c:tx>
            <c:v>peak envelope</c:v>
          </c:tx>
          <c:spPr>
            <a:ln w="12700">
              <a:solidFill>
                <a:srgbClr val="FF0000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'Sheet1 {20 min}'!$D$1:$D$13</c:f>
              <c:numCache>
                <c:formatCode>General</c:formatCode>
                <c:ptCount val="13"/>
                <c:pt idx="0">
                  <c:v>523.7750244140625</c:v>
                </c:pt>
                <c:pt idx="1">
                  <c:v>524.27398681640625</c:v>
                </c:pt>
                <c:pt idx="2">
                  <c:v>524.77398681640625</c:v>
                </c:pt>
                <c:pt idx="3">
                  <c:v>525.28497314453125</c:v>
                </c:pt>
                <c:pt idx="4">
                  <c:v>525.78497314453125</c:v>
                </c:pt>
                <c:pt idx="5">
                  <c:v>526.2860107421875</c:v>
                </c:pt>
                <c:pt idx="6">
                  <c:v>526.7860107421875</c:v>
                </c:pt>
                <c:pt idx="7">
                  <c:v>527.2979736328125</c:v>
                </c:pt>
                <c:pt idx="8">
                  <c:v>527.79901123046875</c:v>
                </c:pt>
                <c:pt idx="9">
                  <c:v>528.301025390625</c:v>
                </c:pt>
                <c:pt idx="10">
                  <c:v>528.801025390625</c:v>
                </c:pt>
                <c:pt idx="11">
                  <c:v>529.301025390625</c:v>
                </c:pt>
                <c:pt idx="12">
                  <c:v>529.801025390625</c:v>
                </c:pt>
              </c:numCache>
            </c:numRef>
          </c:xVal>
          <c:yVal>
            <c:numRef>
              <c:f>'Sheet1 {20 min}'!$E$1:$E$28</c:f>
              <c:numCache>
                <c:formatCode>General</c:formatCode>
                <c:ptCount val="28"/>
                <c:pt idx="0">
                  <c:v>168400</c:v>
                </c:pt>
                <c:pt idx="1">
                  <c:v>124300</c:v>
                </c:pt>
                <c:pt idx="2">
                  <c:v>74710</c:v>
                </c:pt>
                <c:pt idx="3">
                  <c:v>82410</c:v>
                </c:pt>
                <c:pt idx="4">
                  <c:v>92910</c:v>
                </c:pt>
                <c:pt idx="5">
                  <c:v>104800</c:v>
                </c:pt>
                <c:pt idx="6">
                  <c:v>112300</c:v>
                </c:pt>
                <c:pt idx="7">
                  <c:v>90190</c:v>
                </c:pt>
                <c:pt idx="8">
                  <c:v>46220</c:v>
                </c:pt>
                <c:pt idx="9">
                  <c:v>15650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1C3-43E3-BFEA-B1CB73CDF684}"/>
            </c:ext>
          </c:extLst>
        </c:ser>
        <c:ser>
          <c:idx val="4"/>
          <c:order val="4"/>
          <c:tx>
            <c:v>Binomial p = 1</c:v>
          </c:tx>
          <c:spPr>
            <a:ln w="25400">
              <a:solidFill>
                <a:srgbClr val="4472C4"/>
              </a:solidFill>
              <a:prstDash val="solid"/>
            </a:ln>
          </c:spPr>
          <c:marker>
            <c:symbol val="none"/>
          </c:marker>
          <c:xVal>
            <c:numRef>
              <c:f>'Sheet1 {20 min}'!$D$1:$D$31</c:f>
              <c:numCache>
                <c:formatCode>General</c:formatCode>
                <c:ptCount val="31"/>
                <c:pt idx="0">
                  <c:v>523.7750244140625</c:v>
                </c:pt>
                <c:pt idx="1">
                  <c:v>524.27398681640625</c:v>
                </c:pt>
                <c:pt idx="2">
                  <c:v>524.77398681640625</c:v>
                </c:pt>
                <c:pt idx="3">
                  <c:v>525.28497314453125</c:v>
                </c:pt>
                <c:pt idx="4">
                  <c:v>525.78497314453125</c:v>
                </c:pt>
                <c:pt idx="5">
                  <c:v>526.2860107421875</c:v>
                </c:pt>
                <c:pt idx="6">
                  <c:v>526.7860107421875</c:v>
                </c:pt>
                <c:pt idx="7">
                  <c:v>527.2979736328125</c:v>
                </c:pt>
                <c:pt idx="8">
                  <c:v>527.79901123046875</c:v>
                </c:pt>
                <c:pt idx="9">
                  <c:v>528.301025390625</c:v>
                </c:pt>
                <c:pt idx="10">
                  <c:v>528.801025390625</c:v>
                </c:pt>
                <c:pt idx="11">
                  <c:v>529.301025390625</c:v>
                </c:pt>
                <c:pt idx="12">
                  <c:v>529.801025390625</c:v>
                </c:pt>
              </c:numCache>
            </c:numRef>
          </c:xVal>
          <c:yVal>
            <c:numRef>
              <c:f>'Sheet1 {20 min}'!$P$1:$P$31</c:f>
              <c:numCache>
                <c:formatCode>General</c:formatCode>
                <c:ptCount val="31"/>
                <c:pt idx="0">
                  <c:v>168611.86514513026</c:v>
                </c:pt>
                <c:pt idx="1">
                  <c:v>123490.295001344</c:v>
                </c:pt>
                <c:pt idx="2">
                  <c:v>76566.21037477236</c:v>
                </c:pt>
                <c:pt idx="3">
                  <c:v>80308.115560982638</c:v>
                </c:pt>
                <c:pt idx="4">
                  <c:v>94554.706312624898</c:v>
                </c:pt>
                <c:pt idx="5">
                  <c:v>103997.78691706105</c:v>
                </c:pt>
                <c:pt idx="6">
                  <c:v>111898.29772686507</c:v>
                </c:pt>
                <c:pt idx="7">
                  <c:v>92169.595818231275</c:v>
                </c:pt>
                <c:pt idx="8">
                  <c:v>43756.692835590657</c:v>
                </c:pt>
                <c:pt idx="9">
                  <c:v>14057.835941699768</c:v>
                </c:pt>
                <c:pt idx="10">
                  <c:v>3433.4023960135719</c:v>
                </c:pt>
                <c:pt idx="11">
                  <c:v>681.9164543871874</c:v>
                </c:pt>
                <c:pt idx="12">
                  <c:v>114.86249385081662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1C3-43E3-BFEA-B1CB73CDF684}"/>
            </c:ext>
          </c:extLst>
        </c:ser>
        <c:ser>
          <c:idx val="5"/>
          <c:order val="5"/>
          <c:tx>
            <c:v>Bimodal(1) 2.3</c:v>
          </c:tx>
          <c:marker>
            <c:symbol val="none"/>
          </c:marker>
          <c:xVal>
            <c:numRef>
              <c:f>'Sheet1 {20 min}'!$D$1:$D$31</c:f>
              <c:numCache>
                <c:formatCode>General</c:formatCode>
                <c:ptCount val="31"/>
                <c:pt idx="0">
                  <c:v>523.7750244140625</c:v>
                </c:pt>
                <c:pt idx="1">
                  <c:v>524.27398681640625</c:v>
                </c:pt>
                <c:pt idx="2">
                  <c:v>524.77398681640625</c:v>
                </c:pt>
                <c:pt idx="3">
                  <c:v>525.28497314453125</c:v>
                </c:pt>
                <c:pt idx="4">
                  <c:v>525.78497314453125</c:v>
                </c:pt>
                <c:pt idx="5">
                  <c:v>526.2860107421875</c:v>
                </c:pt>
                <c:pt idx="6">
                  <c:v>526.7860107421875</c:v>
                </c:pt>
                <c:pt idx="7">
                  <c:v>527.2979736328125</c:v>
                </c:pt>
                <c:pt idx="8">
                  <c:v>527.79901123046875</c:v>
                </c:pt>
                <c:pt idx="9">
                  <c:v>528.301025390625</c:v>
                </c:pt>
                <c:pt idx="10">
                  <c:v>528.801025390625</c:v>
                </c:pt>
                <c:pt idx="11">
                  <c:v>529.301025390625</c:v>
                </c:pt>
                <c:pt idx="12">
                  <c:v>529.801025390625</c:v>
                </c:pt>
              </c:numCache>
            </c:numRef>
          </c:xVal>
          <c:yVal>
            <c:numRef>
              <c:f>'Sheet1 {20 min}'!$M$1:$M$31</c:f>
              <c:numCache>
                <c:formatCode>General</c:formatCode>
                <c:ptCount val="31"/>
                <c:pt idx="0">
                  <c:v>167509.66412508383</c:v>
                </c:pt>
                <c:pt idx="1">
                  <c:v>113979.87438754966</c:v>
                </c:pt>
                <c:pt idx="2">
                  <c:v>42176.393611570136</c:v>
                </c:pt>
                <c:pt idx="3">
                  <c:v>11116.369289649752</c:v>
                </c:pt>
                <c:pt idx="4">
                  <c:v>2318.8558186261835</c:v>
                </c:pt>
                <c:pt idx="5">
                  <c:v>404.69836140764517</c:v>
                </c:pt>
                <c:pt idx="6">
                  <c:v>61.134483658279514</c:v>
                </c:pt>
                <c:pt idx="7">
                  <c:v>8.1771900096443968</c:v>
                </c:pt>
                <c:pt idx="8">
                  <c:v>0.98423393603188614</c:v>
                </c:pt>
                <c:pt idx="9">
                  <c:v>0.10788906266588372</c:v>
                </c:pt>
                <c:pt idx="10">
                  <c:v>5.4767875112330007E-3</c:v>
                </c:pt>
                <c:pt idx="11">
                  <c:v>1.0551125081790544E-4</c:v>
                </c:pt>
                <c:pt idx="12">
                  <c:v>4.0383260469089185E-7</c:v>
                </c:pt>
                <c:pt idx="13">
                  <c:v>1.0551433164039514E-8</c:v>
                </c:pt>
                <c:pt idx="14">
                  <c:v>1.0551433164039514E-8</c:v>
                </c:pt>
                <c:pt idx="15">
                  <c:v>1.0551433164039514E-8</c:v>
                </c:pt>
                <c:pt idx="16">
                  <c:v>1.0551433164039514E-8</c:v>
                </c:pt>
                <c:pt idx="17">
                  <c:v>1.0551433164039514E-8</c:v>
                </c:pt>
                <c:pt idx="18">
                  <c:v>1.0551433164039514E-8</c:v>
                </c:pt>
                <c:pt idx="19">
                  <c:v>1.0551433164039514E-8</c:v>
                </c:pt>
                <c:pt idx="20">
                  <c:v>1.0551433164039514E-8</c:v>
                </c:pt>
                <c:pt idx="21">
                  <c:v>1.0551433164039514E-8</c:v>
                </c:pt>
                <c:pt idx="22">
                  <c:v>1.0551433164039514E-8</c:v>
                </c:pt>
                <c:pt idx="23">
                  <c:v>1.0551433164039514E-8</c:v>
                </c:pt>
                <c:pt idx="24">
                  <c:v>1.0551433164039514E-8</c:v>
                </c:pt>
                <c:pt idx="25">
                  <c:v>1.0551433164039514E-8</c:v>
                </c:pt>
                <c:pt idx="26">
                  <c:v>1.0551433164039514E-8</c:v>
                </c:pt>
                <c:pt idx="27">
                  <c:v>1.0551433164039514E-8</c:v>
                </c:pt>
                <c:pt idx="28">
                  <c:v>1.0551433164039514E-8</c:v>
                </c:pt>
                <c:pt idx="29">
                  <c:v>1.0551433164039514E-8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1C3-43E3-BFEA-B1CB73CDF684}"/>
            </c:ext>
          </c:extLst>
        </c:ser>
        <c:ser>
          <c:idx val="6"/>
          <c:order val="6"/>
          <c:tx>
            <c:v>Bimodal(2) 5</c:v>
          </c:tx>
          <c:marker>
            <c:symbol val="none"/>
          </c:marker>
          <c:xVal>
            <c:numRef>
              <c:f>'Sheet1 {20 min}'!$D$1:$D$31</c:f>
              <c:numCache>
                <c:formatCode>General</c:formatCode>
                <c:ptCount val="31"/>
                <c:pt idx="0">
                  <c:v>523.7750244140625</c:v>
                </c:pt>
                <c:pt idx="1">
                  <c:v>524.27398681640625</c:v>
                </c:pt>
                <c:pt idx="2">
                  <c:v>524.77398681640625</c:v>
                </c:pt>
                <c:pt idx="3">
                  <c:v>525.28497314453125</c:v>
                </c:pt>
                <c:pt idx="4">
                  <c:v>525.78497314453125</c:v>
                </c:pt>
                <c:pt idx="5">
                  <c:v>526.2860107421875</c:v>
                </c:pt>
                <c:pt idx="6">
                  <c:v>526.7860107421875</c:v>
                </c:pt>
                <c:pt idx="7">
                  <c:v>527.2979736328125</c:v>
                </c:pt>
                <c:pt idx="8">
                  <c:v>527.79901123046875</c:v>
                </c:pt>
                <c:pt idx="9">
                  <c:v>528.301025390625</c:v>
                </c:pt>
                <c:pt idx="10">
                  <c:v>528.801025390625</c:v>
                </c:pt>
                <c:pt idx="11">
                  <c:v>529.301025390625</c:v>
                </c:pt>
                <c:pt idx="12">
                  <c:v>529.801025390625</c:v>
                </c:pt>
              </c:numCache>
            </c:numRef>
          </c:xVal>
          <c:yVal>
            <c:numRef>
              <c:f>'Sheet1 {20 min}'!$O$1:$O$31</c:f>
              <c:numCache>
                <c:formatCode>General</c:formatCode>
                <c:ptCount val="31"/>
                <c:pt idx="0">
                  <c:v>1099.2959165424895</c:v>
                </c:pt>
                <c:pt idx="1">
                  <c:v>9433.0466481684853</c:v>
                </c:pt>
                <c:pt idx="2">
                  <c:v>33495.716527475517</c:v>
                </c:pt>
                <c:pt idx="3">
                  <c:v>63346.037026707643</c:v>
                </c:pt>
                <c:pt idx="4">
                  <c:v>68623.626270234017</c:v>
                </c:pt>
                <c:pt idx="5">
                  <c:v>43314.478350457022</c:v>
                </c:pt>
                <c:pt idx="6">
                  <c:v>16532.269710094395</c:v>
                </c:pt>
                <c:pt idx="7">
                  <c:v>4529.3731992016756</c:v>
                </c:pt>
                <c:pt idx="8">
                  <c:v>977.47815625847147</c:v>
                </c:pt>
                <c:pt idx="9">
                  <c:v>175.45931914890386</c:v>
                </c:pt>
                <c:pt idx="10">
                  <c:v>27.121482217383512</c:v>
                </c:pt>
                <c:pt idx="11">
                  <c:v>3.6960883703462994</c:v>
                </c:pt>
                <c:pt idx="12">
                  <c:v>0.45083393794715615</c:v>
                </c:pt>
                <c:pt idx="13">
                  <c:v>4.8618615243481385E-2</c:v>
                </c:pt>
                <c:pt idx="14">
                  <c:v>3.819619299003576E-3</c:v>
                </c:pt>
                <c:pt idx="15">
                  <c:v>1.0551433164039514E-8</c:v>
                </c:pt>
                <c:pt idx="16">
                  <c:v>1.0551433164039514E-8</c:v>
                </c:pt>
                <c:pt idx="17">
                  <c:v>1.0551433164039514E-8</c:v>
                </c:pt>
                <c:pt idx="18">
                  <c:v>1.0551433164039514E-8</c:v>
                </c:pt>
                <c:pt idx="19">
                  <c:v>1.0551433164039514E-8</c:v>
                </c:pt>
                <c:pt idx="20">
                  <c:v>1.0551433164039514E-8</c:v>
                </c:pt>
                <c:pt idx="21">
                  <c:v>1.0551433164039514E-8</c:v>
                </c:pt>
                <c:pt idx="22">
                  <c:v>1.0551433164039514E-8</c:v>
                </c:pt>
                <c:pt idx="23">
                  <c:v>1.0551433164039514E-8</c:v>
                </c:pt>
                <c:pt idx="24">
                  <c:v>1.0551433164039514E-8</c:v>
                </c:pt>
                <c:pt idx="25">
                  <c:v>1.0551433164039514E-8</c:v>
                </c:pt>
                <c:pt idx="26">
                  <c:v>1.0551433164039514E-8</c:v>
                </c:pt>
                <c:pt idx="27">
                  <c:v>1.0551433164039514E-8</c:v>
                </c:pt>
                <c:pt idx="28">
                  <c:v>1.0551433164039514E-8</c:v>
                </c:pt>
                <c:pt idx="29">
                  <c:v>1.0551433164039514E-8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1C3-43E3-BFEA-B1CB73CDF684}"/>
            </c:ext>
          </c:extLst>
        </c:ser>
        <c:ser>
          <c:idx val="7"/>
          <c:order val="7"/>
          <c:tx>
            <c:v>Bimodal(3) 7.2</c:v>
          </c:tx>
          <c:marker>
            <c:symbol val="none"/>
          </c:marker>
          <c:xVal>
            <c:numRef>
              <c:f>'Sheet1 {20 min}'!$D$1:$D$31</c:f>
              <c:numCache>
                <c:formatCode>General</c:formatCode>
                <c:ptCount val="31"/>
                <c:pt idx="0">
                  <c:v>523.7750244140625</c:v>
                </c:pt>
                <c:pt idx="1">
                  <c:v>524.27398681640625</c:v>
                </c:pt>
                <c:pt idx="2">
                  <c:v>524.77398681640625</c:v>
                </c:pt>
                <c:pt idx="3">
                  <c:v>525.28497314453125</c:v>
                </c:pt>
                <c:pt idx="4">
                  <c:v>525.78497314453125</c:v>
                </c:pt>
                <c:pt idx="5">
                  <c:v>526.2860107421875</c:v>
                </c:pt>
                <c:pt idx="6">
                  <c:v>526.7860107421875</c:v>
                </c:pt>
                <c:pt idx="7">
                  <c:v>527.2979736328125</c:v>
                </c:pt>
                <c:pt idx="8">
                  <c:v>527.79901123046875</c:v>
                </c:pt>
                <c:pt idx="9">
                  <c:v>528.301025390625</c:v>
                </c:pt>
                <c:pt idx="10">
                  <c:v>528.801025390625</c:v>
                </c:pt>
                <c:pt idx="11">
                  <c:v>529.301025390625</c:v>
                </c:pt>
                <c:pt idx="12">
                  <c:v>529.801025390625</c:v>
                </c:pt>
              </c:numCache>
            </c:numRef>
          </c:xVal>
          <c:yVal>
            <c:numRef>
              <c:f>'Sheet1 {20 min}'!$V$1:$V$31</c:f>
              <c:numCache>
                <c:formatCode>General</c:formatCode>
                <c:ptCount val="31"/>
                <c:pt idx="0">
                  <c:v>2.9051035250285402</c:v>
                </c:pt>
                <c:pt idx="1">
                  <c:v>77.373965646957245</c:v>
                </c:pt>
                <c:pt idx="2">
                  <c:v>894.1002357477937</c:v>
                </c:pt>
                <c:pt idx="3">
                  <c:v>5845.7092446463403</c:v>
                </c:pt>
                <c:pt idx="4">
                  <c:v>23612.224223785801</c:v>
                </c:pt>
                <c:pt idx="5">
                  <c:v>60278.610205217483</c:v>
                </c:pt>
                <c:pt idx="6">
                  <c:v>95304.893533133494</c:v>
                </c:pt>
                <c:pt idx="7">
                  <c:v>87632.045429041056</c:v>
                </c:pt>
                <c:pt idx="8">
                  <c:v>42778.230445417255</c:v>
                </c:pt>
                <c:pt idx="9">
                  <c:v>13882.268733509301</c:v>
                </c:pt>
                <c:pt idx="10">
                  <c:v>3406.2754370297803</c:v>
                </c:pt>
                <c:pt idx="11">
                  <c:v>678.22026052669321</c:v>
                </c:pt>
                <c:pt idx="12">
                  <c:v>114.41165953013972</c:v>
                </c:pt>
                <c:pt idx="13">
                  <c:v>16.824790002255369</c:v>
                </c:pt>
                <c:pt idx="14">
                  <c:v>2.1996618703302353</c:v>
                </c:pt>
                <c:pt idx="15">
                  <c:v>0.25809365170172388</c:v>
                </c:pt>
                <c:pt idx="16">
                  <c:v>2.5802129749406127E-2</c:v>
                </c:pt>
                <c:pt idx="17">
                  <c:v>1.3110885612551415E-3</c:v>
                </c:pt>
                <c:pt idx="18">
                  <c:v>1.0551433164039514E-8</c:v>
                </c:pt>
                <c:pt idx="19">
                  <c:v>1.0551433164039514E-8</c:v>
                </c:pt>
                <c:pt idx="20">
                  <c:v>1.0551433164039514E-8</c:v>
                </c:pt>
                <c:pt idx="21">
                  <c:v>1.0551433164039514E-8</c:v>
                </c:pt>
                <c:pt idx="22">
                  <c:v>1.0551433164039514E-8</c:v>
                </c:pt>
                <c:pt idx="23">
                  <c:v>1.0551433164039514E-8</c:v>
                </c:pt>
                <c:pt idx="24">
                  <c:v>1.0551433164039514E-8</c:v>
                </c:pt>
                <c:pt idx="25">
                  <c:v>1.0551433164039514E-8</c:v>
                </c:pt>
                <c:pt idx="26">
                  <c:v>1.0551433164039514E-8</c:v>
                </c:pt>
                <c:pt idx="27">
                  <c:v>1.0551433164039514E-8</c:v>
                </c:pt>
                <c:pt idx="28">
                  <c:v>1.0551433164039514E-8</c:v>
                </c:pt>
                <c:pt idx="29">
                  <c:v>1.0551433164039514E-8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A1C3-43E3-BFEA-B1CB73CDF6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549695"/>
        <c:axId val="788538047"/>
      </c:scatterChart>
      <c:valAx>
        <c:axId val="788549695"/>
        <c:scaling>
          <c:orientation val="minMax"/>
          <c:max val="530"/>
          <c:min val="523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m/z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88538047"/>
        <c:crosses val="autoZero"/>
        <c:crossBetween val="midCat"/>
      </c:valAx>
      <c:valAx>
        <c:axId val="788538047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88549695"/>
        <c:crosses val="autoZero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Regression Metric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Lit>
              <c:ptCount val="1"/>
              <c:pt idx="0">
                <c:v>Error</c:v>
              </c:pt>
            </c:strLit>
          </c:cat>
          <c:val>
            <c:numRef>
              <c:f>'Sheet1 {20 min}'!$I$78</c:f>
              <c:numCache>
                <c:formatCode>General</c:formatCode>
                <c:ptCount val="1"/>
                <c:pt idx="0">
                  <c:v>3.072870320473934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65C4-4E65-B58B-88CC8C6ADE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axId val="788532223"/>
        <c:axId val="788535551"/>
      </c:barChart>
      <c:scatterChart>
        <c:scatterStyle val="lineMarker"/>
        <c:varyColors val="0"/>
        <c:ser>
          <c:idx val="1"/>
          <c:order val="1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008000"/>
                </a:solidFill>
                <a:prstDash val="solid"/>
              </a:ln>
            </c:spPr>
          </c:errBars>
          <c:yVal>
            <c:numRef>
              <c:f>'Sheet1 {20 min}'!$I$79</c:f>
              <c:numCache>
                <c:formatCode>General</c:formatCode>
                <c:ptCount val="1"/>
                <c:pt idx="0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65C4-4E65-B58B-88CC8C6ADECC}"/>
            </c:ext>
          </c:extLst>
        </c:ser>
        <c:ser>
          <c:idx val="2"/>
          <c:order val="2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6600"/>
                </a:solidFill>
                <a:prstDash val="solid"/>
              </a:ln>
            </c:spPr>
          </c:errBars>
          <c:yVal>
            <c:numRef>
              <c:f>'Sheet1 {20 min}'!$I$80</c:f>
              <c:numCache>
                <c:formatCode>General</c:formatCode>
                <c:ptCount val="1"/>
                <c:pt idx="0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65C4-4E65-B58B-88CC8C6ADECC}"/>
            </c:ext>
          </c:extLst>
        </c:ser>
        <c:ser>
          <c:idx val="3"/>
          <c:order val="3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'Sheet1 {20 min}'!$I$81</c:f>
              <c:numCache>
                <c:formatCode>General</c:formatCode>
                <c:ptCount val="1"/>
                <c:pt idx="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65C4-4E65-B58B-88CC8C6ADE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532223"/>
        <c:axId val="788535551"/>
      </c:scatterChart>
      <c:catAx>
        <c:axId val="78853222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88535551"/>
        <c:crosses val="autoZero"/>
        <c:auto val="1"/>
        <c:lblAlgn val="ctr"/>
        <c:lblOffset val="100"/>
        <c:noMultiLvlLbl val="0"/>
      </c:catAx>
      <c:valAx>
        <c:axId val="788535551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788532223"/>
        <c:crosses val="autoZero"/>
        <c:crossBetween val="between"/>
      </c:valAx>
      <c:spPr>
        <a:noFill/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Delta Chi Metric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Lit>
              <c:ptCount val="1"/>
              <c:pt idx="0">
                <c:v>DeltaChi</c:v>
              </c:pt>
            </c:strLit>
          </c:cat>
          <c:val>
            <c:numRef>
              <c:f>'Sheet1 {20 min}'!$J$78</c:f>
              <c:numCache>
                <c:formatCode>General</c:formatCode>
                <c:ptCount val="1"/>
                <c:pt idx="0">
                  <c:v>45.34519075818222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6F-4350-9FD3-5B78CC88FE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axId val="788549695"/>
        <c:axId val="788553439"/>
      </c:barChart>
      <c:scatterChart>
        <c:scatterStyle val="lineMarker"/>
        <c:varyColors val="0"/>
        <c:ser>
          <c:idx val="1"/>
          <c:order val="1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008000"/>
                </a:solidFill>
                <a:prstDash val="solid"/>
              </a:ln>
            </c:spPr>
          </c:errBars>
          <c:yVal>
            <c:numRef>
              <c:f>'Sheet1 {20 min}'!$J$79</c:f>
              <c:numCache>
                <c:formatCode>General</c:formatCode>
                <c:ptCount val="1"/>
                <c:pt idx="0">
                  <c:v>0.50483652041585059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6F-4350-9FD3-5B78CC88FEB8}"/>
            </c:ext>
          </c:extLst>
        </c:ser>
        <c:ser>
          <c:idx val="2"/>
          <c:order val="2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6600"/>
                </a:solidFill>
                <a:prstDash val="solid"/>
              </a:ln>
            </c:spPr>
          </c:errBars>
          <c:yVal>
            <c:numRef>
              <c:f>'Sheet1 {20 min}'!$J$80</c:f>
              <c:numCache>
                <c:formatCode>General</c:formatCode>
                <c:ptCount val="1"/>
                <c:pt idx="0">
                  <c:v>0.25241826020792529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F6F-4350-9FD3-5B78CC88FEB8}"/>
            </c:ext>
          </c:extLst>
        </c:ser>
        <c:ser>
          <c:idx val="3"/>
          <c:order val="3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'Sheet1 {20 min}'!$J$81</c:f>
              <c:numCache>
                <c:formatCode>General</c:formatCode>
                <c:ptCount val="1"/>
                <c:pt idx="0">
                  <c:v>0.12620913010396265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F6F-4350-9FD3-5B78CC88FE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549695"/>
        <c:axId val="788553439"/>
      </c:scatterChart>
      <c:catAx>
        <c:axId val="78854969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88553439"/>
        <c:crosses val="autoZero"/>
        <c:auto val="1"/>
        <c:lblAlgn val="ctr"/>
        <c:lblOffset val="100"/>
        <c:noMultiLvlLbl val="0"/>
      </c:catAx>
      <c:valAx>
        <c:axId val="788553439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788549695"/>
        <c:crosses val="autoZero"/>
        <c:crossBetween val="between"/>
      </c:valAx>
      <c:spPr>
        <a:noFill/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Separation Metric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Lit>
              <c:ptCount val="1"/>
              <c:pt idx="0">
                <c:v>SepRatio</c:v>
              </c:pt>
            </c:strLit>
          </c:cat>
          <c:val>
            <c:numRef>
              <c:f>'Sheet1 {20 min}'!$K$78</c:f>
              <c:numCache>
                <c:formatCode>General</c:formatCode>
                <c:ptCount val="1"/>
                <c:pt idx="0">
                  <c:v>2.1385664305722951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D4-4FF3-A813-E43990742F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axId val="788555935"/>
        <c:axId val="788532639"/>
      </c:barChart>
      <c:scatterChart>
        <c:scatterStyle val="lineMarker"/>
        <c:varyColors val="0"/>
        <c:ser>
          <c:idx val="1"/>
          <c:order val="1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008000"/>
                </a:solidFill>
                <a:prstDash val="solid"/>
              </a:ln>
            </c:spPr>
          </c:errBars>
          <c:yVal>
            <c:numRef>
              <c:f>'Sheet1 {20 min}'!$K$79</c:f>
              <c:numCache>
                <c:formatCode>General</c:formatCode>
                <c:ptCount val="1"/>
                <c:pt idx="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D4-4FF3-A813-E43990742F38}"/>
            </c:ext>
          </c:extLst>
        </c:ser>
        <c:ser>
          <c:idx val="2"/>
          <c:order val="2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6600"/>
                </a:solidFill>
                <a:prstDash val="solid"/>
              </a:ln>
            </c:spPr>
          </c:errBars>
          <c:yVal>
            <c:numRef>
              <c:f>'Sheet1 {20 min}'!$K$80</c:f>
              <c:numCache>
                <c:formatCode>General</c:formatCode>
                <c:ptCount val="1"/>
                <c:pt idx="0">
                  <c:v>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DD4-4FF3-A813-E43990742F38}"/>
            </c:ext>
          </c:extLst>
        </c:ser>
        <c:ser>
          <c:idx val="3"/>
          <c:order val="3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'Sheet1 {20 min}'!$K$81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DD4-4FF3-A813-E43990742F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555935"/>
        <c:axId val="788532639"/>
      </c:scatterChart>
      <c:catAx>
        <c:axId val="78855593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88532639"/>
        <c:crosses val="autoZero"/>
        <c:auto val="1"/>
        <c:lblAlgn val="ctr"/>
        <c:lblOffset val="100"/>
        <c:noMultiLvlLbl val="0"/>
      </c:catAx>
      <c:valAx>
        <c:axId val="788532639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788555935"/>
        <c:crosses val="autoZero"/>
        <c:crossBetween val="between"/>
      </c:valAx>
      <c:spPr>
        <a:noFill/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8.xml"/><Relationship Id="rId2" Type="http://schemas.openxmlformats.org/officeDocument/2006/relationships/chart" Target="../charts/chart37.xml"/><Relationship Id="rId1" Type="http://schemas.openxmlformats.org/officeDocument/2006/relationships/chart" Target="../charts/chart36.xml"/><Relationship Id="rId5" Type="http://schemas.openxmlformats.org/officeDocument/2006/relationships/chart" Target="../charts/chart40.xml"/><Relationship Id="rId4" Type="http://schemas.openxmlformats.org/officeDocument/2006/relationships/chart" Target="../charts/chart39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3.xml"/><Relationship Id="rId2" Type="http://schemas.openxmlformats.org/officeDocument/2006/relationships/chart" Target="../charts/chart42.xml"/><Relationship Id="rId1" Type="http://schemas.openxmlformats.org/officeDocument/2006/relationships/chart" Target="../charts/chart41.xml"/><Relationship Id="rId5" Type="http://schemas.openxmlformats.org/officeDocument/2006/relationships/chart" Target="../charts/chart45.xml"/><Relationship Id="rId4" Type="http://schemas.openxmlformats.org/officeDocument/2006/relationships/chart" Target="../charts/chart44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8.xml"/><Relationship Id="rId2" Type="http://schemas.openxmlformats.org/officeDocument/2006/relationships/chart" Target="../charts/chart47.xml"/><Relationship Id="rId1" Type="http://schemas.openxmlformats.org/officeDocument/2006/relationships/chart" Target="../charts/chart46.xml"/><Relationship Id="rId5" Type="http://schemas.openxmlformats.org/officeDocument/2006/relationships/chart" Target="../charts/chart50.xml"/><Relationship Id="rId4" Type="http://schemas.openxmlformats.org/officeDocument/2006/relationships/chart" Target="../charts/chart49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3.xml"/><Relationship Id="rId2" Type="http://schemas.openxmlformats.org/officeDocument/2006/relationships/chart" Target="../charts/chart52.xml"/><Relationship Id="rId1" Type="http://schemas.openxmlformats.org/officeDocument/2006/relationships/chart" Target="../charts/chart51.xml"/><Relationship Id="rId5" Type="http://schemas.openxmlformats.org/officeDocument/2006/relationships/chart" Target="../charts/chart55.xml"/><Relationship Id="rId4" Type="http://schemas.openxmlformats.org/officeDocument/2006/relationships/chart" Target="../charts/chart54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8.xml"/><Relationship Id="rId2" Type="http://schemas.openxmlformats.org/officeDocument/2006/relationships/chart" Target="../charts/chart57.xml"/><Relationship Id="rId1" Type="http://schemas.openxmlformats.org/officeDocument/2006/relationships/chart" Target="../charts/chart56.xml"/><Relationship Id="rId5" Type="http://schemas.openxmlformats.org/officeDocument/2006/relationships/chart" Target="../charts/chart60.xml"/><Relationship Id="rId4" Type="http://schemas.openxmlformats.org/officeDocument/2006/relationships/chart" Target="../charts/chart59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3.xml"/><Relationship Id="rId2" Type="http://schemas.openxmlformats.org/officeDocument/2006/relationships/chart" Target="../charts/chart62.xml"/><Relationship Id="rId1" Type="http://schemas.openxmlformats.org/officeDocument/2006/relationships/chart" Target="../charts/chart61.xml"/><Relationship Id="rId5" Type="http://schemas.openxmlformats.org/officeDocument/2006/relationships/chart" Target="../charts/chart65.xml"/><Relationship Id="rId4" Type="http://schemas.openxmlformats.org/officeDocument/2006/relationships/chart" Target="../charts/chart64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8.xml"/><Relationship Id="rId2" Type="http://schemas.openxmlformats.org/officeDocument/2006/relationships/chart" Target="../charts/chart67.xml"/><Relationship Id="rId1" Type="http://schemas.openxmlformats.org/officeDocument/2006/relationships/chart" Target="../charts/chart66.xml"/><Relationship Id="rId5" Type="http://schemas.openxmlformats.org/officeDocument/2006/relationships/chart" Target="../charts/chart70.xml"/><Relationship Id="rId4" Type="http://schemas.openxmlformats.org/officeDocument/2006/relationships/chart" Target="../charts/chart69.xm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3.xml"/><Relationship Id="rId2" Type="http://schemas.openxmlformats.org/officeDocument/2006/relationships/chart" Target="../charts/chart72.xml"/><Relationship Id="rId1" Type="http://schemas.openxmlformats.org/officeDocument/2006/relationships/chart" Target="../charts/chart71.xml"/><Relationship Id="rId5" Type="http://schemas.openxmlformats.org/officeDocument/2006/relationships/chart" Target="../charts/chart75.xml"/><Relationship Id="rId4" Type="http://schemas.openxmlformats.org/officeDocument/2006/relationships/chart" Target="../charts/chart74.xml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8.xml"/><Relationship Id="rId2" Type="http://schemas.openxmlformats.org/officeDocument/2006/relationships/chart" Target="../charts/chart77.xml"/><Relationship Id="rId1" Type="http://schemas.openxmlformats.org/officeDocument/2006/relationships/chart" Target="../charts/chart76.xml"/><Relationship Id="rId5" Type="http://schemas.openxmlformats.org/officeDocument/2006/relationships/chart" Target="../charts/chart80.xml"/><Relationship Id="rId4" Type="http://schemas.openxmlformats.org/officeDocument/2006/relationships/chart" Target="../charts/chart79.xml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3.xml"/><Relationship Id="rId2" Type="http://schemas.openxmlformats.org/officeDocument/2006/relationships/chart" Target="../charts/chart82.xml"/><Relationship Id="rId1" Type="http://schemas.openxmlformats.org/officeDocument/2006/relationships/chart" Target="../charts/chart81.xml"/><Relationship Id="rId5" Type="http://schemas.openxmlformats.org/officeDocument/2006/relationships/chart" Target="../charts/chart85.xml"/><Relationship Id="rId4" Type="http://schemas.openxmlformats.org/officeDocument/2006/relationships/chart" Target="../charts/chart8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2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8.xml"/><Relationship Id="rId2" Type="http://schemas.openxmlformats.org/officeDocument/2006/relationships/chart" Target="../charts/chart87.xml"/><Relationship Id="rId1" Type="http://schemas.openxmlformats.org/officeDocument/2006/relationships/chart" Target="../charts/chart86.xml"/><Relationship Id="rId5" Type="http://schemas.openxmlformats.org/officeDocument/2006/relationships/chart" Target="../charts/chart90.xml"/><Relationship Id="rId4" Type="http://schemas.openxmlformats.org/officeDocument/2006/relationships/chart" Target="../charts/chart89.xml"/></Relationships>
</file>

<file path=xl/drawings/_rels/drawing2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3.xml"/><Relationship Id="rId2" Type="http://schemas.openxmlformats.org/officeDocument/2006/relationships/chart" Target="../charts/chart92.xml"/><Relationship Id="rId1" Type="http://schemas.openxmlformats.org/officeDocument/2006/relationships/chart" Target="../charts/chart91.xml"/><Relationship Id="rId5" Type="http://schemas.openxmlformats.org/officeDocument/2006/relationships/chart" Target="../charts/chart95.xml"/><Relationship Id="rId4" Type="http://schemas.openxmlformats.org/officeDocument/2006/relationships/chart" Target="../charts/chart94.xml"/></Relationships>
</file>

<file path=xl/drawings/_rels/drawing2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8.xml"/><Relationship Id="rId2" Type="http://schemas.openxmlformats.org/officeDocument/2006/relationships/chart" Target="../charts/chart97.xml"/><Relationship Id="rId1" Type="http://schemas.openxmlformats.org/officeDocument/2006/relationships/chart" Target="../charts/chart96.xml"/><Relationship Id="rId5" Type="http://schemas.openxmlformats.org/officeDocument/2006/relationships/chart" Target="../charts/chart100.xml"/><Relationship Id="rId4" Type="http://schemas.openxmlformats.org/officeDocument/2006/relationships/chart" Target="../charts/chart99.xml"/></Relationships>
</file>

<file path=xl/drawings/_rels/drawing2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3.xml"/><Relationship Id="rId2" Type="http://schemas.openxmlformats.org/officeDocument/2006/relationships/chart" Target="../charts/chart102.xml"/><Relationship Id="rId1" Type="http://schemas.openxmlformats.org/officeDocument/2006/relationships/chart" Target="../charts/chart101.xml"/><Relationship Id="rId5" Type="http://schemas.openxmlformats.org/officeDocument/2006/relationships/chart" Target="../charts/chart105.xml"/><Relationship Id="rId4" Type="http://schemas.openxmlformats.org/officeDocument/2006/relationships/chart" Target="../charts/chart10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5" Type="http://schemas.openxmlformats.org/officeDocument/2006/relationships/chart" Target="../charts/chart25.xml"/><Relationship Id="rId4" Type="http://schemas.openxmlformats.org/officeDocument/2006/relationships/chart" Target="../charts/chart24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8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Relationship Id="rId5" Type="http://schemas.openxmlformats.org/officeDocument/2006/relationships/chart" Target="../charts/chart30.xml"/><Relationship Id="rId4" Type="http://schemas.openxmlformats.org/officeDocument/2006/relationships/chart" Target="../charts/chart29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Relationship Id="rId5" Type="http://schemas.openxmlformats.org/officeDocument/2006/relationships/chart" Target="../charts/chart35.xml"/><Relationship Id="rId4" Type="http://schemas.openxmlformats.org/officeDocument/2006/relationships/chart" Target="../charts/chart3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26</xdr:row>
      <xdr:rowOff>63500</xdr:rowOff>
    </xdr:from>
    <xdr:to>
      <xdr:col>5</xdr:col>
      <xdr:colOff>219075</xdr:colOff>
      <xdr:row>46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333375</xdr:colOff>
      <xdr:row>26</xdr:row>
      <xdr:rowOff>63500</xdr:rowOff>
    </xdr:from>
    <xdr:to>
      <xdr:col>10</xdr:col>
      <xdr:colOff>539750</xdr:colOff>
      <xdr:row>46</xdr:row>
      <xdr:rowOff>63500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57150</xdr:colOff>
      <xdr:row>26</xdr:row>
      <xdr:rowOff>63500</xdr:rowOff>
    </xdr:from>
    <xdr:to>
      <xdr:col>18</xdr:col>
      <xdr:colOff>234950</xdr:colOff>
      <xdr:row>46</xdr:row>
      <xdr:rowOff>63500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11</xdr:row>
      <xdr:rowOff>152400</xdr:rowOff>
    </xdr:from>
    <xdr:to>
      <xdr:col>7</xdr:col>
      <xdr:colOff>0</xdr:colOff>
      <xdr:row>31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38100</xdr:colOff>
      <xdr:row>11</xdr:row>
      <xdr:rowOff>152400</xdr:rowOff>
    </xdr:from>
    <xdr:to>
      <xdr:col>11</xdr:col>
      <xdr:colOff>215900</xdr:colOff>
      <xdr:row>28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342900</xdr:colOff>
      <xdr:row>11</xdr:row>
      <xdr:rowOff>152400</xdr:rowOff>
    </xdr:from>
    <xdr:to>
      <xdr:col>13</xdr:col>
      <xdr:colOff>520700</xdr:colOff>
      <xdr:row>28</xdr:row>
      <xdr:rowOff>88900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B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38100</xdr:colOff>
      <xdr:row>11</xdr:row>
      <xdr:rowOff>152400</xdr:rowOff>
    </xdr:from>
    <xdr:to>
      <xdr:col>16</xdr:col>
      <xdr:colOff>215900</xdr:colOff>
      <xdr:row>28</xdr:row>
      <xdr:rowOff>88900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B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469900</xdr:colOff>
      <xdr:row>11</xdr:row>
      <xdr:rowOff>152400</xdr:rowOff>
    </xdr:from>
    <xdr:to>
      <xdr:col>22</xdr:col>
      <xdr:colOff>241300</xdr:colOff>
      <xdr:row>28</xdr:row>
      <xdr:rowOff>88900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B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11</xdr:row>
      <xdr:rowOff>152400</xdr:rowOff>
    </xdr:from>
    <xdr:to>
      <xdr:col>7</xdr:col>
      <xdr:colOff>0</xdr:colOff>
      <xdr:row>31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38100</xdr:colOff>
      <xdr:row>11</xdr:row>
      <xdr:rowOff>152400</xdr:rowOff>
    </xdr:from>
    <xdr:to>
      <xdr:col>11</xdr:col>
      <xdr:colOff>215900</xdr:colOff>
      <xdr:row>28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342900</xdr:colOff>
      <xdr:row>11</xdr:row>
      <xdr:rowOff>152400</xdr:rowOff>
    </xdr:from>
    <xdr:to>
      <xdr:col>13</xdr:col>
      <xdr:colOff>520700</xdr:colOff>
      <xdr:row>28</xdr:row>
      <xdr:rowOff>88900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38100</xdr:colOff>
      <xdr:row>11</xdr:row>
      <xdr:rowOff>152400</xdr:rowOff>
    </xdr:from>
    <xdr:to>
      <xdr:col>16</xdr:col>
      <xdr:colOff>215900</xdr:colOff>
      <xdr:row>28</xdr:row>
      <xdr:rowOff>88900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C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469900</xdr:colOff>
      <xdr:row>11</xdr:row>
      <xdr:rowOff>152400</xdr:rowOff>
    </xdr:from>
    <xdr:to>
      <xdr:col>22</xdr:col>
      <xdr:colOff>241300</xdr:colOff>
      <xdr:row>28</xdr:row>
      <xdr:rowOff>88900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C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11</xdr:row>
      <xdr:rowOff>152400</xdr:rowOff>
    </xdr:from>
    <xdr:to>
      <xdr:col>7</xdr:col>
      <xdr:colOff>0</xdr:colOff>
      <xdr:row>31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38100</xdr:colOff>
      <xdr:row>11</xdr:row>
      <xdr:rowOff>152400</xdr:rowOff>
    </xdr:from>
    <xdr:to>
      <xdr:col>11</xdr:col>
      <xdr:colOff>215900</xdr:colOff>
      <xdr:row>28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342900</xdr:colOff>
      <xdr:row>11</xdr:row>
      <xdr:rowOff>152400</xdr:rowOff>
    </xdr:from>
    <xdr:to>
      <xdr:col>13</xdr:col>
      <xdr:colOff>520700</xdr:colOff>
      <xdr:row>28</xdr:row>
      <xdr:rowOff>88900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D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38100</xdr:colOff>
      <xdr:row>11</xdr:row>
      <xdr:rowOff>152400</xdr:rowOff>
    </xdr:from>
    <xdr:to>
      <xdr:col>16</xdr:col>
      <xdr:colOff>215900</xdr:colOff>
      <xdr:row>28</xdr:row>
      <xdr:rowOff>88900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D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469900</xdr:colOff>
      <xdr:row>11</xdr:row>
      <xdr:rowOff>152400</xdr:rowOff>
    </xdr:from>
    <xdr:to>
      <xdr:col>22</xdr:col>
      <xdr:colOff>241300</xdr:colOff>
      <xdr:row>28</xdr:row>
      <xdr:rowOff>88900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D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11</xdr:row>
      <xdr:rowOff>152400</xdr:rowOff>
    </xdr:from>
    <xdr:to>
      <xdr:col>7</xdr:col>
      <xdr:colOff>0</xdr:colOff>
      <xdr:row>31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38100</xdr:colOff>
      <xdr:row>11</xdr:row>
      <xdr:rowOff>152400</xdr:rowOff>
    </xdr:from>
    <xdr:to>
      <xdr:col>11</xdr:col>
      <xdr:colOff>215900</xdr:colOff>
      <xdr:row>28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342900</xdr:colOff>
      <xdr:row>11</xdr:row>
      <xdr:rowOff>152400</xdr:rowOff>
    </xdr:from>
    <xdr:to>
      <xdr:col>13</xdr:col>
      <xdr:colOff>520700</xdr:colOff>
      <xdr:row>28</xdr:row>
      <xdr:rowOff>88900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E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38100</xdr:colOff>
      <xdr:row>11</xdr:row>
      <xdr:rowOff>152400</xdr:rowOff>
    </xdr:from>
    <xdr:to>
      <xdr:col>16</xdr:col>
      <xdr:colOff>215900</xdr:colOff>
      <xdr:row>28</xdr:row>
      <xdr:rowOff>88900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E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469900</xdr:colOff>
      <xdr:row>11</xdr:row>
      <xdr:rowOff>152400</xdr:rowOff>
    </xdr:from>
    <xdr:to>
      <xdr:col>22</xdr:col>
      <xdr:colOff>241300</xdr:colOff>
      <xdr:row>28</xdr:row>
      <xdr:rowOff>88900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E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11</xdr:row>
      <xdr:rowOff>152400</xdr:rowOff>
    </xdr:from>
    <xdr:to>
      <xdr:col>7</xdr:col>
      <xdr:colOff>0</xdr:colOff>
      <xdr:row>31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38100</xdr:colOff>
      <xdr:row>11</xdr:row>
      <xdr:rowOff>152400</xdr:rowOff>
    </xdr:from>
    <xdr:to>
      <xdr:col>11</xdr:col>
      <xdr:colOff>215900</xdr:colOff>
      <xdr:row>28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342900</xdr:colOff>
      <xdr:row>11</xdr:row>
      <xdr:rowOff>152400</xdr:rowOff>
    </xdr:from>
    <xdr:to>
      <xdr:col>13</xdr:col>
      <xdr:colOff>520700</xdr:colOff>
      <xdr:row>28</xdr:row>
      <xdr:rowOff>88900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F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38100</xdr:colOff>
      <xdr:row>11</xdr:row>
      <xdr:rowOff>152400</xdr:rowOff>
    </xdr:from>
    <xdr:to>
      <xdr:col>16</xdr:col>
      <xdr:colOff>215900</xdr:colOff>
      <xdr:row>28</xdr:row>
      <xdr:rowOff>88900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F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469900</xdr:colOff>
      <xdr:row>11</xdr:row>
      <xdr:rowOff>152400</xdr:rowOff>
    </xdr:from>
    <xdr:to>
      <xdr:col>22</xdr:col>
      <xdr:colOff>241300</xdr:colOff>
      <xdr:row>28</xdr:row>
      <xdr:rowOff>88900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F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11</xdr:row>
      <xdr:rowOff>152400</xdr:rowOff>
    </xdr:from>
    <xdr:to>
      <xdr:col>7</xdr:col>
      <xdr:colOff>0</xdr:colOff>
      <xdr:row>31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38100</xdr:colOff>
      <xdr:row>11</xdr:row>
      <xdr:rowOff>152400</xdr:rowOff>
    </xdr:from>
    <xdr:to>
      <xdr:col>11</xdr:col>
      <xdr:colOff>215900</xdr:colOff>
      <xdr:row>28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342900</xdr:colOff>
      <xdr:row>11</xdr:row>
      <xdr:rowOff>152400</xdr:rowOff>
    </xdr:from>
    <xdr:to>
      <xdr:col>13</xdr:col>
      <xdr:colOff>520700</xdr:colOff>
      <xdr:row>28</xdr:row>
      <xdr:rowOff>88900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1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38100</xdr:colOff>
      <xdr:row>11</xdr:row>
      <xdr:rowOff>152400</xdr:rowOff>
    </xdr:from>
    <xdr:to>
      <xdr:col>16</xdr:col>
      <xdr:colOff>215900</xdr:colOff>
      <xdr:row>28</xdr:row>
      <xdr:rowOff>88900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10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469900</xdr:colOff>
      <xdr:row>11</xdr:row>
      <xdr:rowOff>152400</xdr:rowOff>
    </xdr:from>
    <xdr:to>
      <xdr:col>22</xdr:col>
      <xdr:colOff>241300</xdr:colOff>
      <xdr:row>28</xdr:row>
      <xdr:rowOff>88900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10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11</xdr:row>
      <xdr:rowOff>152400</xdr:rowOff>
    </xdr:from>
    <xdr:to>
      <xdr:col>7</xdr:col>
      <xdr:colOff>0</xdr:colOff>
      <xdr:row>31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38100</xdr:colOff>
      <xdr:row>11</xdr:row>
      <xdr:rowOff>152400</xdr:rowOff>
    </xdr:from>
    <xdr:to>
      <xdr:col>11</xdr:col>
      <xdr:colOff>215900</xdr:colOff>
      <xdr:row>28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342900</xdr:colOff>
      <xdr:row>11</xdr:row>
      <xdr:rowOff>152400</xdr:rowOff>
    </xdr:from>
    <xdr:to>
      <xdr:col>13</xdr:col>
      <xdr:colOff>520700</xdr:colOff>
      <xdr:row>28</xdr:row>
      <xdr:rowOff>88900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11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38100</xdr:colOff>
      <xdr:row>11</xdr:row>
      <xdr:rowOff>152400</xdr:rowOff>
    </xdr:from>
    <xdr:to>
      <xdr:col>16</xdr:col>
      <xdr:colOff>215900</xdr:colOff>
      <xdr:row>28</xdr:row>
      <xdr:rowOff>88900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11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469900</xdr:colOff>
      <xdr:row>11</xdr:row>
      <xdr:rowOff>152400</xdr:rowOff>
    </xdr:from>
    <xdr:to>
      <xdr:col>22</xdr:col>
      <xdr:colOff>241300</xdr:colOff>
      <xdr:row>28</xdr:row>
      <xdr:rowOff>88900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11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11</xdr:row>
      <xdr:rowOff>152400</xdr:rowOff>
    </xdr:from>
    <xdr:to>
      <xdr:col>7</xdr:col>
      <xdr:colOff>0</xdr:colOff>
      <xdr:row>31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38100</xdr:colOff>
      <xdr:row>11</xdr:row>
      <xdr:rowOff>152400</xdr:rowOff>
    </xdr:from>
    <xdr:to>
      <xdr:col>11</xdr:col>
      <xdr:colOff>215900</xdr:colOff>
      <xdr:row>28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342900</xdr:colOff>
      <xdr:row>11</xdr:row>
      <xdr:rowOff>152400</xdr:rowOff>
    </xdr:from>
    <xdr:to>
      <xdr:col>13</xdr:col>
      <xdr:colOff>520700</xdr:colOff>
      <xdr:row>28</xdr:row>
      <xdr:rowOff>88900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12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38100</xdr:colOff>
      <xdr:row>11</xdr:row>
      <xdr:rowOff>152400</xdr:rowOff>
    </xdr:from>
    <xdr:to>
      <xdr:col>16</xdr:col>
      <xdr:colOff>215900</xdr:colOff>
      <xdr:row>28</xdr:row>
      <xdr:rowOff>88900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12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469900</xdr:colOff>
      <xdr:row>11</xdr:row>
      <xdr:rowOff>152400</xdr:rowOff>
    </xdr:from>
    <xdr:to>
      <xdr:col>22</xdr:col>
      <xdr:colOff>241300</xdr:colOff>
      <xdr:row>28</xdr:row>
      <xdr:rowOff>88900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12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11</xdr:row>
      <xdr:rowOff>152400</xdr:rowOff>
    </xdr:from>
    <xdr:to>
      <xdr:col>7</xdr:col>
      <xdr:colOff>0</xdr:colOff>
      <xdr:row>31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38100</xdr:colOff>
      <xdr:row>11</xdr:row>
      <xdr:rowOff>152400</xdr:rowOff>
    </xdr:from>
    <xdr:to>
      <xdr:col>11</xdr:col>
      <xdr:colOff>215900</xdr:colOff>
      <xdr:row>28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342900</xdr:colOff>
      <xdr:row>11</xdr:row>
      <xdr:rowOff>152400</xdr:rowOff>
    </xdr:from>
    <xdr:to>
      <xdr:col>13</xdr:col>
      <xdr:colOff>520700</xdr:colOff>
      <xdr:row>28</xdr:row>
      <xdr:rowOff>88900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13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38100</xdr:colOff>
      <xdr:row>11</xdr:row>
      <xdr:rowOff>152400</xdr:rowOff>
    </xdr:from>
    <xdr:to>
      <xdr:col>16</xdr:col>
      <xdr:colOff>215900</xdr:colOff>
      <xdr:row>28</xdr:row>
      <xdr:rowOff>88900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13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469900</xdr:colOff>
      <xdr:row>11</xdr:row>
      <xdr:rowOff>152400</xdr:rowOff>
    </xdr:from>
    <xdr:to>
      <xdr:col>22</xdr:col>
      <xdr:colOff>241300</xdr:colOff>
      <xdr:row>28</xdr:row>
      <xdr:rowOff>88900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13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11</xdr:row>
      <xdr:rowOff>152400</xdr:rowOff>
    </xdr:from>
    <xdr:to>
      <xdr:col>7</xdr:col>
      <xdr:colOff>0</xdr:colOff>
      <xdr:row>31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38100</xdr:colOff>
      <xdr:row>11</xdr:row>
      <xdr:rowOff>152400</xdr:rowOff>
    </xdr:from>
    <xdr:to>
      <xdr:col>11</xdr:col>
      <xdr:colOff>215900</xdr:colOff>
      <xdr:row>28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342900</xdr:colOff>
      <xdr:row>11</xdr:row>
      <xdr:rowOff>152400</xdr:rowOff>
    </xdr:from>
    <xdr:to>
      <xdr:col>13</xdr:col>
      <xdr:colOff>520700</xdr:colOff>
      <xdr:row>28</xdr:row>
      <xdr:rowOff>88900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14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38100</xdr:colOff>
      <xdr:row>11</xdr:row>
      <xdr:rowOff>152400</xdr:rowOff>
    </xdr:from>
    <xdr:to>
      <xdr:col>16</xdr:col>
      <xdr:colOff>215900</xdr:colOff>
      <xdr:row>28</xdr:row>
      <xdr:rowOff>88900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14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469900</xdr:colOff>
      <xdr:row>11</xdr:row>
      <xdr:rowOff>152400</xdr:rowOff>
    </xdr:from>
    <xdr:to>
      <xdr:col>22</xdr:col>
      <xdr:colOff>241300</xdr:colOff>
      <xdr:row>28</xdr:row>
      <xdr:rowOff>88900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14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11</xdr:row>
      <xdr:rowOff>152400</xdr:rowOff>
    </xdr:from>
    <xdr:to>
      <xdr:col>7</xdr:col>
      <xdr:colOff>0</xdr:colOff>
      <xdr:row>31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11</xdr:row>
      <xdr:rowOff>152400</xdr:rowOff>
    </xdr:from>
    <xdr:to>
      <xdr:col>7</xdr:col>
      <xdr:colOff>0</xdr:colOff>
      <xdr:row>31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38100</xdr:colOff>
      <xdr:row>11</xdr:row>
      <xdr:rowOff>152400</xdr:rowOff>
    </xdr:from>
    <xdr:to>
      <xdr:col>11</xdr:col>
      <xdr:colOff>215900</xdr:colOff>
      <xdr:row>28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342900</xdr:colOff>
      <xdr:row>11</xdr:row>
      <xdr:rowOff>152400</xdr:rowOff>
    </xdr:from>
    <xdr:to>
      <xdr:col>13</xdr:col>
      <xdr:colOff>520700</xdr:colOff>
      <xdr:row>28</xdr:row>
      <xdr:rowOff>88900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15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38100</xdr:colOff>
      <xdr:row>11</xdr:row>
      <xdr:rowOff>152400</xdr:rowOff>
    </xdr:from>
    <xdr:to>
      <xdr:col>16</xdr:col>
      <xdr:colOff>215900</xdr:colOff>
      <xdr:row>28</xdr:row>
      <xdr:rowOff>88900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15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469900</xdr:colOff>
      <xdr:row>11</xdr:row>
      <xdr:rowOff>152400</xdr:rowOff>
    </xdr:from>
    <xdr:to>
      <xdr:col>22</xdr:col>
      <xdr:colOff>241300</xdr:colOff>
      <xdr:row>28</xdr:row>
      <xdr:rowOff>88900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15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11</xdr:row>
      <xdr:rowOff>152400</xdr:rowOff>
    </xdr:from>
    <xdr:to>
      <xdr:col>7</xdr:col>
      <xdr:colOff>0</xdr:colOff>
      <xdr:row>31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38100</xdr:colOff>
      <xdr:row>11</xdr:row>
      <xdr:rowOff>152400</xdr:rowOff>
    </xdr:from>
    <xdr:to>
      <xdr:col>11</xdr:col>
      <xdr:colOff>215900</xdr:colOff>
      <xdr:row>28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342900</xdr:colOff>
      <xdr:row>11</xdr:row>
      <xdr:rowOff>152400</xdr:rowOff>
    </xdr:from>
    <xdr:to>
      <xdr:col>13</xdr:col>
      <xdr:colOff>520700</xdr:colOff>
      <xdr:row>28</xdr:row>
      <xdr:rowOff>88900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16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38100</xdr:colOff>
      <xdr:row>11</xdr:row>
      <xdr:rowOff>152400</xdr:rowOff>
    </xdr:from>
    <xdr:to>
      <xdr:col>16</xdr:col>
      <xdr:colOff>215900</xdr:colOff>
      <xdr:row>28</xdr:row>
      <xdr:rowOff>88900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16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469900</xdr:colOff>
      <xdr:row>11</xdr:row>
      <xdr:rowOff>152400</xdr:rowOff>
    </xdr:from>
    <xdr:to>
      <xdr:col>22</xdr:col>
      <xdr:colOff>241300</xdr:colOff>
      <xdr:row>28</xdr:row>
      <xdr:rowOff>88900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16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11</xdr:row>
      <xdr:rowOff>152400</xdr:rowOff>
    </xdr:from>
    <xdr:to>
      <xdr:col>7</xdr:col>
      <xdr:colOff>0</xdr:colOff>
      <xdr:row>31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38100</xdr:colOff>
      <xdr:row>11</xdr:row>
      <xdr:rowOff>152400</xdr:rowOff>
    </xdr:from>
    <xdr:to>
      <xdr:col>11</xdr:col>
      <xdr:colOff>215900</xdr:colOff>
      <xdr:row>28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342900</xdr:colOff>
      <xdr:row>11</xdr:row>
      <xdr:rowOff>152400</xdr:rowOff>
    </xdr:from>
    <xdr:to>
      <xdr:col>13</xdr:col>
      <xdr:colOff>520700</xdr:colOff>
      <xdr:row>28</xdr:row>
      <xdr:rowOff>88900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17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38100</xdr:colOff>
      <xdr:row>11</xdr:row>
      <xdr:rowOff>152400</xdr:rowOff>
    </xdr:from>
    <xdr:to>
      <xdr:col>16</xdr:col>
      <xdr:colOff>215900</xdr:colOff>
      <xdr:row>28</xdr:row>
      <xdr:rowOff>88900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17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469900</xdr:colOff>
      <xdr:row>11</xdr:row>
      <xdr:rowOff>152400</xdr:rowOff>
    </xdr:from>
    <xdr:to>
      <xdr:col>22</xdr:col>
      <xdr:colOff>241300</xdr:colOff>
      <xdr:row>28</xdr:row>
      <xdr:rowOff>88900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17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11</xdr:row>
      <xdr:rowOff>152400</xdr:rowOff>
    </xdr:from>
    <xdr:to>
      <xdr:col>7</xdr:col>
      <xdr:colOff>0</xdr:colOff>
      <xdr:row>31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38100</xdr:colOff>
      <xdr:row>11</xdr:row>
      <xdr:rowOff>152400</xdr:rowOff>
    </xdr:from>
    <xdr:to>
      <xdr:col>11</xdr:col>
      <xdr:colOff>215900</xdr:colOff>
      <xdr:row>28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342900</xdr:colOff>
      <xdr:row>11</xdr:row>
      <xdr:rowOff>152400</xdr:rowOff>
    </xdr:from>
    <xdr:to>
      <xdr:col>13</xdr:col>
      <xdr:colOff>520700</xdr:colOff>
      <xdr:row>28</xdr:row>
      <xdr:rowOff>88900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18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38100</xdr:colOff>
      <xdr:row>11</xdr:row>
      <xdr:rowOff>152400</xdr:rowOff>
    </xdr:from>
    <xdr:to>
      <xdr:col>16</xdr:col>
      <xdr:colOff>215900</xdr:colOff>
      <xdr:row>28</xdr:row>
      <xdr:rowOff>88900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18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469900</xdr:colOff>
      <xdr:row>11</xdr:row>
      <xdr:rowOff>152400</xdr:rowOff>
    </xdr:from>
    <xdr:to>
      <xdr:col>22</xdr:col>
      <xdr:colOff>241300</xdr:colOff>
      <xdr:row>28</xdr:row>
      <xdr:rowOff>88900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18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11</xdr:row>
      <xdr:rowOff>152400</xdr:rowOff>
    </xdr:from>
    <xdr:to>
      <xdr:col>7</xdr:col>
      <xdr:colOff>0</xdr:colOff>
      <xdr:row>31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11</xdr:row>
      <xdr:rowOff>152400</xdr:rowOff>
    </xdr:from>
    <xdr:to>
      <xdr:col>7</xdr:col>
      <xdr:colOff>0</xdr:colOff>
      <xdr:row>31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38100</xdr:colOff>
      <xdr:row>11</xdr:row>
      <xdr:rowOff>152400</xdr:rowOff>
    </xdr:from>
    <xdr:to>
      <xdr:col>11</xdr:col>
      <xdr:colOff>215900</xdr:colOff>
      <xdr:row>28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342900</xdr:colOff>
      <xdr:row>11</xdr:row>
      <xdr:rowOff>152400</xdr:rowOff>
    </xdr:from>
    <xdr:to>
      <xdr:col>13</xdr:col>
      <xdr:colOff>520700</xdr:colOff>
      <xdr:row>28</xdr:row>
      <xdr:rowOff>88900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38100</xdr:colOff>
      <xdr:row>11</xdr:row>
      <xdr:rowOff>152400</xdr:rowOff>
    </xdr:from>
    <xdr:to>
      <xdr:col>16</xdr:col>
      <xdr:colOff>215900</xdr:colOff>
      <xdr:row>28</xdr:row>
      <xdr:rowOff>88900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469900</xdr:colOff>
      <xdr:row>11</xdr:row>
      <xdr:rowOff>152400</xdr:rowOff>
    </xdr:from>
    <xdr:to>
      <xdr:col>22</xdr:col>
      <xdr:colOff>241300</xdr:colOff>
      <xdr:row>28</xdr:row>
      <xdr:rowOff>88900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11</xdr:row>
      <xdr:rowOff>152400</xdr:rowOff>
    </xdr:from>
    <xdr:to>
      <xdr:col>7</xdr:col>
      <xdr:colOff>0</xdr:colOff>
      <xdr:row>31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38100</xdr:colOff>
      <xdr:row>11</xdr:row>
      <xdr:rowOff>152400</xdr:rowOff>
    </xdr:from>
    <xdr:to>
      <xdr:col>11</xdr:col>
      <xdr:colOff>215900</xdr:colOff>
      <xdr:row>28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342900</xdr:colOff>
      <xdr:row>11</xdr:row>
      <xdr:rowOff>152400</xdr:rowOff>
    </xdr:from>
    <xdr:to>
      <xdr:col>13</xdr:col>
      <xdr:colOff>520700</xdr:colOff>
      <xdr:row>28</xdr:row>
      <xdr:rowOff>88900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38100</xdr:colOff>
      <xdr:row>11</xdr:row>
      <xdr:rowOff>152400</xdr:rowOff>
    </xdr:from>
    <xdr:to>
      <xdr:col>16</xdr:col>
      <xdr:colOff>215900</xdr:colOff>
      <xdr:row>28</xdr:row>
      <xdr:rowOff>88900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469900</xdr:colOff>
      <xdr:row>11</xdr:row>
      <xdr:rowOff>152400</xdr:rowOff>
    </xdr:from>
    <xdr:to>
      <xdr:col>22</xdr:col>
      <xdr:colOff>241300</xdr:colOff>
      <xdr:row>28</xdr:row>
      <xdr:rowOff>88900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11</xdr:row>
      <xdr:rowOff>152400</xdr:rowOff>
    </xdr:from>
    <xdr:to>
      <xdr:col>7</xdr:col>
      <xdr:colOff>0</xdr:colOff>
      <xdr:row>31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38100</xdr:colOff>
      <xdr:row>11</xdr:row>
      <xdr:rowOff>152400</xdr:rowOff>
    </xdr:from>
    <xdr:to>
      <xdr:col>11</xdr:col>
      <xdr:colOff>215900</xdr:colOff>
      <xdr:row>28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342900</xdr:colOff>
      <xdr:row>11</xdr:row>
      <xdr:rowOff>152400</xdr:rowOff>
    </xdr:from>
    <xdr:to>
      <xdr:col>13</xdr:col>
      <xdr:colOff>520700</xdr:colOff>
      <xdr:row>28</xdr:row>
      <xdr:rowOff>88900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38100</xdr:colOff>
      <xdr:row>11</xdr:row>
      <xdr:rowOff>152400</xdr:rowOff>
    </xdr:from>
    <xdr:to>
      <xdr:col>16</xdr:col>
      <xdr:colOff>215900</xdr:colOff>
      <xdr:row>28</xdr:row>
      <xdr:rowOff>88900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469900</xdr:colOff>
      <xdr:row>11</xdr:row>
      <xdr:rowOff>152400</xdr:rowOff>
    </xdr:from>
    <xdr:to>
      <xdr:col>22</xdr:col>
      <xdr:colOff>241300</xdr:colOff>
      <xdr:row>28</xdr:row>
      <xdr:rowOff>88900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11</xdr:row>
      <xdr:rowOff>152400</xdr:rowOff>
    </xdr:from>
    <xdr:to>
      <xdr:col>7</xdr:col>
      <xdr:colOff>0</xdr:colOff>
      <xdr:row>31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38100</xdr:colOff>
      <xdr:row>11</xdr:row>
      <xdr:rowOff>152400</xdr:rowOff>
    </xdr:from>
    <xdr:to>
      <xdr:col>11</xdr:col>
      <xdr:colOff>215900</xdr:colOff>
      <xdr:row>28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342900</xdr:colOff>
      <xdr:row>11</xdr:row>
      <xdr:rowOff>152400</xdr:rowOff>
    </xdr:from>
    <xdr:to>
      <xdr:col>13</xdr:col>
      <xdr:colOff>520700</xdr:colOff>
      <xdr:row>28</xdr:row>
      <xdr:rowOff>88900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38100</xdr:colOff>
      <xdr:row>11</xdr:row>
      <xdr:rowOff>152400</xdr:rowOff>
    </xdr:from>
    <xdr:to>
      <xdr:col>16</xdr:col>
      <xdr:colOff>215900</xdr:colOff>
      <xdr:row>28</xdr:row>
      <xdr:rowOff>88900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469900</xdr:colOff>
      <xdr:row>11</xdr:row>
      <xdr:rowOff>152400</xdr:rowOff>
    </xdr:from>
    <xdr:to>
      <xdr:col>22</xdr:col>
      <xdr:colOff>241300</xdr:colOff>
      <xdr:row>28</xdr:row>
      <xdr:rowOff>88900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11</xdr:row>
      <xdr:rowOff>152400</xdr:rowOff>
    </xdr:from>
    <xdr:to>
      <xdr:col>7</xdr:col>
      <xdr:colOff>0</xdr:colOff>
      <xdr:row>31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38100</xdr:colOff>
      <xdr:row>11</xdr:row>
      <xdr:rowOff>152400</xdr:rowOff>
    </xdr:from>
    <xdr:to>
      <xdr:col>11</xdr:col>
      <xdr:colOff>215900</xdr:colOff>
      <xdr:row>28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342900</xdr:colOff>
      <xdr:row>11</xdr:row>
      <xdr:rowOff>152400</xdr:rowOff>
    </xdr:from>
    <xdr:to>
      <xdr:col>13</xdr:col>
      <xdr:colOff>520700</xdr:colOff>
      <xdr:row>28</xdr:row>
      <xdr:rowOff>88900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38100</xdr:colOff>
      <xdr:row>11</xdr:row>
      <xdr:rowOff>152400</xdr:rowOff>
    </xdr:from>
    <xdr:to>
      <xdr:col>16</xdr:col>
      <xdr:colOff>215900</xdr:colOff>
      <xdr:row>28</xdr:row>
      <xdr:rowOff>88900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9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469900</xdr:colOff>
      <xdr:row>11</xdr:row>
      <xdr:rowOff>152400</xdr:rowOff>
    </xdr:from>
    <xdr:to>
      <xdr:col>22</xdr:col>
      <xdr:colOff>241300</xdr:colOff>
      <xdr:row>28</xdr:row>
      <xdr:rowOff>88900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9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11</xdr:row>
      <xdr:rowOff>152400</xdr:rowOff>
    </xdr:from>
    <xdr:to>
      <xdr:col>7</xdr:col>
      <xdr:colOff>0</xdr:colOff>
      <xdr:row>31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38100</xdr:colOff>
      <xdr:row>11</xdr:row>
      <xdr:rowOff>152400</xdr:rowOff>
    </xdr:from>
    <xdr:to>
      <xdr:col>11</xdr:col>
      <xdr:colOff>215900</xdr:colOff>
      <xdr:row>28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342900</xdr:colOff>
      <xdr:row>11</xdr:row>
      <xdr:rowOff>152400</xdr:rowOff>
    </xdr:from>
    <xdr:to>
      <xdr:col>13</xdr:col>
      <xdr:colOff>520700</xdr:colOff>
      <xdr:row>28</xdr:row>
      <xdr:rowOff>88900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A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38100</xdr:colOff>
      <xdr:row>11</xdr:row>
      <xdr:rowOff>152400</xdr:rowOff>
    </xdr:from>
    <xdr:to>
      <xdr:col>16</xdr:col>
      <xdr:colOff>215900</xdr:colOff>
      <xdr:row>28</xdr:row>
      <xdr:rowOff>88900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A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469900</xdr:colOff>
      <xdr:row>11</xdr:row>
      <xdr:rowOff>152400</xdr:rowOff>
    </xdr:from>
    <xdr:to>
      <xdr:col>22</xdr:col>
      <xdr:colOff>241300</xdr:colOff>
      <xdr:row>28</xdr:row>
      <xdr:rowOff>88900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A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S255"/>
  <sheetViews>
    <sheetView workbookViewId="0">
      <selection activeCell="I21" sqref="I21"/>
    </sheetView>
  </sheetViews>
  <sheetFormatPr defaultRowHeight="14.35" x14ac:dyDescent="0.5"/>
  <sheetData>
    <row r="1" spans="1:19" x14ac:dyDescent="0.5">
      <c r="A1" t="s">
        <v>0</v>
      </c>
      <c r="B1">
        <v>3</v>
      </c>
      <c r="C1" t="s">
        <v>35</v>
      </c>
      <c r="D1">
        <v>6</v>
      </c>
      <c r="G1" t="s">
        <v>65</v>
      </c>
      <c r="H1" t="s">
        <v>66</v>
      </c>
      <c r="J1">
        <f>I223</f>
        <v>1</v>
      </c>
      <c r="L1" t="s">
        <v>55</v>
      </c>
      <c r="M1" t="s">
        <v>67</v>
      </c>
      <c r="N1" t="s">
        <v>57</v>
      </c>
      <c r="O1" t="s">
        <v>68</v>
      </c>
      <c r="P1" t="s">
        <v>59</v>
      </c>
      <c r="Q1" t="s">
        <v>60</v>
      </c>
      <c r="R1" t="s">
        <v>61</v>
      </c>
      <c r="S1" t="s">
        <v>62</v>
      </c>
    </row>
    <row r="2" spans="1:19" x14ac:dyDescent="0.5">
      <c r="A2" t="s">
        <v>1</v>
      </c>
      <c r="B2">
        <v>2</v>
      </c>
      <c r="C2" t="s">
        <v>36</v>
      </c>
      <c r="D2">
        <v>1</v>
      </c>
      <c r="F2" t="s">
        <v>55</v>
      </c>
      <c r="G2">
        <v>50</v>
      </c>
      <c r="H2">
        <v>1.0699999999999999E-2</v>
      </c>
      <c r="I2">
        <f>(((G2*12)+((G3+ $D$1)*1.00783)+(G4*14.00307)+(G5*15.99491)+(G7*31.97207)+(G10*22.98977)+(G11*30.973763))+B2-1)/B2</f>
        <v>523.77129500000001</v>
      </c>
      <c r="J2">
        <f t="shared" ref="J2:J33" si="0">I224</f>
        <v>0.60095572250709473</v>
      </c>
      <c r="K2">
        <v>0</v>
      </c>
      <c r="L2">
        <f>IF(ISNUMBER(BINOMDIST(K2, $G$2, H$2, FALSE)), (BINOMDIST(K2, $G$2, H$2, FALSE)), 0)</f>
        <v>0.58398333492522925</v>
      </c>
      <c r="M2">
        <f>IF(ISNUMBER(BINOMDIST(K2, $G$3, H$3, FALSE)), (BINOMDIST(K2, $G$3, H$3, FALSE)), 0)</f>
        <v>0.99243829815563478</v>
      </c>
      <c r="N2">
        <f>IF(ISNUMBER(BINOMDIST(K2, $G$4, H$4, FALSE)), (BINOMDIST(K2, $G$4, H$4, FALSE)), 0)</f>
        <v>0.95320218435906601</v>
      </c>
      <c r="O2">
        <f>IF(ISNUMBER(BINOMDIST(K2, $G$5, H$5, FALSE)), (BINOMDIST(K2, $G$5, H$5, FALSE)), 0)</f>
        <v>0.97567547838609214</v>
      </c>
      <c r="P2">
        <f>IF(ISNUMBER(BINOMDIST(K2, $G$5, H$6, FALSE)), (BINOMDIST(K2, $G$5, H$6, FALSE)), 0)</f>
        <v>0.99544951833847517</v>
      </c>
      <c r="Q2">
        <f>IF(ISNUMBER(BINOMDIST(K2, $G$7, H$7, FALSE)), (BINOMDIST(K2, $G$7, H$7, FALSE)), 0)</f>
        <v>1</v>
      </c>
      <c r="R2">
        <f>IF(ISNUMBER(BINOMDIST(K2, $G$7, H$8, FALSE)), (BINOMDIST(K2, $G$7, H$8, FALSE)), 0)</f>
        <v>1</v>
      </c>
      <c r="S2">
        <f>IF(ISNUMBER(BINOMDIST(K2, $G$7, H$9, FALSE)), (BINOMDIST(K2, $G$7, H$9, FALSE)), 0)</f>
        <v>1</v>
      </c>
    </row>
    <row r="3" spans="1:19" x14ac:dyDescent="0.5">
      <c r="A3" t="s">
        <v>2</v>
      </c>
      <c r="B3">
        <v>6</v>
      </c>
      <c r="C3" t="s">
        <v>37</v>
      </c>
      <c r="D3" t="s">
        <v>38</v>
      </c>
      <c r="F3" t="s">
        <v>56</v>
      </c>
      <c r="G3">
        <v>66</v>
      </c>
      <c r="H3">
        <v>1.15E-4</v>
      </c>
      <c r="J3">
        <f t="shared" si="0"/>
        <v>0.20220994369181175</v>
      </c>
      <c r="K3">
        <v>1</v>
      </c>
      <c r="L3">
        <f t="shared" ref="L3:L33" si="1">IF(ISNUMBER(BINOMDIST(K3, $G$2, H$2, FALSE)), (BINOMDIST(K3, $G$2, H$2, FALSE)), 0)</f>
        <v>0.31581025390174633</v>
      </c>
      <c r="M3">
        <f t="shared" ref="M3:M33" si="2">IF(ISNUMBER(BINOMDIST(K3, $G$3, H$3, FALSE)), (BINOMDIST(K3, $G$3, H$3, FALSE)), 0)</f>
        <v>7.5334730323999965E-3</v>
      </c>
      <c r="N3">
        <f t="shared" ref="N3:N33" si="3">IF(ISNUMBER(BINOMDIST(K3, $G$4, H$4, FALSE)), (BINOMDIST(K3, $G$4, H$4, FALSE)), 0)</f>
        <v>4.5769624718702558E-2</v>
      </c>
      <c r="O3">
        <v>0</v>
      </c>
      <c r="P3">
        <f t="shared" ref="P3:P33" si="4">IF(ISNUMBER(BINOMDIST(K3, $G$5, H$6, FALSE)), (BINOMDIST(K3, $G$5, H$6, FALSE)), 0)</f>
        <v>4.5409753742656697E-3</v>
      </c>
      <c r="Q3">
        <f t="shared" ref="Q3:Q33" si="5">IF(ISNUMBER(BINOMDIST(K3, $G$7, H$7, FALSE)), (BINOMDIST(K3, $G$7, H$7, FALSE)), 0)</f>
        <v>0</v>
      </c>
      <c r="R3">
        <v>0</v>
      </c>
      <c r="S3">
        <v>0</v>
      </c>
    </row>
    <row r="4" spans="1:19" x14ac:dyDescent="0.5">
      <c r="A4" t="s">
        <v>3</v>
      </c>
      <c r="B4">
        <v>10</v>
      </c>
      <c r="C4" t="s">
        <v>39</v>
      </c>
      <c r="D4" t="b">
        <v>1</v>
      </c>
      <c r="F4" t="s">
        <v>57</v>
      </c>
      <c r="G4">
        <v>13</v>
      </c>
      <c r="H4">
        <v>3.6800000000000001E-3</v>
      </c>
      <c r="J4">
        <f t="shared" si="0"/>
        <v>4.9195920044795109E-2</v>
      </c>
      <c r="K4">
        <v>2</v>
      </c>
      <c r="L4">
        <f t="shared" si="1"/>
        <v>8.3685088507371663E-2</v>
      </c>
      <c r="M4">
        <f t="shared" si="2"/>
        <v>2.8159593811883372E-5</v>
      </c>
      <c r="N4">
        <f t="shared" si="3"/>
        <v>1.0143260335925735E-3</v>
      </c>
      <c r="O4">
        <f>IF(ISNUMBER(BINOMDIST(K3, $G$5, H$5, FALSE)), (BINOMDIST(K3, $G$5, H$5, FALSE)), 0)</f>
        <v>2.4050921156669052E-2</v>
      </c>
      <c r="P4">
        <f t="shared" si="4"/>
        <v>9.4942463458266681E-6</v>
      </c>
      <c r="Q4">
        <f t="shared" si="5"/>
        <v>0</v>
      </c>
      <c r="R4">
        <f>IF(ISNUMBER(BINOMDIST(K3, $G$7, H$8, FALSE)), (BINOMDIST(K3, $G$7, H$8, FALSE)), 0)</f>
        <v>0</v>
      </c>
      <c r="S4">
        <f>IF(ISNUMBER(BINOMDIST(K3, $G$7, H$9, FALSE)), (BINOMDIST(K3, $G$7, H$9, FALSE)), 0)</f>
        <v>0</v>
      </c>
    </row>
    <row r="5" spans="1:19" x14ac:dyDescent="0.5">
      <c r="A5" t="s">
        <v>4</v>
      </c>
      <c r="B5" t="b">
        <v>1</v>
      </c>
      <c r="C5" t="s">
        <v>40</v>
      </c>
      <c r="D5" t="s">
        <v>41</v>
      </c>
      <c r="F5" t="s">
        <v>58</v>
      </c>
      <c r="G5">
        <v>12</v>
      </c>
      <c r="H5">
        <v>2.0500000000000002E-3</v>
      </c>
      <c r="J5">
        <f t="shared" si="0"/>
        <v>9.56276746222493E-3</v>
      </c>
      <c r="K5">
        <v>3</v>
      </c>
      <c r="L5">
        <f t="shared" si="1"/>
        <v>1.4481842871183693E-2</v>
      </c>
      <c r="M5">
        <f t="shared" si="2"/>
        <v>6.9092815825640454E-8</v>
      </c>
      <c r="N5">
        <f t="shared" si="3"/>
        <v>1.3737192147043572E-5</v>
      </c>
      <c r="O5">
        <v>0</v>
      </c>
      <c r="P5">
        <f t="shared" si="4"/>
        <v>1.2030617005842635E-8</v>
      </c>
      <c r="Q5">
        <f t="shared" si="5"/>
        <v>0</v>
      </c>
      <c r="R5">
        <v>0</v>
      </c>
      <c r="S5">
        <v>0</v>
      </c>
    </row>
    <row r="6" spans="1:19" x14ac:dyDescent="0.5">
      <c r="A6" t="s">
        <v>5</v>
      </c>
      <c r="B6" t="s">
        <v>6</v>
      </c>
      <c r="C6" t="s">
        <v>42</v>
      </c>
      <c r="D6" t="b">
        <v>0</v>
      </c>
      <c r="F6" t="s">
        <v>59</v>
      </c>
      <c r="H6">
        <v>3.8000000000000002E-4</v>
      </c>
      <c r="J6">
        <f t="shared" si="0"/>
        <v>1.5654537401586068E-3</v>
      </c>
      <c r="K6">
        <v>4</v>
      </c>
      <c r="L6">
        <f t="shared" si="1"/>
        <v>1.8404222126549772E-3</v>
      </c>
      <c r="M6">
        <f t="shared" si="2"/>
        <v>1.2515875592112165E-10</v>
      </c>
      <c r="N6">
        <f t="shared" si="3"/>
        <v>1.268489719696492E-7</v>
      </c>
      <c r="O6">
        <f>IF(ISNUMBER(BINOMDIST(K4, $G$5, H$5, FALSE)), (BINOMDIST(K4, $G$5, H$5, FALSE)), 0)</f>
        <v>2.7173118497063364E-4</v>
      </c>
      <c r="P6">
        <f t="shared" si="4"/>
        <v>1.0290087773349334E-11</v>
      </c>
      <c r="Q6">
        <f t="shared" si="5"/>
        <v>0</v>
      </c>
      <c r="R6">
        <f>IF(ISNUMBER(BINOMDIST(K4, $G$7, H$8, FALSE)), (BINOMDIST(K4, $G$7, H$8, FALSE)), 0)</f>
        <v>0</v>
      </c>
      <c r="S6">
        <f>IF(ISNUMBER(BINOMDIST(K4, $G$7, H$9, FALSE)), (BINOMDIST(K4, $G$7, H$9, FALSE)), 0)</f>
        <v>0</v>
      </c>
    </row>
    <row r="7" spans="1:19" x14ac:dyDescent="0.5">
      <c r="A7" t="s">
        <v>7</v>
      </c>
      <c r="B7" t="s">
        <v>8</v>
      </c>
      <c r="C7" t="s">
        <v>43</v>
      </c>
      <c r="D7">
        <v>0</v>
      </c>
      <c r="F7" t="s">
        <v>60</v>
      </c>
      <c r="G7">
        <v>0</v>
      </c>
      <c r="H7">
        <v>7.6E-3</v>
      </c>
      <c r="J7">
        <f t="shared" si="0"/>
        <v>2.2288478874357397E-4</v>
      </c>
      <c r="K7">
        <v>5</v>
      </c>
      <c r="L7">
        <f t="shared" si="1"/>
        <v>1.831306606830651E-4</v>
      </c>
      <c r="M7">
        <f t="shared" si="2"/>
        <v>1.7849691308852551E-13</v>
      </c>
      <c r="N7">
        <f t="shared" si="3"/>
        <v>8.4335112245760314E-10</v>
      </c>
      <c r="O7">
        <v>0</v>
      </c>
      <c r="P7">
        <f t="shared" si="4"/>
        <v>6.2587516918393245E-15</v>
      </c>
      <c r="Q7">
        <f t="shared" si="5"/>
        <v>0</v>
      </c>
      <c r="R7">
        <v>0</v>
      </c>
      <c r="S7">
        <v>0</v>
      </c>
    </row>
    <row r="8" spans="1:19" x14ac:dyDescent="0.5">
      <c r="A8" t="s">
        <v>9</v>
      </c>
      <c r="B8" t="b">
        <v>1</v>
      </c>
      <c r="C8" t="s">
        <v>44</v>
      </c>
      <c r="D8">
        <v>0</v>
      </c>
      <c r="F8" t="s">
        <v>61</v>
      </c>
      <c r="H8">
        <v>4.2900000000000001E-2</v>
      </c>
      <c r="J8">
        <f t="shared" si="0"/>
        <v>2.8200854503395628E-5</v>
      </c>
      <c r="K8">
        <v>6</v>
      </c>
      <c r="L8">
        <f t="shared" si="1"/>
        <v>1.4855186010124271E-5</v>
      </c>
      <c r="M8">
        <f t="shared" si="2"/>
        <v>2.0871664329998047E-16</v>
      </c>
      <c r="N8">
        <f t="shared" si="3"/>
        <v>4.1533270845297075E-12</v>
      </c>
      <c r="O8">
        <f>IF(ISNUMBER(BINOMDIST(K5, $G$5, H$5, FALSE)), (BINOMDIST(K5, $G$5, H$5, FALSE)), 0)</f>
        <v>1.8606440843388897E-6</v>
      </c>
      <c r="P8">
        <f t="shared" si="4"/>
        <v>2.7757680419046716E-18</v>
      </c>
      <c r="Q8">
        <f t="shared" si="5"/>
        <v>0</v>
      </c>
      <c r="R8">
        <f>IF(ISNUMBER(BINOMDIST(K5, $G$7, H$8, FALSE)), (BINOMDIST(K5, $G$7, H$8, FALSE)), 0)</f>
        <v>0</v>
      </c>
      <c r="S8">
        <f>IF(ISNUMBER(BINOMDIST(K5, $G$7, H$9, FALSE)), (BINOMDIST(K5, $G$7, H$9, FALSE)), 0)</f>
        <v>0</v>
      </c>
    </row>
    <row r="9" spans="1:19" x14ac:dyDescent="0.5">
      <c r="A9" t="s">
        <v>10</v>
      </c>
      <c r="B9" t="b">
        <v>0</v>
      </c>
      <c r="C9" t="s">
        <v>45</v>
      </c>
      <c r="D9">
        <v>0</v>
      </c>
      <c r="F9" t="s">
        <v>62</v>
      </c>
      <c r="H9">
        <v>2.0000000000000001E-4</v>
      </c>
      <c r="J9">
        <f t="shared" si="0"/>
        <v>3.2198967658273084E-6</v>
      </c>
      <c r="K9">
        <v>7</v>
      </c>
      <c r="L9">
        <f t="shared" si="1"/>
        <v>1.0099235496334405E-6</v>
      </c>
      <c r="M9">
        <f t="shared" si="2"/>
        <v>2.0575863921063243E-19</v>
      </c>
      <c r="N9">
        <f t="shared" si="3"/>
        <v>1.5340697437639796E-14</v>
      </c>
      <c r="O9">
        <v>0</v>
      </c>
      <c r="P9">
        <f t="shared" si="4"/>
        <v>9.0445099645618249E-22</v>
      </c>
      <c r="Q9">
        <f t="shared" si="5"/>
        <v>0</v>
      </c>
      <c r="R9">
        <v>0</v>
      </c>
      <c r="S9">
        <v>0</v>
      </c>
    </row>
    <row r="10" spans="1:19" x14ac:dyDescent="0.5">
      <c r="A10" t="s">
        <v>11</v>
      </c>
      <c r="B10" t="b">
        <v>0</v>
      </c>
      <c r="C10" t="s">
        <v>46</v>
      </c>
      <c r="D10">
        <v>0</v>
      </c>
      <c r="F10" t="s">
        <v>63</v>
      </c>
      <c r="G10">
        <v>0</v>
      </c>
      <c r="J10">
        <f t="shared" si="0"/>
        <v>3.3555566333987669E-7</v>
      </c>
      <c r="K10">
        <v>8</v>
      </c>
      <c r="L10">
        <f t="shared" si="1"/>
        <v>5.8711440562309588E-8</v>
      </c>
      <c r="M10">
        <f t="shared" si="2"/>
        <v>1.7452911672894048E-22</v>
      </c>
      <c r="N10">
        <f t="shared" si="3"/>
        <v>4.2496712831104521E-17</v>
      </c>
      <c r="O10">
        <f>IF(ISNUMBER(BINOMDIST(K6, $G$5, H$5, FALSE)), (BINOMDIST(K6, $G$5, H$5, FALSE)), 0)</f>
        <v>8.5998505326049546E-9</v>
      </c>
      <c r="P10">
        <f t="shared" si="4"/>
        <v>2.1488876939071038E-25</v>
      </c>
      <c r="Q10">
        <f t="shared" si="5"/>
        <v>0</v>
      </c>
      <c r="R10">
        <f>IF(ISNUMBER(BINOMDIST(K6, $G$7, H$8, FALSE)), (BINOMDIST(K6, $G$7, H$8, FALSE)), 0)</f>
        <v>0</v>
      </c>
      <c r="S10">
        <f>IF(ISNUMBER(BINOMDIST(K6, $G$7, H$9, FALSE)), (BINOMDIST(K6, $G$7, H$9, FALSE)), 0)</f>
        <v>0</v>
      </c>
    </row>
    <row r="11" spans="1:19" x14ac:dyDescent="0.5">
      <c r="A11" t="s">
        <v>12</v>
      </c>
      <c r="B11">
        <f xml:space="preserve"> LEN(SUBSTITUTE(SUBSTITUTE($D$5,"P","")," ",""))-1</f>
        <v>6</v>
      </c>
      <c r="C11" t="s">
        <v>47</v>
      </c>
      <c r="D11">
        <v>0</v>
      </c>
      <c r="F11" t="s">
        <v>64</v>
      </c>
      <c r="G11">
        <v>0</v>
      </c>
      <c r="J11">
        <f t="shared" si="0"/>
        <v>3.2197744332767282E-8</v>
      </c>
      <c r="K11">
        <v>9</v>
      </c>
      <c r="L11">
        <f t="shared" si="1"/>
        <v>2.9633659477185906E-9</v>
      </c>
      <c r="M11">
        <f t="shared" si="2"/>
        <v>1.2936034405979379E-25</v>
      </c>
      <c r="N11">
        <f t="shared" si="3"/>
        <v>8.7203075773549227E-20</v>
      </c>
      <c r="O11">
        <v>0</v>
      </c>
      <c r="P11">
        <f t="shared" si="4"/>
        <v>3.6306121823390794E-29</v>
      </c>
      <c r="Q11">
        <f t="shared" si="5"/>
        <v>0</v>
      </c>
      <c r="R11">
        <v>0</v>
      </c>
      <c r="S11">
        <v>0</v>
      </c>
    </row>
    <row r="12" spans="1:19" x14ac:dyDescent="0.5">
      <c r="A12" t="s">
        <v>13</v>
      </c>
      <c r="B12">
        <v>0</v>
      </c>
      <c r="C12" t="s">
        <v>48</v>
      </c>
      <c r="D12">
        <v>0</v>
      </c>
      <c r="J12">
        <f t="shared" si="0"/>
        <v>2.82920264901344E-9</v>
      </c>
      <c r="K12">
        <v>10</v>
      </c>
      <c r="L12">
        <f t="shared" si="1"/>
        <v>1.3140893978208239E-10</v>
      </c>
      <c r="M12">
        <f t="shared" si="2"/>
        <v>8.4805458158883136E-29</v>
      </c>
      <c r="N12">
        <f t="shared" si="3"/>
        <v>1.2883704787484361E-22</v>
      </c>
      <c r="O12">
        <f>IF(ISNUMBER(BINOMDIST(K7, $G$5, H$5, FALSE)), (BINOMDIST(K7, $G$5, H$5, FALSE)), 0)</f>
        <v>2.8265453927495832E-11</v>
      </c>
      <c r="P12">
        <f t="shared" si="4"/>
        <v>4.1404712669480082E-33</v>
      </c>
      <c r="Q12">
        <f t="shared" si="5"/>
        <v>0</v>
      </c>
      <c r="R12">
        <f>IF(ISNUMBER(BINOMDIST(K7, $G$7, H$8, FALSE)), (BINOMDIST(K7, $G$7, H$8, FALSE)), 0)</f>
        <v>0</v>
      </c>
      <c r="S12">
        <f>IF(ISNUMBER(BINOMDIST(K7, $G$7, H$9, FALSE)), (BINOMDIST(K7, $G$7, H$9, FALSE)), 0)</f>
        <v>0</v>
      </c>
    </row>
    <row r="13" spans="1:19" x14ac:dyDescent="0.5">
      <c r="A13" t="s">
        <v>14</v>
      </c>
      <c r="B13">
        <v>0</v>
      </c>
      <c r="C13" t="s">
        <v>49</v>
      </c>
      <c r="D13" t="b">
        <v>0</v>
      </c>
      <c r="J13">
        <f t="shared" si="0"/>
        <v>2.3609250813173977E-10</v>
      </c>
      <c r="K13">
        <v>11</v>
      </c>
      <c r="L13">
        <f t="shared" si="1"/>
        <v>5.168303228796429E-12</v>
      </c>
      <c r="M13">
        <f t="shared" si="2"/>
        <v>4.9655451335375386E-32</v>
      </c>
      <c r="N13">
        <f t="shared" si="3"/>
        <v>1.2978314821618737E-25</v>
      </c>
      <c r="O13">
        <v>0</v>
      </c>
      <c r="P13">
        <f t="shared" si="4"/>
        <v>2.8617767141336063E-37</v>
      </c>
      <c r="Q13">
        <f t="shared" si="5"/>
        <v>0</v>
      </c>
      <c r="R13">
        <v>0</v>
      </c>
      <c r="S13">
        <v>0</v>
      </c>
    </row>
    <row r="14" spans="1:19" x14ac:dyDescent="0.5">
      <c r="C14" t="s">
        <v>50</v>
      </c>
      <c r="D14" t="b">
        <v>1</v>
      </c>
      <c r="J14">
        <f t="shared" si="0"/>
        <v>0</v>
      </c>
      <c r="K14">
        <v>12</v>
      </c>
      <c r="L14">
        <f t="shared" si="1"/>
        <v>1.8167163123561719E-13</v>
      </c>
      <c r="M14">
        <f t="shared" si="2"/>
        <v>2.6175570998686243E-35</v>
      </c>
      <c r="N14">
        <f t="shared" si="3"/>
        <v>7.9894342084800305E-29</v>
      </c>
      <c r="O14">
        <f>IF(ISNUMBER(BINOMDIST(K8, $G$5, H$5, FALSE)), (BINOMDIST(K8, $G$5, H$5, FALSE)), 0)</f>
        <v>6.7740411820826375E-14</v>
      </c>
      <c r="P14">
        <f t="shared" si="4"/>
        <v>9.0657379084948971E-42</v>
      </c>
      <c r="Q14">
        <f t="shared" si="5"/>
        <v>0</v>
      </c>
      <c r="R14">
        <f>IF(ISNUMBER(BINOMDIST(K8, $G$7, H$8, FALSE)), (BINOMDIST(K8, $G$7, H$8, FALSE)), 0)</f>
        <v>0</v>
      </c>
      <c r="S14">
        <f>IF(ISNUMBER(BINOMDIST(K8, $G$7, H$9, FALSE)), (BINOMDIST(K8, $G$7, H$9, FALSE)), 0)</f>
        <v>0</v>
      </c>
    </row>
    <row r="15" spans="1:19" x14ac:dyDescent="0.5">
      <c r="C15" t="s">
        <v>51</v>
      </c>
      <c r="D15" t="b">
        <v>0</v>
      </c>
      <c r="J15">
        <f t="shared" si="0"/>
        <v>0</v>
      </c>
      <c r="K15">
        <v>13</v>
      </c>
      <c r="L15">
        <f t="shared" si="1"/>
        <v>5.7435860056762745E-15</v>
      </c>
      <c r="M15">
        <f t="shared" si="2"/>
        <v>1.2505307025834368E-38</v>
      </c>
      <c r="N15">
        <f t="shared" si="3"/>
        <v>2.2699779717982551E-32</v>
      </c>
      <c r="O15">
        <v>0</v>
      </c>
      <c r="P15">
        <f t="shared" si="4"/>
        <v>0</v>
      </c>
      <c r="Q15">
        <f t="shared" si="5"/>
        <v>0</v>
      </c>
      <c r="R15">
        <v>0</v>
      </c>
      <c r="S15">
        <v>0</v>
      </c>
    </row>
    <row r="16" spans="1:19" x14ac:dyDescent="0.5">
      <c r="C16" t="s">
        <v>52</v>
      </c>
      <c r="J16">
        <f t="shared" si="0"/>
        <v>0</v>
      </c>
      <c r="K16">
        <v>14</v>
      </c>
      <c r="L16">
        <f t="shared" si="1"/>
        <v>1.6417710211023777E-16</v>
      </c>
      <c r="M16">
        <f t="shared" si="2"/>
        <v>5.4449009009221638E-42</v>
      </c>
      <c r="N16">
        <f t="shared" si="3"/>
        <v>0</v>
      </c>
      <c r="O16">
        <f>IF(ISNUMBER(BINOMDIST(K12, $G$5, H$5, FALSE)), (BINOMDIST(K12, $G$5, H$5, FALSE)), 0)</f>
        <v>8.6158893148108381E-26</v>
      </c>
      <c r="P16">
        <f t="shared" si="4"/>
        <v>0</v>
      </c>
      <c r="Q16">
        <f t="shared" si="5"/>
        <v>0</v>
      </c>
      <c r="R16">
        <f>IF(ISNUMBER(BINOMDIST(K9, $G$7, H$8, FALSE)), (BINOMDIST(K9, $G$7, H$8, FALSE)), 0)</f>
        <v>0</v>
      </c>
      <c r="S16">
        <f>IF(ISNUMBER(BINOMDIST(K9, $G$7, H$9, FALSE)), (BINOMDIST(K9, $G$7, H$9, FALSE)), 0)</f>
        <v>0</v>
      </c>
    </row>
    <row r="17" spans="1:19" x14ac:dyDescent="0.5">
      <c r="C17" t="s">
        <v>53</v>
      </c>
      <c r="D17" t="b">
        <v>1</v>
      </c>
      <c r="J17">
        <f t="shared" si="0"/>
        <v>0</v>
      </c>
      <c r="K17">
        <v>15</v>
      </c>
      <c r="L17">
        <f t="shared" si="1"/>
        <v>4.2616678279500094E-18</v>
      </c>
      <c r="M17">
        <f t="shared" si="2"/>
        <v>2.1709501517683693E-45</v>
      </c>
      <c r="N17">
        <f t="shared" si="3"/>
        <v>0</v>
      </c>
      <c r="O17">
        <v>0</v>
      </c>
      <c r="P17">
        <f t="shared" si="4"/>
        <v>0</v>
      </c>
      <c r="Q17">
        <f t="shared" si="5"/>
        <v>0</v>
      </c>
      <c r="R17">
        <v>0</v>
      </c>
      <c r="S17">
        <v>0</v>
      </c>
    </row>
    <row r="18" spans="1:19" x14ac:dyDescent="0.5">
      <c r="J18">
        <f t="shared" si="0"/>
        <v>0</v>
      </c>
      <c r="K18">
        <v>16</v>
      </c>
      <c r="L18">
        <f t="shared" si="1"/>
        <v>1.0082852784590607E-19</v>
      </c>
      <c r="M18">
        <f t="shared" si="2"/>
        <v>7.9588044125834675E-49</v>
      </c>
      <c r="N18">
        <f t="shared" si="3"/>
        <v>0</v>
      </c>
      <c r="O18">
        <f>IF(ISNUMBER(BINOMDIST(K10, $G$5, H$5, FALSE)), (BINOMDIST(K10, $G$5, H$5, FALSE)), 0)</f>
        <v>1.5313385562572803E-19</v>
      </c>
      <c r="P18">
        <f t="shared" si="4"/>
        <v>0</v>
      </c>
      <c r="Q18">
        <f t="shared" si="5"/>
        <v>0</v>
      </c>
      <c r="R18">
        <f>IF(ISNUMBER(BINOMDIST(K10, $G$7, H$8, FALSE)), (BINOMDIST(K10, $G$7, H$8, FALSE)), 0)</f>
        <v>0</v>
      </c>
      <c r="S18">
        <f>IF(ISNUMBER(BINOMDIST(K6, $G$7, H$9, FALSE)), (BINOMDIST(K6, $G$7, H$9, FALSE)), 0)</f>
        <v>0</v>
      </c>
    </row>
    <row r="19" spans="1:19" x14ac:dyDescent="0.5">
      <c r="A19" t="s">
        <v>54</v>
      </c>
      <c r="B19" t="s">
        <v>69</v>
      </c>
      <c r="D19" t="s">
        <v>70</v>
      </c>
      <c r="F19" t="s">
        <v>71</v>
      </c>
      <c r="H19" t="s">
        <v>72</v>
      </c>
      <c r="J19">
        <f t="shared" si="0"/>
        <v>0</v>
      </c>
      <c r="K19">
        <v>17</v>
      </c>
      <c r="L19">
        <f t="shared" si="1"/>
        <v>2.1810679226749882E-21</v>
      </c>
      <c r="M19">
        <f t="shared" si="2"/>
        <v>2.6922581610035434E-52</v>
      </c>
      <c r="N19">
        <f t="shared" si="3"/>
        <v>0</v>
      </c>
      <c r="O19">
        <v>0</v>
      </c>
      <c r="P19">
        <f t="shared" si="4"/>
        <v>0</v>
      </c>
      <c r="Q19">
        <f t="shared" si="5"/>
        <v>0</v>
      </c>
      <c r="R19">
        <v>0</v>
      </c>
      <c r="S19">
        <v>0</v>
      </c>
    </row>
    <row r="20" spans="1:19" x14ac:dyDescent="0.5">
      <c r="B20">
        <f>L2</f>
        <v>0.58398333492522925</v>
      </c>
      <c r="C20" t="s">
        <v>79</v>
      </c>
      <c r="D20">
        <f>M2</f>
        <v>0.99243829815563478</v>
      </c>
      <c r="E20" t="s">
        <v>79</v>
      </c>
      <c r="F20" t="str">
        <f>IMPRODUCT(C20,E20,D$52)</f>
        <v>1</v>
      </c>
      <c r="G20" t="s">
        <v>142</v>
      </c>
      <c r="H20">
        <f>IMABS(G20)</f>
        <v>0.57956742706444597</v>
      </c>
      <c r="I20">
        <v>0.82235748181840074</v>
      </c>
      <c r="J20">
        <f t="shared" si="0"/>
        <v>0</v>
      </c>
      <c r="K20">
        <v>18</v>
      </c>
      <c r="L20">
        <f t="shared" si="1"/>
        <v>4.3248036406019217E-23</v>
      </c>
      <c r="M20">
        <f t="shared" si="2"/>
        <v>8.4292331047264832E-56</v>
      </c>
      <c r="N20">
        <f t="shared" si="3"/>
        <v>0</v>
      </c>
      <c r="O20">
        <f>IF(ISNUMBER(BINOMDIST(K11, $G$5, H$5, FALSE)), (BINOMDIST(K11, $G$5, H$5, FALSE)), 0)</f>
        <v>1.3980856490594373E-22</v>
      </c>
      <c r="P20">
        <f t="shared" si="4"/>
        <v>0</v>
      </c>
      <c r="Q20">
        <f t="shared" si="5"/>
        <v>0</v>
      </c>
      <c r="R20">
        <f>IF(ISNUMBER(BINOMDIST(K11, $G$7, H$8, FALSE)), (BINOMDIST(K11, $G$7, H$8, FALSE)), 0)</f>
        <v>0</v>
      </c>
      <c r="S20">
        <v>0</v>
      </c>
    </row>
    <row r="21" spans="1:19" x14ac:dyDescent="0.5">
      <c r="B21">
        <f t="shared" ref="B21:B51" si="6">L3</f>
        <v>0.31581025390174633</v>
      </c>
      <c r="C21" t="s">
        <v>80</v>
      </c>
      <c r="D21">
        <f t="shared" ref="D21:D51" si="7">M3</f>
        <v>7.5334730323999965E-3</v>
      </c>
      <c r="E21" t="s">
        <v>111</v>
      </c>
      <c r="F21" t="str">
        <f t="shared" ref="F21:F51" si="8">IMPRODUCT(C21,E21,D$52)</f>
        <v>0.98419318732631-0.104592927663248i</v>
      </c>
      <c r="G21" t="s">
        <v>143</v>
      </c>
      <c r="H21">
        <f t="shared" ref="H21:H51" si="9">IMABS(G21)</f>
        <v>0.31782161362737799</v>
      </c>
      <c r="I21">
        <v>7.2200180148492263</v>
      </c>
      <c r="J21">
        <f t="shared" si="0"/>
        <v>0</v>
      </c>
      <c r="K21">
        <v>19</v>
      </c>
      <c r="L21">
        <f t="shared" si="1"/>
        <v>7.8780465004074933E-25</v>
      </c>
      <c r="M21">
        <f t="shared" si="2"/>
        <v>2.4491956963519477E-59</v>
      </c>
      <c r="N21">
        <f t="shared" si="3"/>
        <v>0</v>
      </c>
      <c r="O21">
        <v>0</v>
      </c>
      <c r="P21">
        <f t="shared" si="4"/>
        <v>0</v>
      </c>
      <c r="Q21">
        <f t="shared" si="5"/>
        <v>0</v>
      </c>
      <c r="R21">
        <v>0</v>
      </c>
      <c r="S21">
        <v>0</v>
      </c>
    </row>
    <row r="22" spans="1:19" x14ac:dyDescent="0.5">
      <c r="B22">
        <f t="shared" si="6"/>
        <v>8.3685088507371663E-2</v>
      </c>
      <c r="C22" t="s">
        <v>81</v>
      </c>
      <c r="D22">
        <f t="shared" si="7"/>
        <v>2.8159593811883372E-5</v>
      </c>
      <c r="E22" t="s">
        <v>112</v>
      </c>
      <c r="F22" t="str">
        <f t="shared" si="8"/>
        <v>0.93927426128114-0.198045801072548i</v>
      </c>
      <c r="G22" t="s">
        <v>144</v>
      </c>
      <c r="H22">
        <f t="shared" si="9"/>
        <v>8.5447879583888303E-2</v>
      </c>
      <c r="J22">
        <f t="shared" si="0"/>
        <v>0</v>
      </c>
      <c r="K22">
        <v>20</v>
      </c>
      <c r="L22">
        <f t="shared" si="1"/>
        <v>1.3207055616017271E-26</v>
      </c>
      <c r="M22">
        <f t="shared" si="2"/>
        <v>6.6197126363441978E-63</v>
      </c>
      <c r="N22">
        <f t="shared" si="3"/>
        <v>0</v>
      </c>
      <c r="O22">
        <f>IF(ISNUMBER(BINOMDIST(K12, $G$5, H$5, FALSE)), (BINOMDIST(K12, $G$5, H$5, FALSE)), 0)</f>
        <v>8.6158893148108381E-26</v>
      </c>
      <c r="P22">
        <f t="shared" si="4"/>
        <v>0</v>
      </c>
      <c r="Q22">
        <f t="shared" si="5"/>
        <v>0</v>
      </c>
      <c r="R22">
        <f>IF(ISNUMBER(BINOMDIST(K12, $G$7, H$8, FALSE)), (BINOMDIST(K12, $G$7, H$8, FALSE)), 0)</f>
        <v>0</v>
      </c>
      <c r="S22">
        <f>IF(ISNUMBER(BINOMDIST(K7, $G$7, H$9, FALSE)), (BINOMDIST(K7, $G$7, H$9, FALSE)), 0)</f>
        <v>0</v>
      </c>
    </row>
    <row r="23" spans="1:19" x14ac:dyDescent="0.5">
      <c r="B23">
        <f t="shared" si="6"/>
        <v>1.4481842871183693E-2</v>
      </c>
      <c r="C23" t="s">
        <v>82</v>
      </c>
      <c r="D23">
        <f t="shared" si="7"/>
        <v>6.9092815825640454E-8</v>
      </c>
      <c r="E23" t="s">
        <v>113</v>
      </c>
      <c r="F23" t="str">
        <f t="shared" si="8"/>
        <v>0.872019107546896-0.271640450471076i</v>
      </c>
      <c r="G23" t="s">
        <v>145</v>
      </c>
      <c r="H23">
        <f t="shared" si="9"/>
        <v>1.5011708288243801E-2</v>
      </c>
      <c r="J23">
        <f t="shared" si="0"/>
        <v>0</v>
      </c>
      <c r="K23">
        <v>21</v>
      </c>
      <c r="L23">
        <f t="shared" si="1"/>
        <v>2.0406275012835105E-28</v>
      </c>
      <c r="M23">
        <f t="shared" si="2"/>
        <v>1.6677289243625563E-66</v>
      </c>
      <c r="N23">
        <f t="shared" si="3"/>
        <v>0</v>
      </c>
      <c r="O23">
        <v>0</v>
      </c>
      <c r="P23">
        <f t="shared" si="4"/>
        <v>0</v>
      </c>
      <c r="Q23">
        <f t="shared" si="5"/>
        <v>0</v>
      </c>
      <c r="R23">
        <v>0</v>
      </c>
      <c r="S23">
        <v>0</v>
      </c>
    </row>
    <row r="24" spans="1:19" x14ac:dyDescent="0.5">
      <c r="B24">
        <f t="shared" si="6"/>
        <v>1.8404222126549772E-3</v>
      </c>
      <c r="C24" t="s">
        <v>83</v>
      </c>
      <c r="D24">
        <f t="shared" si="7"/>
        <v>1.2515875592112165E-10</v>
      </c>
      <c r="E24" t="s">
        <v>114</v>
      </c>
      <c r="F24" t="str">
        <f t="shared" si="8"/>
        <v>0.791610632262114-0.320641004095196i</v>
      </c>
      <c r="G24" t="s">
        <v>146</v>
      </c>
      <c r="H24">
        <f t="shared" si="9"/>
        <v>1.9379824927554801E-3</v>
      </c>
      <c r="J24">
        <f t="shared" si="0"/>
        <v>0</v>
      </c>
      <c r="K24">
        <v>22</v>
      </c>
      <c r="L24">
        <f t="shared" si="1"/>
        <v>2.9093422973465292E-30</v>
      </c>
      <c r="M24">
        <f t="shared" si="2"/>
        <v>3.923404456774482E-70</v>
      </c>
      <c r="N24">
        <f t="shared" si="3"/>
        <v>0</v>
      </c>
      <c r="O24">
        <f>IF(ISNUMBER(BINOMDIST(K13, $G$5, H$5, FALSE)), (BINOMDIST(K13, $G$5, H$5, FALSE)), 0)</f>
        <v>3.217973772663481E-29</v>
      </c>
      <c r="P24">
        <f t="shared" si="4"/>
        <v>0</v>
      </c>
      <c r="Q24">
        <f t="shared" si="5"/>
        <v>0</v>
      </c>
      <c r="R24">
        <f>IF(ISNUMBER(BINOMDIST(K13, $G$7, H$8, FALSE)), (BINOMDIST(K13, $G$7, H$8, FALSE)), 0)</f>
        <v>0</v>
      </c>
      <c r="S24">
        <v>0</v>
      </c>
    </row>
    <row r="25" spans="1:19" x14ac:dyDescent="0.5">
      <c r="B25">
        <f t="shared" si="6"/>
        <v>1.831306606830651E-4</v>
      </c>
      <c r="C25" t="s">
        <v>84</v>
      </c>
      <c r="D25">
        <f t="shared" si="7"/>
        <v>1.7849691308852551E-13</v>
      </c>
      <c r="E25" t="s">
        <v>115</v>
      </c>
      <c r="F25" t="str">
        <f t="shared" si="8"/>
        <v>0.707400658378573-0.344563081693734i</v>
      </c>
      <c r="G25" t="s">
        <v>147</v>
      </c>
      <c r="H25">
        <f t="shared" si="9"/>
        <v>1.9602427681756E-4</v>
      </c>
      <c r="J25">
        <f t="shared" si="0"/>
        <v>0</v>
      </c>
      <c r="K25">
        <v>23</v>
      </c>
      <c r="L25">
        <f t="shared" si="1"/>
        <v>3.8307233146186672E-32</v>
      </c>
      <c r="M25">
        <f t="shared" si="2"/>
        <v>8.6324825403959893E-74</v>
      </c>
      <c r="N25">
        <f t="shared" si="3"/>
        <v>0</v>
      </c>
      <c r="O25">
        <v>0</v>
      </c>
      <c r="P25">
        <f t="shared" si="4"/>
        <v>0</v>
      </c>
      <c r="Q25">
        <f t="shared" si="5"/>
        <v>0</v>
      </c>
      <c r="R25">
        <v>0</v>
      </c>
      <c r="S25">
        <v>0</v>
      </c>
    </row>
    <row r="26" spans="1:19" x14ac:dyDescent="0.5">
      <c r="B26">
        <f t="shared" si="6"/>
        <v>1.4855186010124271E-5</v>
      </c>
      <c r="C26" t="s">
        <v>85</v>
      </c>
      <c r="D26">
        <f t="shared" si="7"/>
        <v>2.0871664329998047E-16</v>
      </c>
      <c r="E26" t="s">
        <v>116</v>
      </c>
      <c r="F26" t="str">
        <f t="shared" si="8"/>
        <v>0.627094752497001-0.346304397796972i</v>
      </c>
      <c r="G26" t="s">
        <v>148</v>
      </c>
      <c r="H26">
        <f t="shared" si="9"/>
        <v>1.61753020801145E-5</v>
      </c>
      <c r="J26">
        <f t="shared" si="0"/>
        <v>0</v>
      </c>
      <c r="K26">
        <v>24</v>
      </c>
      <c r="L26">
        <f t="shared" si="1"/>
        <v>4.6611070352493795E-34</v>
      </c>
      <c r="M26">
        <f t="shared" si="2"/>
        <v>1.7788556584947404E-77</v>
      </c>
      <c r="N26">
        <f t="shared" si="3"/>
        <v>0</v>
      </c>
      <c r="O26">
        <f>IF(ISNUMBER(BINOMDIST(K14, $G$5, H$5, FALSE)), (BINOMDIST(K14, $G$5, H$5, FALSE)), 0)</f>
        <v>5.5086646241128047E-33</v>
      </c>
      <c r="P26">
        <f t="shared" si="4"/>
        <v>0</v>
      </c>
      <c r="Q26">
        <f t="shared" si="5"/>
        <v>0</v>
      </c>
      <c r="R26">
        <f>IF(ISNUMBER(BINOMDIST(K14, $G$7, H$8, FALSE)), (BINOMDIST(K14, $G$7, H$8, FALSE)), 0)</f>
        <v>0</v>
      </c>
      <c r="S26">
        <f>IF(ISNUMBER(BINOMDIST(K8, $G$7, H$9, FALSE)), (BINOMDIST(K8, $G$7, H$9, FALSE)), 0)</f>
        <v>0</v>
      </c>
    </row>
    <row r="27" spans="1:19" x14ac:dyDescent="0.5">
      <c r="B27">
        <f t="shared" si="6"/>
        <v>1.0099235496334405E-6</v>
      </c>
      <c r="C27" t="s">
        <v>86</v>
      </c>
      <c r="D27">
        <f t="shared" si="7"/>
        <v>2.0575863921063243E-19</v>
      </c>
      <c r="E27" t="s">
        <v>117</v>
      </c>
      <c r="F27" t="str">
        <f t="shared" si="8"/>
        <v>0.55581380689442-0.330685672510838i</v>
      </c>
      <c r="G27" t="s">
        <v>149</v>
      </c>
      <c r="H27">
        <f t="shared" si="9"/>
        <v>1.1194838245728899E-6</v>
      </c>
      <c r="J27">
        <f t="shared" si="0"/>
        <v>0</v>
      </c>
      <c r="K27">
        <v>25</v>
      </c>
      <c r="L27">
        <f t="shared" si="1"/>
        <v>5.242979792606427E-36</v>
      </c>
      <c r="M27">
        <f t="shared" si="2"/>
        <v>3.4371444038185255E-81</v>
      </c>
      <c r="N27">
        <f t="shared" si="3"/>
        <v>0</v>
      </c>
      <c r="O27">
        <v>0</v>
      </c>
      <c r="P27">
        <f t="shared" si="4"/>
        <v>0</v>
      </c>
      <c r="Q27">
        <f t="shared" si="5"/>
        <v>0</v>
      </c>
      <c r="R27">
        <v>0</v>
      </c>
      <c r="S27">
        <v>0</v>
      </c>
    </row>
    <row r="28" spans="1:19" x14ac:dyDescent="0.5">
      <c r="B28">
        <f t="shared" si="6"/>
        <v>5.8711440562309588E-8</v>
      </c>
      <c r="C28" t="s">
        <v>87</v>
      </c>
      <c r="D28">
        <f t="shared" si="7"/>
        <v>1.7452911672894048E-22</v>
      </c>
      <c r="E28" t="s">
        <v>118</v>
      </c>
      <c r="F28" t="str">
        <f t="shared" si="8"/>
        <v>0.496041420823907-0.303004813538675i</v>
      </c>
      <c r="G28" t="s">
        <v>150</v>
      </c>
      <c r="H28">
        <f t="shared" si="9"/>
        <v>6.6306915966988399E-8</v>
      </c>
      <c r="J28">
        <f t="shared" si="0"/>
        <v>0</v>
      </c>
      <c r="K28">
        <v>26</v>
      </c>
      <c r="L28">
        <f t="shared" si="1"/>
        <v>5.4525620077996052E-38</v>
      </c>
      <c r="M28">
        <f t="shared" si="2"/>
        <v>6.2338460707610728E-85</v>
      </c>
      <c r="N28">
        <f t="shared" si="3"/>
        <v>0</v>
      </c>
      <c r="O28">
        <f>IF(ISNUMBER(BINOMDIST(K15, $G$5, H$5, FALSE)), (BINOMDIST(K15, $G$5, H$5, FALSE)), 0)</f>
        <v>0</v>
      </c>
      <c r="P28">
        <f t="shared" si="4"/>
        <v>0</v>
      </c>
      <c r="Q28">
        <f t="shared" si="5"/>
        <v>0</v>
      </c>
      <c r="R28">
        <f>IF(ISNUMBER(BINOMDIST(K15, $G$7, H$8, FALSE)), (BINOMDIST(K15, $G$7, H$8, FALSE)), 0)</f>
        <v>0</v>
      </c>
      <c r="S28">
        <v>0</v>
      </c>
    </row>
    <row r="29" spans="1:19" x14ac:dyDescent="0.5">
      <c r="B29">
        <f t="shared" si="6"/>
        <v>2.9633659477185906E-9</v>
      </c>
      <c r="C29" t="s">
        <v>88</v>
      </c>
      <c r="D29">
        <f t="shared" si="7"/>
        <v>1.2936034405979379E-25</v>
      </c>
      <c r="E29" t="s">
        <v>119</v>
      </c>
      <c r="F29" t="str">
        <f t="shared" si="8"/>
        <v>0.44816229434895-0.267997662208458i</v>
      </c>
      <c r="G29" t="s">
        <v>151</v>
      </c>
      <c r="H29">
        <f t="shared" si="9"/>
        <v>3.4127474565112798E-9</v>
      </c>
      <c r="J29">
        <f t="shared" si="0"/>
        <v>0</v>
      </c>
      <c r="K29">
        <v>27</v>
      </c>
      <c r="L29">
        <f t="shared" si="1"/>
        <v>5.2420825933897451E-40</v>
      </c>
      <c r="M29">
        <f t="shared" si="2"/>
        <v>1.0621848151612187E-88</v>
      </c>
      <c r="N29">
        <f t="shared" si="3"/>
        <v>0</v>
      </c>
      <c r="O29">
        <v>0</v>
      </c>
      <c r="P29">
        <f t="shared" si="4"/>
        <v>0</v>
      </c>
      <c r="Q29">
        <f t="shared" si="5"/>
        <v>0</v>
      </c>
      <c r="R29">
        <v>0</v>
      </c>
      <c r="S29">
        <v>0</v>
      </c>
    </row>
    <row r="30" spans="1:19" x14ac:dyDescent="0.5">
      <c r="B30">
        <f t="shared" si="6"/>
        <v>1.3140893978208239E-10</v>
      </c>
      <c r="C30" t="s">
        <v>89</v>
      </c>
      <c r="D30">
        <f t="shared" si="7"/>
        <v>8.4805458158883136E-29</v>
      </c>
      <c r="E30" t="s">
        <v>120</v>
      </c>
      <c r="F30" t="str">
        <f t="shared" si="8"/>
        <v>0.411221294384524-0.229315937485348i</v>
      </c>
      <c r="G30" t="s">
        <v>152</v>
      </c>
      <c r="H30">
        <f t="shared" si="9"/>
        <v>1.54464641661107E-10</v>
      </c>
      <c r="J30">
        <f t="shared" si="0"/>
        <v>0</v>
      </c>
      <c r="K30">
        <v>28</v>
      </c>
      <c r="L30">
        <f t="shared" si="1"/>
        <v>4.6572487264920685E-42</v>
      </c>
      <c r="M30">
        <f t="shared" si="2"/>
        <v>1.7015881454932111E-92</v>
      </c>
      <c r="N30">
        <f t="shared" si="3"/>
        <v>0</v>
      </c>
      <c r="O30">
        <f>IF(ISNUMBER(BINOMDIST(K16, $G$5, H$5, FALSE)), (BINOMDIST(K16, $G$5, H$5, FALSE)), 0)</f>
        <v>0</v>
      </c>
      <c r="P30">
        <f t="shared" si="4"/>
        <v>0</v>
      </c>
      <c r="Q30">
        <f t="shared" si="5"/>
        <v>0</v>
      </c>
      <c r="R30">
        <f>IF(ISNUMBER(BINOMDIST(K16, $G$7, H$8, FALSE)), (BINOMDIST(K16, $G$7, H$8, FALSE)), 0)</f>
        <v>0</v>
      </c>
      <c r="S30">
        <f>IF(ISNUMBER(BINOMDIST(K9, $G$7, H$9, FALSE)), (BINOMDIST(K9, $G$7, H$9, FALSE)), 0)</f>
        <v>0</v>
      </c>
    </row>
    <row r="31" spans="1:19" x14ac:dyDescent="0.5">
      <c r="B31">
        <f t="shared" si="6"/>
        <v>5.168303228796429E-12</v>
      </c>
      <c r="C31" t="s">
        <v>90</v>
      </c>
      <c r="D31">
        <f t="shared" si="7"/>
        <v>4.9655451335375386E-32</v>
      </c>
      <c r="E31" t="s">
        <v>121</v>
      </c>
      <c r="F31" t="str">
        <f t="shared" si="8"/>
        <v>0.383624386706411-0.189428956275488i</v>
      </c>
      <c r="G31" t="s">
        <v>153</v>
      </c>
      <c r="H31">
        <f t="shared" si="9"/>
        <v>0</v>
      </c>
      <c r="J31">
        <f t="shared" si="0"/>
        <v>0</v>
      </c>
      <c r="K31">
        <v>29</v>
      </c>
      <c r="L31">
        <f t="shared" si="1"/>
        <v>3.8212889999416023E-44</v>
      </c>
      <c r="M31">
        <f t="shared" si="2"/>
        <v>2.5644122163032553E-96</v>
      </c>
      <c r="N31">
        <f t="shared" si="3"/>
        <v>0</v>
      </c>
      <c r="O31">
        <v>0</v>
      </c>
      <c r="P31">
        <f t="shared" si="4"/>
        <v>0</v>
      </c>
      <c r="Q31">
        <f t="shared" si="5"/>
        <v>0</v>
      </c>
      <c r="R31">
        <v>0</v>
      </c>
      <c r="S31">
        <v>0</v>
      </c>
    </row>
    <row r="32" spans="1:19" x14ac:dyDescent="0.5">
      <c r="B32">
        <f t="shared" si="6"/>
        <v>1.8167163123561719E-13</v>
      </c>
      <c r="C32" t="s">
        <v>91</v>
      </c>
      <c r="D32">
        <f t="shared" si="7"/>
        <v>2.6175570998686243E-35</v>
      </c>
      <c r="E32" t="s">
        <v>122</v>
      </c>
      <c r="F32" t="str">
        <f t="shared" si="8"/>
        <v>0.363648389494653-0.149777595222651i</v>
      </c>
      <c r="G32" t="s">
        <v>153</v>
      </c>
      <c r="H32">
        <f t="shared" si="9"/>
        <v>0</v>
      </c>
      <c r="J32">
        <f t="shared" si="0"/>
        <v>0</v>
      </c>
      <c r="K32">
        <v>30</v>
      </c>
      <c r="L32">
        <f t="shared" si="1"/>
        <v>2.893101648596221E-46</v>
      </c>
      <c r="M32">
        <f t="shared" si="2"/>
        <v>3.6376096518999938E-100</v>
      </c>
      <c r="N32">
        <f t="shared" si="3"/>
        <v>0</v>
      </c>
      <c r="O32">
        <f>IF(ISNUMBER(BINOMDIST(K17, $G$5, H$5, FALSE)), (BINOMDIST(K17, $G$5, H$5, FALSE)), 0)</f>
        <v>0</v>
      </c>
      <c r="P32">
        <f t="shared" si="4"/>
        <v>0</v>
      </c>
      <c r="Q32">
        <f t="shared" si="5"/>
        <v>0</v>
      </c>
      <c r="R32">
        <f>IF(ISNUMBER(BINOMDIST(K17, $G$7, H$8, FALSE)), (BINOMDIST(K17, $G$7, H$8, FALSE)), 0)</f>
        <v>0</v>
      </c>
      <c r="S32">
        <v>0</v>
      </c>
    </row>
    <row r="33" spans="2:19" x14ac:dyDescent="0.5">
      <c r="B33">
        <f t="shared" si="6"/>
        <v>5.7435860056762745E-15</v>
      </c>
      <c r="C33" t="s">
        <v>92</v>
      </c>
      <c r="D33">
        <f t="shared" si="7"/>
        <v>1.2505307025834368E-38</v>
      </c>
      <c r="E33" t="s">
        <v>123</v>
      </c>
      <c r="F33" t="str">
        <f t="shared" si="8"/>
        <v>0.349744113376744-0.11102514803007i</v>
      </c>
      <c r="G33" t="s">
        <v>153</v>
      </c>
      <c r="H33">
        <f t="shared" si="9"/>
        <v>0</v>
      </c>
      <c r="J33">
        <f t="shared" si="0"/>
        <v>0</v>
      </c>
      <c r="K33">
        <v>31</v>
      </c>
      <c r="L33">
        <f t="shared" si="1"/>
        <v>2.01877428093372E-48</v>
      </c>
      <c r="M33">
        <f t="shared" si="2"/>
        <v>4.8585277496801683E-104</v>
      </c>
      <c r="N33">
        <f t="shared" si="3"/>
        <v>0</v>
      </c>
      <c r="O33">
        <v>0</v>
      </c>
      <c r="P33">
        <f t="shared" si="4"/>
        <v>0</v>
      </c>
      <c r="Q33">
        <f t="shared" si="5"/>
        <v>0</v>
      </c>
      <c r="R33">
        <v>0</v>
      </c>
      <c r="S33">
        <v>0</v>
      </c>
    </row>
    <row r="34" spans="2:19" x14ac:dyDescent="0.5">
      <c r="B34">
        <f t="shared" si="6"/>
        <v>1.6417710211023777E-16</v>
      </c>
      <c r="C34" t="s">
        <v>93</v>
      </c>
      <c r="D34">
        <f t="shared" si="7"/>
        <v>5.4449009009221638E-42</v>
      </c>
      <c r="E34" t="s">
        <v>124</v>
      </c>
      <c r="F34" t="str">
        <f t="shared" si="8"/>
        <v>0.340679134867456-0.0733054107907947i</v>
      </c>
      <c r="G34" t="s">
        <v>153</v>
      </c>
      <c r="H34">
        <f t="shared" si="9"/>
        <v>0</v>
      </c>
    </row>
    <row r="35" spans="2:19" x14ac:dyDescent="0.5">
      <c r="B35">
        <f t="shared" si="6"/>
        <v>4.2616678279500094E-18</v>
      </c>
      <c r="C35" t="s">
        <v>94</v>
      </c>
      <c r="D35">
        <f t="shared" si="7"/>
        <v>2.1709501517683693E-45</v>
      </c>
      <c r="E35" t="s">
        <v>125</v>
      </c>
      <c r="F35" t="str">
        <f t="shared" si="8"/>
        <v>0.335581861937268-0.03642320988278i</v>
      </c>
      <c r="G35" t="s">
        <v>153</v>
      </c>
      <c r="H35">
        <f t="shared" si="9"/>
        <v>0</v>
      </c>
    </row>
    <row r="36" spans="2:19" x14ac:dyDescent="0.5">
      <c r="B36">
        <f t="shared" si="6"/>
        <v>1.0082852784590607E-19</v>
      </c>
      <c r="C36" t="s">
        <v>95</v>
      </c>
      <c r="D36">
        <f t="shared" si="7"/>
        <v>7.9588044125834675E-49</v>
      </c>
      <c r="E36" t="s">
        <v>126</v>
      </c>
      <c r="F36" t="str">
        <f t="shared" si="8"/>
        <v>0.333939061809549</v>
      </c>
      <c r="G36" t="s">
        <v>153</v>
      </c>
      <c r="H36">
        <f t="shared" si="9"/>
        <v>0</v>
      </c>
    </row>
    <row r="37" spans="2:19" x14ac:dyDescent="0.5">
      <c r="B37">
        <f t="shared" si="6"/>
        <v>2.1810679226749882E-21</v>
      </c>
      <c r="C37" t="s">
        <v>96</v>
      </c>
      <c r="D37">
        <f t="shared" si="7"/>
        <v>2.6922581610035434E-52</v>
      </c>
      <c r="E37" t="s">
        <v>127</v>
      </c>
      <c r="F37" t="str">
        <f t="shared" si="8"/>
        <v>0.335581861937268+0.0364232098827804i</v>
      </c>
      <c r="G37" t="s">
        <v>153</v>
      </c>
      <c r="H37">
        <f t="shared" si="9"/>
        <v>0</v>
      </c>
    </row>
    <row r="38" spans="2:19" x14ac:dyDescent="0.5">
      <c r="B38">
        <f t="shared" si="6"/>
        <v>4.3248036406019217E-23</v>
      </c>
      <c r="C38" t="s">
        <v>97</v>
      </c>
      <c r="D38">
        <f t="shared" si="7"/>
        <v>8.4292331047264832E-56</v>
      </c>
      <c r="E38" t="s">
        <v>128</v>
      </c>
      <c r="F38" t="str">
        <f t="shared" si="8"/>
        <v>0.340679134867456+0.073305410790795i</v>
      </c>
      <c r="G38" t="s">
        <v>153</v>
      </c>
      <c r="H38">
        <f t="shared" si="9"/>
        <v>0</v>
      </c>
    </row>
    <row r="39" spans="2:19" x14ac:dyDescent="0.5">
      <c r="B39">
        <f t="shared" si="6"/>
        <v>7.8780465004074933E-25</v>
      </c>
      <c r="C39" t="s">
        <v>98</v>
      </c>
      <c r="D39">
        <f t="shared" si="7"/>
        <v>2.4491956963519477E-59</v>
      </c>
      <c r="E39" t="s">
        <v>129</v>
      </c>
      <c r="F39" t="str">
        <f t="shared" si="8"/>
        <v>0.349744113376744+0.11102514803007i</v>
      </c>
      <c r="G39" t="s">
        <v>153</v>
      </c>
      <c r="H39">
        <f t="shared" si="9"/>
        <v>0</v>
      </c>
    </row>
    <row r="40" spans="2:19" x14ac:dyDescent="0.5">
      <c r="B40">
        <f t="shared" si="6"/>
        <v>1.3207055616017271E-26</v>
      </c>
      <c r="C40" t="s">
        <v>99</v>
      </c>
      <c r="D40">
        <f t="shared" si="7"/>
        <v>6.6197126363441978E-63</v>
      </c>
      <c r="E40" t="s">
        <v>130</v>
      </c>
      <c r="F40" t="str">
        <f t="shared" si="8"/>
        <v>0.363648389494653+0.149777595222651i</v>
      </c>
      <c r="G40" t="s">
        <v>153</v>
      </c>
      <c r="H40">
        <f t="shared" si="9"/>
        <v>0</v>
      </c>
    </row>
    <row r="41" spans="2:19" x14ac:dyDescent="0.5">
      <c r="B41">
        <f t="shared" si="6"/>
        <v>2.0406275012835105E-28</v>
      </c>
      <c r="C41" t="s">
        <v>100</v>
      </c>
      <c r="D41">
        <f t="shared" si="7"/>
        <v>1.6677289243625563E-66</v>
      </c>
      <c r="E41" t="s">
        <v>131</v>
      </c>
      <c r="F41" t="str">
        <f t="shared" si="8"/>
        <v>0.383624386706411+0.189428956275488i</v>
      </c>
      <c r="G41" t="s">
        <v>153</v>
      </c>
      <c r="H41">
        <f t="shared" si="9"/>
        <v>0</v>
      </c>
    </row>
    <row r="42" spans="2:19" x14ac:dyDescent="0.5">
      <c r="B42">
        <f t="shared" si="6"/>
        <v>2.9093422973465292E-30</v>
      </c>
      <c r="C42" t="s">
        <v>101</v>
      </c>
      <c r="D42">
        <f t="shared" si="7"/>
        <v>3.923404456774482E-70</v>
      </c>
      <c r="E42" t="s">
        <v>132</v>
      </c>
      <c r="F42" t="str">
        <f t="shared" si="8"/>
        <v>0.411221294384524+0.229315937485348i</v>
      </c>
      <c r="G42" t="s">
        <v>153</v>
      </c>
      <c r="H42">
        <f t="shared" si="9"/>
        <v>0</v>
      </c>
    </row>
    <row r="43" spans="2:19" x14ac:dyDescent="0.5">
      <c r="B43">
        <f t="shared" si="6"/>
        <v>3.8307233146186672E-32</v>
      </c>
      <c r="C43" t="s">
        <v>102</v>
      </c>
      <c r="D43">
        <f t="shared" si="7"/>
        <v>8.6324825403959893E-74</v>
      </c>
      <c r="E43" t="s">
        <v>133</v>
      </c>
      <c r="F43" t="str">
        <f t="shared" si="8"/>
        <v>0.44816229434895+0.267997662208458i</v>
      </c>
      <c r="G43" t="s">
        <v>153</v>
      </c>
      <c r="H43">
        <f t="shared" si="9"/>
        <v>0</v>
      </c>
    </row>
    <row r="44" spans="2:19" x14ac:dyDescent="0.5">
      <c r="B44">
        <f t="shared" si="6"/>
        <v>4.6611070352493795E-34</v>
      </c>
      <c r="C44" t="s">
        <v>103</v>
      </c>
      <c r="D44">
        <f t="shared" si="7"/>
        <v>1.7788556584947404E-77</v>
      </c>
      <c r="E44" t="s">
        <v>134</v>
      </c>
      <c r="F44" t="str">
        <f t="shared" si="8"/>
        <v>0.496041420823908+0.303004813538675i</v>
      </c>
      <c r="G44" t="s">
        <v>153</v>
      </c>
      <c r="H44">
        <f t="shared" si="9"/>
        <v>0</v>
      </c>
    </row>
    <row r="45" spans="2:19" x14ac:dyDescent="0.5">
      <c r="B45">
        <f t="shared" si="6"/>
        <v>5.242979792606427E-36</v>
      </c>
      <c r="C45" t="s">
        <v>104</v>
      </c>
      <c r="D45">
        <f t="shared" si="7"/>
        <v>3.4371444038185255E-81</v>
      </c>
      <c r="E45" t="s">
        <v>135</v>
      </c>
      <c r="F45" t="str">
        <f t="shared" si="8"/>
        <v>0.555813806894421+0.330685672510838i</v>
      </c>
      <c r="G45" t="s">
        <v>153</v>
      </c>
      <c r="H45">
        <f t="shared" si="9"/>
        <v>0</v>
      </c>
    </row>
    <row r="46" spans="2:19" x14ac:dyDescent="0.5">
      <c r="B46">
        <f t="shared" si="6"/>
        <v>5.4525620077996052E-38</v>
      </c>
      <c r="C46" t="s">
        <v>105</v>
      </c>
      <c r="D46">
        <f t="shared" si="7"/>
        <v>6.2338460707610728E-85</v>
      </c>
      <c r="E46" t="s">
        <v>136</v>
      </c>
      <c r="F46" t="str">
        <f t="shared" si="8"/>
        <v>0.627094752497002+0.346304397796972i</v>
      </c>
      <c r="G46" t="s">
        <v>153</v>
      </c>
      <c r="H46">
        <f t="shared" si="9"/>
        <v>0</v>
      </c>
    </row>
    <row r="47" spans="2:19" x14ac:dyDescent="0.5">
      <c r="B47">
        <f t="shared" si="6"/>
        <v>5.2420825933897451E-40</v>
      </c>
      <c r="C47" t="s">
        <v>106</v>
      </c>
      <c r="D47">
        <f t="shared" si="7"/>
        <v>1.0621848151612187E-88</v>
      </c>
      <c r="E47" t="s">
        <v>137</v>
      </c>
      <c r="F47" t="str">
        <f t="shared" si="8"/>
        <v>0.707400658378573+0.344563081693734i</v>
      </c>
      <c r="G47" t="s">
        <v>153</v>
      </c>
      <c r="H47">
        <f t="shared" si="9"/>
        <v>0</v>
      </c>
    </row>
    <row r="48" spans="2:19" x14ac:dyDescent="0.5">
      <c r="B48">
        <f t="shared" si="6"/>
        <v>4.6572487264920685E-42</v>
      </c>
      <c r="C48" t="s">
        <v>107</v>
      </c>
      <c r="D48">
        <f t="shared" si="7"/>
        <v>1.7015881454932111E-92</v>
      </c>
      <c r="E48" t="s">
        <v>138</v>
      </c>
      <c r="F48" t="str">
        <f t="shared" si="8"/>
        <v>0.791610632262114+0.320641004095195i</v>
      </c>
      <c r="G48" t="s">
        <v>153</v>
      </c>
      <c r="H48">
        <f t="shared" si="9"/>
        <v>0</v>
      </c>
    </row>
    <row r="49" spans="1:8" x14ac:dyDescent="0.5">
      <c r="B49">
        <f t="shared" si="6"/>
        <v>3.8212889999416023E-44</v>
      </c>
      <c r="C49" t="s">
        <v>108</v>
      </c>
      <c r="D49">
        <f t="shared" si="7"/>
        <v>2.5644122163032553E-96</v>
      </c>
      <c r="E49" t="s">
        <v>139</v>
      </c>
      <c r="F49" t="str">
        <f t="shared" si="8"/>
        <v>0.872019107546896+0.271640450471076i</v>
      </c>
      <c r="G49" t="s">
        <v>153</v>
      </c>
      <c r="H49">
        <f t="shared" si="9"/>
        <v>0</v>
      </c>
    </row>
    <row r="50" spans="1:8" x14ac:dyDescent="0.5">
      <c r="B50">
        <f t="shared" si="6"/>
        <v>2.893101648596221E-46</v>
      </c>
      <c r="C50" t="s">
        <v>109</v>
      </c>
      <c r="D50">
        <f t="shared" si="7"/>
        <v>3.6376096518999938E-100</v>
      </c>
      <c r="E50" t="s">
        <v>140</v>
      </c>
      <c r="F50" t="str">
        <f t="shared" si="8"/>
        <v>0.93927426128114+0.198045801072547i</v>
      </c>
      <c r="G50" t="s">
        <v>153</v>
      </c>
      <c r="H50">
        <f t="shared" si="9"/>
        <v>0</v>
      </c>
    </row>
    <row r="51" spans="1:8" x14ac:dyDescent="0.5">
      <c r="B51">
        <f t="shared" si="6"/>
        <v>2.01877428093372E-48</v>
      </c>
      <c r="C51" t="s">
        <v>110</v>
      </c>
      <c r="D51">
        <f t="shared" si="7"/>
        <v>4.8585277496801683E-104</v>
      </c>
      <c r="E51" t="s">
        <v>141</v>
      </c>
      <c r="F51" t="str">
        <f t="shared" si="8"/>
        <v>0.98419318732631+0.104592927663248i</v>
      </c>
      <c r="G51" t="s">
        <v>153</v>
      </c>
      <c r="H51">
        <f t="shared" si="9"/>
        <v>0</v>
      </c>
    </row>
    <row r="52" spans="1:8" x14ac:dyDescent="0.5">
      <c r="D52">
        <f>1/IMSUM(D20:D51)</f>
        <v>1</v>
      </c>
    </row>
    <row r="53" spans="1:8" x14ac:dyDescent="0.5">
      <c r="A53" t="s">
        <v>73</v>
      </c>
    </row>
    <row r="54" spans="1:8" x14ac:dyDescent="0.5">
      <c r="B54">
        <f>H20</f>
        <v>0.57956742706444597</v>
      </c>
      <c r="C54" t="s">
        <v>154</v>
      </c>
      <c r="D54">
        <f>N2</f>
        <v>0.95320218435906601</v>
      </c>
      <c r="E54" t="s">
        <v>79</v>
      </c>
      <c r="F54" t="str">
        <f>IMPRODUCT(C54,E54,D$86)</f>
        <v>0.999999999993562</v>
      </c>
      <c r="G54" t="s">
        <v>217</v>
      </c>
      <c r="H54">
        <f>IMABS(G54)</f>
        <v>0.55244493746119305</v>
      </c>
    </row>
    <row r="55" spans="1:8" x14ac:dyDescent="0.5">
      <c r="B55">
        <f t="shared" ref="B55:B85" si="10">H21</f>
        <v>0.31782161362737799</v>
      </c>
      <c r="C55" t="s">
        <v>155</v>
      </c>
      <c r="D55">
        <f t="shared" ref="D55:D85" si="11">N3</f>
        <v>4.5769624718702558E-2</v>
      </c>
      <c r="E55" t="s">
        <v>186</v>
      </c>
      <c r="F55" t="str">
        <f t="shared" ref="F55:F85" si="12">IMPRODUCT(C55,E55,D$86)</f>
        <v>0.982273992743162-0.113670320437524i</v>
      </c>
      <c r="G55" t="s">
        <v>218</v>
      </c>
      <c r="H55">
        <f t="shared" ref="H55:H85" si="13">IMABS(G55)</f>
        <v>0.32947483998206401</v>
      </c>
    </row>
    <row r="56" spans="1:8" x14ac:dyDescent="0.5">
      <c r="B56">
        <f t="shared" si="10"/>
        <v>8.5447879583888303E-2</v>
      </c>
      <c r="C56" t="s">
        <v>156</v>
      </c>
      <c r="D56">
        <f t="shared" si="11"/>
        <v>1.0143260335925735E-3</v>
      </c>
      <c r="E56" t="s">
        <v>187</v>
      </c>
      <c r="F56" t="str">
        <f t="shared" si="12"/>
        <v>0.932101279513035-0.214432638094839i</v>
      </c>
      <c r="G56" t="s">
        <v>219</v>
      </c>
      <c r="H56">
        <f t="shared" si="13"/>
        <v>9.6583551780924107E-2</v>
      </c>
    </row>
    <row r="57" spans="1:8" x14ac:dyDescent="0.5">
      <c r="B57">
        <f t="shared" si="10"/>
        <v>1.5011708288243801E-2</v>
      </c>
      <c r="C57" t="s">
        <v>157</v>
      </c>
      <c r="D57">
        <f t="shared" si="11"/>
        <v>1.3737192147043572E-5</v>
      </c>
      <c r="E57" t="s">
        <v>188</v>
      </c>
      <c r="F57" t="str">
        <f t="shared" si="12"/>
        <v>0.857566613235566-0.292373444429544i</v>
      </c>
      <c r="G57" t="s">
        <v>220</v>
      </c>
      <c r="H57">
        <f t="shared" si="13"/>
        <v>1.8550446878726898E-2</v>
      </c>
    </row>
    <row r="58" spans="1:8" x14ac:dyDescent="0.5">
      <c r="B58">
        <f t="shared" si="10"/>
        <v>1.9379824927554801E-3</v>
      </c>
      <c r="C58" t="s">
        <v>158</v>
      </c>
      <c r="D58">
        <f t="shared" si="11"/>
        <v>1.268489719696492E-7</v>
      </c>
      <c r="E58" t="s">
        <v>189</v>
      </c>
      <c r="F58" t="str">
        <f t="shared" si="12"/>
        <v>0.76947131129305-0.342440115585601i</v>
      </c>
      <c r="G58" t="s">
        <v>221</v>
      </c>
      <c r="H58">
        <f t="shared" si="13"/>
        <v>2.62548090296807E-3</v>
      </c>
    </row>
    <row r="59" spans="1:8" x14ac:dyDescent="0.5">
      <c r="B59">
        <f t="shared" si="10"/>
        <v>1.9602427681756E-4</v>
      </c>
      <c r="C59" t="s">
        <v>159</v>
      </c>
      <c r="D59">
        <f t="shared" si="11"/>
        <v>8.4335112245760314E-10</v>
      </c>
      <c r="E59" t="s">
        <v>190</v>
      </c>
      <c r="F59" t="str">
        <f t="shared" si="12"/>
        <v>0.678563126146698-0.36464711833913i</v>
      </c>
      <c r="G59" t="s">
        <v>222</v>
      </c>
      <c r="H59">
        <f t="shared" si="13"/>
        <v>2.91992884844563E-4</v>
      </c>
    </row>
    <row r="60" spans="1:8" x14ac:dyDescent="0.5">
      <c r="B60">
        <f t="shared" si="10"/>
        <v>1.61753020801145E-5</v>
      </c>
      <c r="C60" t="s">
        <v>160</v>
      </c>
      <c r="D60">
        <f t="shared" si="11"/>
        <v>4.1533270845297075E-12</v>
      </c>
      <c r="E60" t="s">
        <v>191</v>
      </c>
      <c r="F60" t="str">
        <f t="shared" si="12"/>
        <v>0.593383878793884-0.362874437944664i</v>
      </c>
      <c r="G60" t="s">
        <v>223</v>
      </c>
      <c r="H60">
        <f t="shared" si="13"/>
        <v>2.6573365095556599E-5</v>
      </c>
    </row>
    <row r="61" spans="1:8" x14ac:dyDescent="0.5">
      <c r="B61">
        <f t="shared" si="10"/>
        <v>1.1194838245728899E-6</v>
      </c>
      <c r="C61" t="s">
        <v>161</v>
      </c>
      <c r="D61">
        <f t="shared" si="11"/>
        <v>1.5340697437639796E-14</v>
      </c>
      <c r="E61" t="s">
        <v>192</v>
      </c>
      <c r="F61" t="str">
        <f t="shared" si="12"/>
        <v>0.519271768599786-0.343010611426626i</v>
      </c>
      <c r="G61" t="s">
        <v>224</v>
      </c>
      <c r="H61">
        <f t="shared" si="13"/>
        <v>2.0348645091731502E-6</v>
      </c>
    </row>
    <row r="62" spans="1:8" x14ac:dyDescent="0.5">
      <c r="B62">
        <f t="shared" si="10"/>
        <v>6.6306915966988399E-8</v>
      </c>
      <c r="C62" t="s">
        <v>162</v>
      </c>
      <c r="D62">
        <f t="shared" si="11"/>
        <v>4.2496712831104521E-17</v>
      </c>
      <c r="E62" t="s">
        <v>193</v>
      </c>
      <c r="F62" t="str">
        <f t="shared" si="12"/>
        <v>0.458460426631014-0.311214358784245i</v>
      </c>
      <c r="G62" t="s">
        <v>225</v>
      </c>
      <c r="H62">
        <f t="shared" si="13"/>
        <v>1.3380095596282999E-7</v>
      </c>
    </row>
    <row r="63" spans="1:8" x14ac:dyDescent="0.5">
      <c r="B63">
        <f t="shared" si="10"/>
        <v>3.4127474565112798E-9</v>
      </c>
      <c r="C63" t="s">
        <v>163</v>
      </c>
      <c r="D63">
        <f t="shared" si="11"/>
        <v>8.7203075773549227E-20</v>
      </c>
      <c r="E63" t="s">
        <v>194</v>
      </c>
      <c r="F63" t="str">
        <f t="shared" si="12"/>
        <v>0.41084762561181-0.272752917624774i</v>
      </c>
      <c r="G63" t="s">
        <v>226</v>
      </c>
      <c r="H63">
        <f t="shared" si="13"/>
        <v>7.6721693861486607E-9</v>
      </c>
    </row>
    <row r="64" spans="1:8" x14ac:dyDescent="0.5">
      <c r="B64">
        <f t="shared" si="10"/>
        <v>1.54464641661107E-10</v>
      </c>
      <c r="C64" t="s">
        <v>164</v>
      </c>
      <c r="D64">
        <f t="shared" si="11"/>
        <v>1.2883704787484361E-22</v>
      </c>
      <c r="E64" t="s">
        <v>195</v>
      </c>
      <c r="F64" t="str">
        <f t="shared" si="12"/>
        <v>0.374953540658295-0.231498051055245i</v>
      </c>
      <c r="G64" t="s">
        <v>227</v>
      </c>
      <c r="H64">
        <f t="shared" si="13"/>
        <v>3.8829701024901302E-10</v>
      </c>
    </row>
    <row r="65" spans="2:8" x14ac:dyDescent="0.5">
      <c r="B65">
        <f t="shared" si="10"/>
        <v>0</v>
      </c>
      <c r="C65" t="s">
        <v>165</v>
      </c>
      <c r="D65">
        <f t="shared" si="11"/>
        <v>1.2978314821618737E-25</v>
      </c>
      <c r="E65" t="s">
        <v>196</v>
      </c>
      <c r="F65" t="str">
        <f t="shared" si="12"/>
        <v>0.348741008322953-0.189917046773287i</v>
      </c>
      <c r="G65" t="s">
        <v>153</v>
      </c>
      <c r="H65">
        <f t="shared" si="13"/>
        <v>0</v>
      </c>
    </row>
    <row r="66" spans="2:8" x14ac:dyDescent="0.5">
      <c r="B66">
        <f t="shared" si="10"/>
        <v>0</v>
      </c>
      <c r="C66" t="s">
        <v>166</v>
      </c>
      <c r="D66">
        <f t="shared" si="11"/>
        <v>7.9894342084800305E-29</v>
      </c>
      <c r="E66" t="s">
        <v>197</v>
      </c>
      <c r="F66" t="str">
        <f t="shared" si="12"/>
        <v>0.330167869424886-0.14932615797735i</v>
      </c>
      <c r="G66" t="s">
        <v>153</v>
      </c>
      <c r="H66">
        <f t="shared" si="13"/>
        <v>0</v>
      </c>
    </row>
    <row r="67" spans="2:8" x14ac:dyDescent="0.5">
      <c r="B67">
        <f t="shared" si="10"/>
        <v>0</v>
      </c>
      <c r="C67" t="s">
        <v>167</v>
      </c>
      <c r="D67">
        <f t="shared" si="11"/>
        <v>2.2699779717982551E-32</v>
      </c>
      <c r="E67" t="s">
        <v>198</v>
      </c>
      <c r="F67" t="str">
        <f t="shared" si="12"/>
        <v>0.3174830207387-0.110217926665465i</v>
      </c>
      <c r="G67" t="s">
        <v>153</v>
      </c>
      <c r="H67">
        <f t="shared" si="13"/>
        <v>0</v>
      </c>
    </row>
    <row r="68" spans="2:8" x14ac:dyDescent="0.5">
      <c r="B68">
        <f t="shared" si="10"/>
        <v>0</v>
      </c>
      <c r="C68" t="s">
        <v>168</v>
      </c>
      <c r="D68">
        <f t="shared" si="11"/>
        <v>0</v>
      </c>
      <c r="E68" t="s">
        <v>199</v>
      </c>
      <c r="F68" t="str">
        <f t="shared" si="12"/>
        <v>0.309340515675736-0.0725543275944001i</v>
      </c>
      <c r="G68" t="s">
        <v>153</v>
      </c>
      <c r="H68">
        <f t="shared" si="13"/>
        <v>0</v>
      </c>
    </row>
    <row r="69" spans="2:8" x14ac:dyDescent="0.5">
      <c r="B69">
        <f t="shared" si="10"/>
        <v>0</v>
      </c>
      <c r="C69" t="s">
        <v>169</v>
      </c>
      <c r="D69">
        <f t="shared" si="11"/>
        <v>0</v>
      </c>
      <c r="E69" t="s">
        <v>200</v>
      </c>
      <c r="F69" t="str">
        <f t="shared" si="12"/>
        <v>0.304812344290872-0.0359861100297883i</v>
      </c>
      <c r="G69" t="s">
        <v>153</v>
      </c>
      <c r="H69">
        <f t="shared" si="13"/>
        <v>0</v>
      </c>
    </row>
    <row r="70" spans="2:8" x14ac:dyDescent="0.5">
      <c r="B70">
        <f t="shared" si="10"/>
        <v>0</v>
      </c>
      <c r="C70" t="s">
        <v>170</v>
      </c>
      <c r="D70">
        <f t="shared" si="11"/>
        <v>0</v>
      </c>
      <c r="E70" t="s">
        <v>201</v>
      </c>
      <c r="F70" t="str">
        <f t="shared" si="12"/>
        <v>0.303361355405732</v>
      </c>
      <c r="G70" t="s">
        <v>153</v>
      </c>
      <c r="H70">
        <f t="shared" si="13"/>
        <v>0</v>
      </c>
    </row>
    <row r="71" spans="2:8" x14ac:dyDescent="0.5">
      <c r="B71">
        <f t="shared" si="10"/>
        <v>0</v>
      </c>
      <c r="C71" t="s">
        <v>171</v>
      </c>
      <c r="D71">
        <f t="shared" si="11"/>
        <v>0</v>
      </c>
      <c r="E71" t="s">
        <v>202</v>
      </c>
      <c r="F71" t="str">
        <f t="shared" si="12"/>
        <v>0.304812344290872+0.0359861100297887i</v>
      </c>
      <c r="G71" t="s">
        <v>153</v>
      </c>
      <c r="H71">
        <f t="shared" si="13"/>
        <v>0</v>
      </c>
    </row>
    <row r="72" spans="2:8" x14ac:dyDescent="0.5">
      <c r="B72">
        <f t="shared" si="10"/>
        <v>0</v>
      </c>
      <c r="C72" t="s">
        <v>172</v>
      </c>
      <c r="D72">
        <f t="shared" si="11"/>
        <v>0</v>
      </c>
      <c r="E72" t="s">
        <v>203</v>
      </c>
      <c r="F72" t="str">
        <f t="shared" si="12"/>
        <v>0.309340515675736+0.0725543275944005i</v>
      </c>
      <c r="G72" t="s">
        <v>153</v>
      </c>
      <c r="H72">
        <f t="shared" si="13"/>
        <v>0</v>
      </c>
    </row>
    <row r="73" spans="2:8" x14ac:dyDescent="0.5">
      <c r="B73">
        <f t="shared" si="10"/>
        <v>0</v>
      </c>
      <c r="C73" t="s">
        <v>173</v>
      </c>
      <c r="D73">
        <f t="shared" si="11"/>
        <v>0</v>
      </c>
      <c r="E73" t="s">
        <v>204</v>
      </c>
      <c r="F73" t="str">
        <f t="shared" si="12"/>
        <v>0.3174830207387+0.110217926665465i</v>
      </c>
      <c r="G73" t="s">
        <v>153</v>
      </c>
      <c r="H73">
        <f t="shared" si="13"/>
        <v>0</v>
      </c>
    </row>
    <row r="74" spans="2:8" x14ac:dyDescent="0.5">
      <c r="B74">
        <f t="shared" si="10"/>
        <v>0</v>
      </c>
      <c r="C74" t="s">
        <v>174</v>
      </c>
      <c r="D74">
        <f t="shared" si="11"/>
        <v>0</v>
      </c>
      <c r="E74" t="s">
        <v>205</v>
      </c>
      <c r="F74" t="str">
        <f t="shared" si="12"/>
        <v>0.330167869424886+0.149326157977351i</v>
      </c>
      <c r="G74" t="s">
        <v>153</v>
      </c>
      <c r="H74">
        <f t="shared" si="13"/>
        <v>0</v>
      </c>
    </row>
    <row r="75" spans="2:8" x14ac:dyDescent="0.5">
      <c r="B75">
        <f t="shared" si="10"/>
        <v>0</v>
      </c>
      <c r="C75" t="s">
        <v>175</v>
      </c>
      <c r="D75">
        <f t="shared" si="11"/>
        <v>0</v>
      </c>
      <c r="E75" t="s">
        <v>206</v>
      </c>
      <c r="F75" t="str">
        <f t="shared" si="12"/>
        <v>0.348741008322953+0.189917046773287i</v>
      </c>
      <c r="G75" t="s">
        <v>153</v>
      </c>
      <c r="H75">
        <f t="shared" si="13"/>
        <v>0</v>
      </c>
    </row>
    <row r="76" spans="2:8" x14ac:dyDescent="0.5">
      <c r="B76">
        <f t="shared" si="10"/>
        <v>0</v>
      </c>
      <c r="C76" t="s">
        <v>176</v>
      </c>
      <c r="D76">
        <f t="shared" si="11"/>
        <v>0</v>
      </c>
      <c r="E76" t="s">
        <v>207</v>
      </c>
      <c r="F76" t="str">
        <f t="shared" si="12"/>
        <v>0.374953540658295+0.231498051055246i</v>
      </c>
      <c r="G76" t="s">
        <v>153</v>
      </c>
      <c r="H76">
        <f t="shared" si="13"/>
        <v>0</v>
      </c>
    </row>
    <row r="77" spans="2:8" x14ac:dyDescent="0.5">
      <c r="B77">
        <f t="shared" si="10"/>
        <v>0</v>
      </c>
      <c r="C77" t="s">
        <v>177</v>
      </c>
      <c r="D77">
        <f t="shared" si="11"/>
        <v>0</v>
      </c>
      <c r="E77" t="s">
        <v>208</v>
      </c>
      <c r="F77" t="str">
        <f t="shared" si="12"/>
        <v>0.41084762561181+0.272752917624775i</v>
      </c>
      <c r="G77" t="s">
        <v>153</v>
      </c>
      <c r="H77">
        <f t="shared" si="13"/>
        <v>0</v>
      </c>
    </row>
    <row r="78" spans="2:8" x14ac:dyDescent="0.5">
      <c r="B78">
        <f t="shared" si="10"/>
        <v>0</v>
      </c>
      <c r="C78" t="s">
        <v>178</v>
      </c>
      <c r="D78">
        <f t="shared" si="11"/>
        <v>0</v>
      </c>
      <c r="E78" t="s">
        <v>209</v>
      </c>
      <c r="F78" t="str">
        <f t="shared" si="12"/>
        <v>0.458460426631014+0.311214358784245i</v>
      </c>
      <c r="G78" t="s">
        <v>153</v>
      </c>
      <c r="H78">
        <f t="shared" si="13"/>
        <v>0</v>
      </c>
    </row>
    <row r="79" spans="2:8" x14ac:dyDescent="0.5">
      <c r="B79">
        <f t="shared" si="10"/>
        <v>0</v>
      </c>
      <c r="C79" t="s">
        <v>179</v>
      </c>
      <c r="D79">
        <f t="shared" si="11"/>
        <v>0</v>
      </c>
      <c r="E79" t="s">
        <v>210</v>
      </c>
      <c r="F79" t="str">
        <f t="shared" si="12"/>
        <v>0.519271768599786+0.343010611426626i</v>
      </c>
      <c r="G79" t="s">
        <v>153</v>
      </c>
      <c r="H79">
        <f t="shared" si="13"/>
        <v>0</v>
      </c>
    </row>
    <row r="80" spans="2:8" x14ac:dyDescent="0.5">
      <c r="B80">
        <f t="shared" si="10"/>
        <v>0</v>
      </c>
      <c r="C80" t="s">
        <v>180</v>
      </c>
      <c r="D80">
        <f t="shared" si="11"/>
        <v>0</v>
      </c>
      <c r="E80" t="s">
        <v>211</v>
      </c>
      <c r="F80" t="str">
        <f t="shared" si="12"/>
        <v>0.593383878793884+0.362874437944664i</v>
      </c>
      <c r="G80" t="s">
        <v>153</v>
      </c>
      <c r="H80">
        <f t="shared" si="13"/>
        <v>0</v>
      </c>
    </row>
    <row r="81" spans="1:8" x14ac:dyDescent="0.5">
      <c r="B81">
        <f t="shared" si="10"/>
        <v>0</v>
      </c>
      <c r="C81" t="s">
        <v>181</v>
      </c>
      <c r="D81">
        <f t="shared" si="11"/>
        <v>0</v>
      </c>
      <c r="E81" t="s">
        <v>212</v>
      </c>
      <c r="F81" t="str">
        <f t="shared" si="12"/>
        <v>0.678563126146699+0.36464711833913i</v>
      </c>
      <c r="G81" t="s">
        <v>153</v>
      </c>
      <c r="H81">
        <f t="shared" si="13"/>
        <v>0</v>
      </c>
    </row>
    <row r="82" spans="1:8" x14ac:dyDescent="0.5">
      <c r="B82">
        <f t="shared" si="10"/>
        <v>0</v>
      </c>
      <c r="C82" t="s">
        <v>182</v>
      </c>
      <c r="D82">
        <f t="shared" si="11"/>
        <v>0</v>
      </c>
      <c r="E82" t="s">
        <v>213</v>
      </c>
      <c r="F82" t="str">
        <f t="shared" si="12"/>
        <v>0.769471311293051+0.342440115585601i</v>
      </c>
      <c r="G82" t="s">
        <v>153</v>
      </c>
      <c r="H82">
        <f t="shared" si="13"/>
        <v>0</v>
      </c>
    </row>
    <row r="83" spans="1:8" x14ac:dyDescent="0.5">
      <c r="B83">
        <f t="shared" si="10"/>
        <v>0</v>
      </c>
      <c r="C83" t="s">
        <v>183</v>
      </c>
      <c r="D83">
        <f t="shared" si="11"/>
        <v>0</v>
      </c>
      <c r="E83" t="s">
        <v>214</v>
      </c>
      <c r="F83" t="str">
        <f t="shared" si="12"/>
        <v>0.857566613235567+0.292373444429544i</v>
      </c>
      <c r="G83" t="s">
        <v>153</v>
      </c>
      <c r="H83">
        <f t="shared" si="13"/>
        <v>0</v>
      </c>
    </row>
    <row r="84" spans="1:8" x14ac:dyDescent="0.5">
      <c r="B84">
        <f t="shared" si="10"/>
        <v>0</v>
      </c>
      <c r="C84" t="s">
        <v>184</v>
      </c>
      <c r="D84">
        <f t="shared" si="11"/>
        <v>0</v>
      </c>
      <c r="E84" t="s">
        <v>215</v>
      </c>
      <c r="F84" t="str">
        <f t="shared" si="12"/>
        <v>0.932101279513035+0.214432638094838i</v>
      </c>
      <c r="G84" t="s">
        <v>153</v>
      </c>
      <c r="H84">
        <f t="shared" si="13"/>
        <v>0</v>
      </c>
    </row>
    <row r="85" spans="1:8" x14ac:dyDescent="0.5">
      <c r="B85">
        <f t="shared" si="10"/>
        <v>0</v>
      </c>
      <c r="C85" t="s">
        <v>185</v>
      </c>
      <c r="D85">
        <f t="shared" si="11"/>
        <v>0</v>
      </c>
      <c r="E85" t="s">
        <v>216</v>
      </c>
      <c r="F85" t="str">
        <f t="shared" si="12"/>
        <v>0.982273992743162+0.113670320437524i</v>
      </c>
      <c r="G85" t="s">
        <v>153</v>
      </c>
      <c r="H85">
        <f t="shared" si="13"/>
        <v>0</v>
      </c>
    </row>
    <row r="86" spans="1:8" x14ac:dyDescent="0.5">
      <c r="D86">
        <v>1</v>
      </c>
    </row>
    <row r="87" spans="1:8" x14ac:dyDescent="0.5">
      <c r="A87" t="s">
        <v>74</v>
      </c>
    </row>
    <row r="88" spans="1:8" x14ac:dyDescent="0.5">
      <c r="B88">
        <f>H54</f>
        <v>0.55244493746119305</v>
      </c>
      <c r="C88" t="s">
        <v>228</v>
      </c>
      <c r="D88">
        <f>P2</f>
        <v>0.99544951833847517</v>
      </c>
      <c r="E88" t="s">
        <v>79</v>
      </c>
      <c r="F88" t="str">
        <f>IMPRODUCT(C88,E88,D$120)</f>
        <v>0.999999999981748</v>
      </c>
      <c r="G88" t="s">
        <v>291</v>
      </c>
      <c r="H88">
        <f>IMABS(G88)</f>
        <v>0.54993104690427397</v>
      </c>
    </row>
    <row r="89" spans="1:8" x14ac:dyDescent="0.5">
      <c r="B89">
        <f t="shared" ref="B89:B119" si="14">H55</f>
        <v>0.32947483998206401</v>
      </c>
      <c r="C89" t="s">
        <v>229</v>
      </c>
      <c r="D89">
        <f t="shared" ref="D89:D119" si="15">P3</f>
        <v>4.5409753742656697E-3</v>
      </c>
      <c r="E89" t="s">
        <v>260</v>
      </c>
      <c r="F89" t="str">
        <f t="shared" ref="F89:F119" si="16">IMPRODUCT(C89,E89,D$120)</f>
        <v>0.982086459613977-0.114534092237157i</v>
      </c>
      <c r="G89" t="s">
        <v>292</v>
      </c>
      <c r="H89">
        <f t="shared" ref="H89:H119" si="17">IMABS(G89)</f>
        <v>0.33048420962144098</v>
      </c>
    </row>
    <row r="90" spans="1:8" x14ac:dyDescent="0.5">
      <c r="B90">
        <f t="shared" si="14"/>
        <v>9.6583551780924107E-2</v>
      </c>
      <c r="C90" t="s">
        <v>230</v>
      </c>
      <c r="D90">
        <f t="shared" si="15"/>
        <v>9.4942463458266681E-6</v>
      </c>
      <c r="E90" t="s">
        <v>261</v>
      </c>
      <c r="F90" t="str">
        <f t="shared" si="16"/>
        <v>0.931402415800457-0.215983951792504i</v>
      </c>
      <c r="G90" t="s">
        <v>293</v>
      </c>
      <c r="H90">
        <f t="shared" si="17"/>
        <v>9.7645432282867498E-2</v>
      </c>
    </row>
    <row r="91" spans="1:8" x14ac:dyDescent="0.5">
      <c r="B91">
        <f t="shared" si="14"/>
        <v>1.8550446878726898E-2</v>
      </c>
      <c r="C91" t="s">
        <v>231</v>
      </c>
      <c r="D91">
        <f t="shared" si="15"/>
        <v>1.2030617005842635E-8</v>
      </c>
      <c r="E91" t="s">
        <v>262</v>
      </c>
      <c r="F91" t="str">
        <f t="shared" si="16"/>
        <v>0.856165108826441-0.294319003197117i</v>
      </c>
      <c r="G91" t="s">
        <v>294</v>
      </c>
      <c r="H91">
        <f t="shared" si="17"/>
        <v>1.8907751702137401E-2</v>
      </c>
    </row>
    <row r="92" spans="1:8" x14ac:dyDescent="0.5">
      <c r="B92">
        <f t="shared" si="14"/>
        <v>2.62548090296807E-3</v>
      </c>
      <c r="C92" t="s">
        <v>232</v>
      </c>
      <c r="D92">
        <f t="shared" si="15"/>
        <v>1.0290087773349334E-11</v>
      </c>
      <c r="E92" t="s">
        <v>263</v>
      </c>
      <c r="F92" t="str">
        <f t="shared" si="16"/>
        <v>0.767337763263788-0.344459454268561i</v>
      </c>
      <c r="G92" t="s">
        <v>295</v>
      </c>
      <c r="H92">
        <f t="shared" si="17"/>
        <v>2.6986917802283299E-3</v>
      </c>
    </row>
    <row r="93" spans="1:8" x14ac:dyDescent="0.5">
      <c r="B93">
        <f t="shared" si="14"/>
        <v>2.91992884844563E-4</v>
      </c>
      <c r="C93" t="s">
        <v>233</v>
      </c>
      <c r="D93">
        <f t="shared" si="15"/>
        <v>6.2587516918393245E-15</v>
      </c>
      <c r="E93" t="s">
        <v>264</v>
      </c>
      <c r="F93" t="str">
        <f t="shared" si="16"/>
        <v>0.675804772268573-0.36647440502733i</v>
      </c>
      <c r="G93" t="s">
        <v>296</v>
      </c>
      <c r="H93">
        <f t="shared" si="17"/>
        <v>3.02763708568784E-4</v>
      </c>
    </row>
    <row r="94" spans="1:8" x14ac:dyDescent="0.5">
      <c r="B94">
        <f t="shared" si="14"/>
        <v>2.6573365095556599E-5</v>
      </c>
      <c r="C94" t="s">
        <v>234</v>
      </c>
      <c r="D94">
        <f t="shared" si="15"/>
        <v>2.7757680419046716E-18</v>
      </c>
      <c r="E94" t="s">
        <v>265</v>
      </c>
      <c r="F94" t="str">
        <f t="shared" si="16"/>
        <v>0.590186055751419-0.364344744269545i</v>
      </c>
      <c r="G94" t="s">
        <v>297</v>
      </c>
      <c r="H94">
        <f t="shared" si="17"/>
        <v>2.7803527116197301E-5</v>
      </c>
    </row>
    <row r="95" spans="1:8" x14ac:dyDescent="0.5">
      <c r="B95">
        <f t="shared" si="14"/>
        <v>2.0348645091731502E-6</v>
      </c>
      <c r="C95" t="s">
        <v>235</v>
      </c>
      <c r="D95">
        <f t="shared" si="15"/>
        <v>9.0445099645618249E-22</v>
      </c>
      <c r="E95" t="s">
        <v>266</v>
      </c>
      <c r="F95" t="str">
        <f t="shared" si="16"/>
        <v>0.515835380046411-0.344065183588201i</v>
      </c>
      <c r="G95" t="s">
        <v>298</v>
      </c>
      <c r="H95">
        <f t="shared" si="17"/>
        <v>2.1490779220538599E-6</v>
      </c>
    </row>
    <row r="96" spans="1:8" x14ac:dyDescent="0.5">
      <c r="B96">
        <f t="shared" si="14"/>
        <v>1.3380095596282999E-7</v>
      </c>
      <c r="C96" t="s">
        <v>236</v>
      </c>
      <c r="D96">
        <f t="shared" si="15"/>
        <v>2.1488876939071038E-25</v>
      </c>
      <c r="E96" t="s">
        <v>267</v>
      </c>
      <c r="F96" t="str">
        <f t="shared" si="16"/>
        <v>0.454956645140058-0.311877080812599i</v>
      </c>
      <c r="G96" t="s">
        <v>299</v>
      </c>
      <c r="H96">
        <f t="shared" si="17"/>
        <v>1.4268820096047901E-7</v>
      </c>
    </row>
    <row r="97" spans="2:8" x14ac:dyDescent="0.5">
      <c r="B97">
        <f t="shared" si="14"/>
        <v>7.6721693861486607E-9</v>
      </c>
      <c r="C97" t="s">
        <v>237</v>
      </c>
      <c r="D97">
        <f t="shared" si="15"/>
        <v>3.6306121823390794E-29</v>
      </c>
      <c r="E97" t="s">
        <v>268</v>
      </c>
      <c r="F97" t="str">
        <f t="shared" si="16"/>
        <v>0.407396728044794-0.27309604211906i</v>
      </c>
      <c r="G97" t="s">
        <v>300</v>
      </c>
      <c r="H97">
        <f t="shared" si="17"/>
        <v>8.2644865294986999E-9</v>
      </c>
    </row>
    <row r="98" spans="2:8" x14ac:dyDescent="0.5">
      <c r="B98">
        <f t="shared" si="14"/>
        <v>3.8829701024901302E-10</v>
      </c>
      <c r="C98" t="s">
        <v>238</v>
      </c>
      <c r="D98">
        <f t="shared" si="15"/>
        <v>4.1404712669480082E-33</v>
      </c>
      <c r="E98" t="s">
        <v>269</v>
      </c>
      <c r="F98" t="str">
        <f t="shared" si="16"/>
        <v>0.371623578765378-0.231611313664387i</v>
      </c>
      <c r="G98" t="s">
        <v>301</v>
      </c>
      <c r="H98">
        <f t="shared" si="17"/>
        <v>4.2266425999290302E-10</v>
      </c>
    </row>
    <row r="99" spans="2:8" x14ac:dyDescent="0.5">
      <c r="B99">
        <f t="shared" si="14"/>
        <v>0</v>
      </c>
      <c r="C99" t="s">
        <v>239</v>
      </c>
      <c r="D99">
        <f t="shared" si="15"/>
        <v>2.8617767141336063E-37</v>
      </c>
      <c r="E99" t="s">
        <v>270</v>
      </c>
      <c r="F99" t="str">
        <f t="shared" si="16"/>
        <v>0.345557590100441-0.189886693730352i</v>
      </c>
      <c r="G99" t="s">
        <v>153</v>
      </c>
      <c r="H99">
        <f t="shared" si="17"/>
        <v>0</v>
      </c>
    </row>
    <row r="100" spans="2:8" x14ac:dyDescent="0.5">
      <c r="B100">
        <f t="shared" si="14"/>
        <v>0</v>
      </c>
      <c r="C100" t="s">
        <v>240</v>
      </c>
      <c r="D100">
        <f t="shared" si="15"/>
        <v>9.0657379084948971E-42</v>
      </c>
      <c r="E100" t="s">
        <v>271</v>
      </c>
      <c r="F100" t="str">
        <f t="shared" si="16"/>
        <v>0.327127232360697-0.14922419591173i</v>
      </c>
      <c r="G100" t="s">
        <v>153</v>
      </c>
      <c r="H100">
        <f t="shared" si="17"/>
        <v>0</v>
      </c>
    </row>
    <row r="101" spans="2:8" x14ac:dyDescent="0.5">
      <c r="B101">
        <f t="shared" si="14"/>
        <v>0</v>
      </c>
      <c r="C101" t="s">
        <v>241</v>
      </c>
      <c r="D101">
        <f t="shared" si="15"/>
        <v>0</v>
      </c>
      <c r="E101" t="s">
        <v>272</v>
      </c>
      <c r="F101" t="str">
        <f t="shared" si="16"/>
        <v>0.314563663389121-0.110098809620404i</v>
      </c>
      <c r="G101" t="s">
        <v>153</v>
      </c>
      <c r="H101">
        <f t="shared" si="17"/>
        <v>0</v>
      </c>
    </row>
    <row r="102" spans="2:8" x14ac:dyDescent="0.5">
      <c r="B102">
        <f t="shared" si="14"/>
        <v>0</v>
      </c>
      <c r="C102" t="s">
        <v>242</v>
      </c>
      <c r="D102">
        <f t="shared" si="15"/>
        <v>0</v>
      </c>
      <c r="E102" t="s">
        <v>273</v>
      </c>
      <c r="F102" t="str">
        <f t="shared" si="16"/>
        <v>0.306511566547037-0.0724557540664485i</v>
      </c>
      <c r="G102" t="s">
        <v>153</v>
      </c>
      <c r="H102">
        <f t="shared" si="17"/>
        <v>0</v>
      </c>
    </row>
    <row r="103" spans="2:8" x14ac:dyDescent="0.5">
      <c r="B103">
        <f t="shared" si="14"/>
        <v>0</v>
      </c>
      <c r="C103" t="s">
        <v>243</v>
      </c>
      <c r="D103">
        <f t="shared" si="15"/>
        <v>0</v>
      </c>
      <c r="E103" t="s">
        <v>274</v>
      </c>
      <c r="F103" t="str">
        <f t="shared" si="16"/>
        <v>0.302038672944428-0.0359313269826743i</v>
      </c>
      <c r="G103" t="s">
        <v>153</v>
      </c>
      <c r="H103">
        <f t="shared" si="17"/>
        <v>0</v>
      </c>
    </row>
    <row r="104" spans="2:8" x14ac:dyDescent="0.5">
      <c r="B104">
        <f t="shared" si="14"/>
        <v>0</v>
      </c>
      <c r="C104" t="s">
        <v>244</v>
      </c>
      <c r="D104">
        <f t="shared" si="15"/>
        <v>0</v>
      </c>
      <c r="E104" t="s">
        <v>275</v>
      </c>
      <c r="F104" t="str">
        <f t="shared" si="16"/>
        <v>0.300606235228962</v>
      </c>
      <c r="G104" t="s">
        <v>153</v>
      </c>
      <c r="H104">
        <f t="shared" si="17"/>
        <v>0</v>
      </c>
    </row>
    <row r="105" spans="2:8" x14ac:dyDescent="0.5">
      <c r="B105">
        <f t="shared" si="14"/>
        <v>0</v>
      </c>
      <c r="C105" t="s">
        <v>245</v>
      </c>
      <c r="D105">
        <f t="shared" si="15"/>
        <v>0</v>
      </c>
      <c r="E105" t="s">
        <v>276</v>
      </c>
      <c r="F105" t="str">
        <f t="shared" si="16"/>
        <v>0.302038672944428+0.0359313269826746i</v>
      </c>
      <c r="G105" t="s">
        <v>153</v>
      </c>
      <c r="H105">
        <f t="shared" si="17"/>
        <v>0</v>
      </c>
    </row>
    <row r="106" spans="2:8" x14ac:dyDescent="0.5">
      <c r="B106">
        <f t="shared" si="14"/>
        <v>0</v>
      </c>
      <c r="C106" t="s">
        <v>246</v>
      </c>
      <c r="D106">
        <f t="shared" si="15"/>
        <v>0</v>
      </c>
      <c r="E106" t="s">
        <v>277</v>
      </c>
      <c r="F106" t="str">
        <f t="shared" si="16"/>
        <v>0.306511566547037+0.0724557540664488i</v>
      </c>
      <c r="G106" t="s">
        <v>153</v>
      </c>
      <c r="H106">
        <f t="shared" si="17"/>
        <v>0</v>
      </c>
    </row>
    <row r="107" spans="2:8" x14ac:dyDescent="0.5">
      <c r="B107">
        <f t="shared" si="14"/>
        <v>0</v>
      </c>
      <c r="C107" t="s">
        <v>247</v>
      </c>
      <c r="D107">
        <f t="shared" si="15"/>
        <v>0</v>
      </c>
      <c r="E107" t="s">
        <v>278</v>
      </c>
      <c r="F107" t="str">
        <f t="shared" si="16"/>
        <v>0.314563663389122+0.110098809620404i</v>
      </c>
      <c r="G107" t="s">
        <v>153</v>
      </c>
      <c r="H107">
        <f t="shared" si="17"/>
        <v>0</v>
      </c>
    </row>
    <row r="108" spans="2:8" x14ac:dyDescent="0.5">
      <c r="B108">
        <f t="shared" si="14"/>
        <v>0</v>
      </c>
      <c r="C108" t="s">
        <v>248</v>
      </c>
      <c r="D108">
        <f t="shared" si="15"/>
        <v>0</v>
      </c>
      <c r="E108" t="s">
        <v>279</v>
      </c>
      <c r="F108" t="str">
        <f t="shared" si="16"/>
        <v>0.327127232360697+0.14922419591173i</v>
      </c>
      <c r="G108" t="s">
        <v>153</v>
      </c>
      <c r="H108">
        <f t="shared" si="17"/>
        <v>0</v>
      </c>
    </row>
    <row r="109" spans="2:8" x14ac:dyDescent="0.5">
      <c r="B109">
        <f t="shared" si="14"/>
        <v>0</v>
      </c>
      <c r="C109" t="s">
        <v>249</v>
      </c>
      <c r="D109">
        <f t="shared" si="15"/>
        <v>0</v>
      </c>
      <c r="E109" t="s">
        <v>280</v>
      </c>
      <c r="F109" t="str">
        <f t="shared" si="16"/>
        <v>0.345557590100442+0.189886693730352i</v>
      </c>
      <c r="G109" t="s">
        <v>153</v>
      </c>
      <c r="H109">
        <f t="shared" si="17"/>
        <v>0</v>
      </c>
    </row>
    <row r="110" spans="2:8" x14ac:dyDescent="0.5">
      <c r="B110">
        <f t="shared" si="14"/>
        <v>0</v>
      </c>
      <c r="C110" t="s">
        <v>250</v>
      </c>
      <c r="D110">
        <f t="shared" si="15"/>
        <v>0</v>
      </c>
      <c r="E110" t="s">
        <v>281</v>
      </c>
      <c r="F110" t="str">
        <f t="shared" si="16"/>
        <v>0.371623578765378+0.231611313664388i</v>
      </c>
      <c r="G110" t="s">
        <v>153</v>
      </c>
      <c r="H110">
        <f t="shared" si="17"/>
        <v>0</v>
      </c>
    </row>
    <row r="111" spans="2:8" x14ac:dyDescent="0.5">
      <c r="B111">
        <f t="shared" si="14"/>
        <v>0</v>
      </c>
      <c r="C111" t="s">
        <v>251</v>
      </c>
      <c r="D111">
        <f t="shared" si="15"/>
        <v>0</v>
      </c>
      <c r="E111" t="s">
        <v>282</v>
      </c>
      <c r="F111" t="str">
        <f t="shared" si="16"/>
        <v>0.407396728044794+0.273096042119061i</v>
      </c>
      <c r="G111" t="s">
        <v>153</v>
      </c>
      <c r="H111">
        <f t="shared" si="17"/>
        <v>0</v>
      </c>
    </row>
    <row r="112" spans="2:8" x14ac:dyDescent="0.5">
      <c r="B112">
        <f t="shared" si="14"/>
        <v>0</v>
      </c>
      <c r="C112" t="s">
        <v>252</v>
      </c>
      <c r="D112">
        <f t="shared" si="15"/>
        <v>0</v>
      </c>
      <c r="E112" t="s">
        <v>283</v>
      </c>
      <c r="F112" t="str">
        <f t="shared" si="16"/>
        <v>0.454956645140059+0.311877080812599i</v>
      </c>
      <c r="G112" t="s">
        <v>153</v>
      </c>
      <c r="H112">
        <f t="shared" si="17"/>
        <v>0</v>
      </c>
    </row>
    <row r="113" spans="1:8" x14ac:dyDescent="0.5">
      <c r="B113">
        <f t="shared" si="14"/>
        <v>0</v>
      </c>
      <c r="C113" t="s">
        <v>253</v>
      </c>
      <c r="D113">
        <f t="shared" si="15"/>
        <v>0</v>
      </c>
      <c r="E113" t="s">
        <v>284</v>
      </c>
      <c r="F113" t="str">
        <f t="shared" si="16"/>
        <v>0.515835380046411+0.344065183588201i</v>
      </c>
      <c r="G113" t="s">
        <v>153</v>
      </c>
      <c r="H113">
        <f t="shared" si="17"/>
        <v>0</v>
      </c>
    </row>
    <row r="114" spans="1:8" x14ac:dyDescent="0.5">
      <c r="B114">
        <f t="shared" si="14"/>
        <v>0</v>
      </c>
      <c r="C114" t="s">
        <v>254</v>
      </c>
      <c r="D114">
        <f t="shared" si="15"/>
        <v>0</v>
      </c>
      <c r="E114" t="s">
        <v>285</v>
      </c>
      <c r="F114" t="str">
        <f t="shared" si="16"/>
        <v>0.590186055751419+0.364344744269545i</v>
      </c>
      <c r="G114" t="s">
        <v>153</v>
      </c>
      <c r="H114">
        <f t="shared" si="17"/>
        <v>0</v>
      </c>
    </row>
    <row r="115" spans="1:8" x14ac:dyDescent="0.5">
      <c r="B115">
        <f t="shared" si="14"/>
        <v>0</v>
      </c>
      <c r="C115" t="s">
        <v>255</v>
      </c>
      <c r="D115">
        <f t="shared" si="15"/>
        <v>0</v>
      </c>
      <c r="E115" t="s">
        <v>286</v>
      </c>
      <c r="F115" t="str">
        <f t="shared" si="16"/>
        <v>0.675804772268573+0.36647440502733i</v>
      </c>
      <c r="G115" t="s">
        <v>153</v>
      </c>
      <c r="H115">
        <f t="shared" si="17"/>
        <v>0</v>
      </c>
    </row>
    <row r="116" spans="1:8" x14ac:dyDescent="0.5">
      <c r="B116">
        <f t="shared" si="14"/>
        <v>0</v>
      </c>
      <c r="C116" t="s">
        <v>256</v>
      </c>
      <c r="D116">
        <f t="shared" si="15"/>
        <v>0</v>
      </c>
      <c r="E116" t="s">
        <v>287</v>
      </c>
      <c r="F116" t="str">
        <f t="shared" si="16"/>
        <v>0.767337763263788+0.344459454268561i</v>
      </c>
      <c r="G116" t="s">
        <v>153</v>
      </c>
      <c r="H116">
        <f t="shared" si="17"/>
        <v>0</v>
      </c>
    </row>
    <row r="117" spans="1:8" x14ac:dyDescent="0.5">
      <c r="B117">
        <f t="shared" si="14"/>
        <v>0</v>
      </c>
      <c r="C117" t="s">
        <v>257</v>
      </c>
      <c r="D117">
        <f t="shared" si="15"/>
        <v>0</v>
      </c>
      <c r="E117" t="s">
        <v>288</v>
      </c>
      <c r="F117" t="str">
        <f t="shared" si="16"/>
        <v>0.856165108826442+0.294319003197116i</v>
      </c>
      <c r="G117" t="s">
        <v>153</v>
      </c>
      <c r="H117">
        <f t="shared" si="17"/>
        <v>0</v>
      </c>
    </row>
    <row r="118" spans="1:8" x14ac:dyDescent="0.5">
      <c r="B118">
        <f t="shared" si="14"/>
        <v>0</v>
      </c>
      <c r="C118" t="s">
        <v>258</v>
      </c>
      <c r="D118">
        <f t="shared" si="15"/>
        <v>0</v>
      </c>
      <c r="E118" t="s">
        <v>289</v>
      </c>
      <c r="F118" t="str">
        <f t="shared" si="16"/>
        <v>0.931402415800457+0.215983951792504i</v>
      </c>
      <c r="G118" t="s">
        <v>153</v>
      </c>
      <c r="H118">
        <f t="shared" si="17"/>
        <v>0</v>
      </c>
    </row>
    <row r="119" spans="1:8" x14ac:dyDescent="0.5">
      <c r="B119">
        <f t="shared" si="14"/>
        <v>0</v>
      </c>
      <c r="C119" t="s">
        <v>259</v>
      </c>
      <c r="D119">
        <f t="shared" si="15"/>
        <v>0</v>
      </c>
      <c r="E119" t="s">
        <v>290</v>
      </c>
      <c r="F119" t="str">
        <f t="shared" si="16"/>
        <v>0.982086459613978+0.114534092237157i</v>
      </c>
      <c r="G119" t="s">
        <v>153</v>
      </c>
      <c r="H119">
        <f t="shared" si="17"/>
        <v>0</v>
      </c>
    </row>
    <row r="120" spans="1:8" x14ac:dyDescent="0.5">
      <c r="D120">
        <v>1</v>
      </c>
    </row>
    <row r="121" spans="1:8" x14ac:dyDescent="0.5">
      <c r="A121" t="s">
        <v>75</v>
      </c>
    </row>
    <row r="122" spans="1:8" x14ac:dyDescent="0.5">
      <c r="B122">
        <f>H88</f>
        <v>0.54993104690427397</v>
      </c>
      <c r="C122" t="s">
        <v>302</v>
      </c>
      <c r="D122">
        <f>O2</f>
        <v>0.97567547838609214</v>
      </c>
      <c r="E122" t="s">
        <v>79</v>
      </c>
      <c r="F122" t="str">
        <f>IMPRODUCT(C122,E122,D$154)</f>
        <v>0.999999999979907</v>
      </c>
      <c r="G122" t="s">
        <v>349</v>
      </c>
      <c r="H122">
        <f>IMABS(G122)</f>
        <v>0.53655423726769202</v>
      </c>
    </row>
    <row r="123" spans="1:8" x14ac:dyDescent="0.5">
      <c r="B123">
        <f t="shared" ref="B123:B153" si="18">H89</f>
        <v>0.33048420962144098</v>
      </c>
      <c r="C123" t="s">
        <v>303</v>
      </c>
      <c r="D123">
        <f t="shared" ref="D123:D153" si="19">O3</f>
        <v>0</v>
      </c>
      <c r="E123" t="s">
        <v>334</v>
      </c>
      <c r="F123" t="str">
        <f t="shared" ref="F123:F153" si="20">IMPRODUCT(C123,E123,D$154)</f>
        <v>0.979132824876648-0.1235445713621i</v>
      </c>
      <c r="G123" t="s">
        <v>350</v>
      </c>
      <c r="H123">
        <f t="shared" ref="H123:H153" si="21">IMABS(G123)</f>
        <v>0.32244533932144898</v>
      </c>
    </row>
    <row r="124" spans="1:8" x14ac:dyDescent="0.5">
      <c r="B124">
        <f t="shared" si="18"/>
        <v>9.7645432282867498E-2</v>
      </c>
      <c r="C124" t="s">
        <v>304</v>
      </c>
      <c r="D124">
        <f t="shared" si="19"/>
        <v>2.4050921156669052E-2</v>
      </c>
      <c r="E124" t="s">
        <v>335</v>
      </c>
      <c r="F124" t="str">
        <f t="shared" si="20"/>
        <v>0.920853104210342-0.230497381888967i</v>
      </c>
      <c r="G124" t="s">
        <v>351</v>
      </c>
      <c r="H124">
        <f t="shared" si="21"/>
        <v>0.10849660210550301</v>
      </c>
    </row>
    <row r="125" spans="1:8" x14ac:dyDescent="0.5">
      <c r="B125">
        <f t="shared" si="18"/>
        <v>1.8907751702137401E-2</v>
      </c>
      <c r="C125" t="s">
        <v>305</v>
      </c>
      <c r="D125">
        <f t="shared" si="19"/>
        <v>0</v>
      </c>
      <c r="E125" t="s">
        <v>336</v>
      </c>
      <c r="F125" t="str">
        <f t="shared" si="20"/>
        <v>0.836457220231551-0.308999665939429i</v>
      </c>
      <c r="G125" t="s">
        <v>352</v>
      </c>
      <c r="H125">
        <f t="shared" si="21"/>
        <v>2.6396279356317699E-2</v>
      </c>
    </row>
    <row r="126" spans="1:8" x14ac:dyDescent="0.5">
      <c r="B126">
        <f t="shared" si="18"/>
        <v>2.6986917802283299E-3</v>
      </c>
      <c r="C126" t="s">
        <v>306</v>
      </c>
      <c r="D126">
        <f t="shared" si="19"/>
        <v>2.7173118497063364E-4</v>
      </c>
      <c r="E126" t="s">
        <v>337</v>
      </c>
      <c r="F126" t="str">
        <f t="shared" si="20"/>
        <v>0.740180209987093-0.35444079773746i</v>
      </c>
      <c r="G126" t="s">
        <v>353</v>
      </c>
      <c r="H126">
        <f t="shared" si="21"/>
        <v>5.1309434018625101E-3</v>
      </c>
    </row>
    <row r="127" spans="1:8" x14ac:dyDescent="0.5">
      <c r="B127">
        <f t="shared" si="18"/>
        <v>3.02763708568784E-4</v>
      </c>
      <c r="C127" t="s">
        <v>307</v>
      </c>
      <c r="D127">
        <f t="shared" si="19"/>
        <v>0</v>
      </c>
      <c r="E127" t="s">
        <v>338</v>
      </c>
      <c r="F127" t="str">
        <f t="shared" si="20"/>
        <v>0.644944978528167-0.369003474610952i</v>
      </c>
      <c r="G127" t="s">
        <v>354</v>
      </c>
      <c r="H127">
        <f t="shared" si="21"/>
        <v>8.3995083752840297E-4</v>
      </c>
    </row>
    <row r="128" spans="1:8" x14ac:dyDescent="0.5">
      <c r="B128">
        <f t="shared" si="18"/>
        <v>2.7803527116197301E-5</v>
      </c>
      <c r="C128" t="s">
        <v>308</v>
      </c>
      <c r="D128">
        <f t="shared" si="19"/>
        <v>1.8606440843388897E-6</v>
      </c>
      <c r="E128" t="s">
        <v>339</v>
      </c>
      <c r="F128" t="str">
        <f t="shared" si="20"/>
        <v>0.559696063849972-0.359163899366242i</v>
      </c>
      <c r="G128" t="s">
        <v>355</v>
      </c>
      <c r="H128">
        <f t="shared" si="21"/>
        <v>1.19589777822707E-4</v>
      </c>
    </row>
    <row r="129" spans="2:8" x14ac:dyDescent="0.5">
      <c r="B129">
        <f t="shared" si="18"/>
        <v>2.1490779220538599E-6</v>
      </c>
      <c r="C129" t="s">
        <v>309</v>
      </c>
      <c r="D129">
        <f t="shared" si="19"/>
        <v>0</v>
      </c>
      <c r="E129" t="s">
        <v>340</v>
      </c>
      <c r="F129" t="str">
        <f t="shared" si="20"/>
        <v>0.488823519992375-0.332766105794549i</v>
      </c>
      <c r="G129" t="s">
        <v>356</v>
      </c>
      <c r="H129">
        <f t="shared" si="21"/>
        <v>1.51312879784734E-5</v>
      </c>
    </row>
    <row r="130" spans="2:8" x14ac:dyDescent="0.5">
      <c r="B130">
        <f t="shared" si="18"/>
        <v>1.4268820096047901E-7</v>
      </c>
      <c r="C130" t="s">
        <v>310</v>
      </c>
      <c r="D130">
        <f t="shared" si="19"/>
        <v>8.5998505326049546E-9</v>
      </c>
      <c r="E130" t="s">
        <v>341</v>
      </c>
      <c r="F130" t="str">
        <f t="shared" si="20"/>
        <v>0.433070699285623-0.296874058049835i</v>
      </c>
      <c r="G130" t="s">
        <v>357</v>
      </c>
      <c r="H130">
        <f t="shared" si="21"/>
        <v>1.7276492531742099E-6</v>
      </c>
    </row>
    <row r="131" spans="2:8" x14ac:dyDescent="0.5">
      <c r="B131">
        <f t="shared" si="18"/>
        <v>8.2644865294986999E-9</v>
      </c>
      <c r="C131" t="s">
        <v>311</v>
      </c>
      <c r="D131">
        <f t="shared" si="19"/>
        <v>0</v>
      </c>
      <c r="E131" t="s">
        <v>342</v>
      </c>
      <c r="F131" t="str">
        <f t="shared" si="20"/>
        <v>0.390974107216292-0.256765101813342i</v>
      </c>
      <c r="G131" t="s">
        <v>358</v>
      </c>
      <c r="H131">
        <f t="shared" si="21"/>
        <v>1.800438130138E-7</v>
      </c>
    </row>
    <row r="132" spans="2:8" x14ac:dyDescent="0.5">
      <c r="B132">
        <f t="shared" si="18"/>
        <v>4.2266425999290302E-10</v>
      </c>
      <c r="C132" t="s">
        <v>312</v>
      </c>
      <c r="D132">
        <f t="shared" si="19"/>
        <v>2.8265453927495832E-11</v>
      </c>
      <c r="E132" t="s">
        <v>343</v>
      </c>
      <c r="F132" t="str">
        <f t="shared" si="20"/>
        <v>0.360140739134359-0.215819318694612i</v>
      </c>
      <c r="G132" t="s">
        <v>359</v>
      </c>
      <c r="H132">
        <f t="shared" si="21"/>
        <v>1.7275836317080698E-8</v>
      </c>
    </row>
    <row r="133" spans="2:8" x14ac:dyDescent="0.5">
      <c r="B133">
        <f t="shared" si="18"/>
        <v>0</v>
      </c>
      <c r="C133" t="s">
        <v>313</v>
      </c>
      <c r="D133">
        <f t="shared" si="19"/>
        <v>0</v>
      </c>
      <c r="E133" t="s">
        <v>344</v>
      </c>
      <c r="F133" t="str">
        <f t="shared" si="20"/>
        <v>0.338088483427319-0.175872232448047i</v>
      </c>
      <c r="G133" t="s">
        <v>360</v>
      </c>
      <c r="H133">
        <f t="shared" si="21"/>
        <v>1.51802063813746E-9</v>
      </c>
    </row>
    <row r="134" spans="2:8" x14ac:dyDescent="0.5">
      <c r="B134">
        <f t="shared" si="18"/>
        <v>0</v>
      </c>
      <c r="C134" t="s">
        <v>314</v>
      </c>
      <c r="D134">
        <f t="shared" si="19"/>
        <v>6.7740411820826375E-14</v>
      </c>
      <c r="E134" t="s">
        <v>345</v>
      </c>
      <c r="F134" t="str">
        <f t="shared" si="20"/>
        <v>0.322669832789725-0.137686738531832i</v>
      </c>
      <c r="G134" t="s">
        <v>361</v>
      </c>
      <c r="H134">
        <f t="shared" si="21"/>
        <v>1.2667634078363201E-10</v>
      </c>
    </row>
    <row r="135" spans="2:8" x14ac:dyDescent="0.5">
      <c r="B135">
        <f t="shared" si="18"/>
        <v>0</v>
      </c>
      <c r="C135" t="s">
        <v>315</v>
      </c>
      <c r="D135">
        <f t="shared" si="19"/>
        <v>0</v>
      </c>
      <c r="E135" t="s">
        <v>346</v>
      </c>
      <c r="F135" t="str">
        <f t="shared" si="20"/>
        <v>0.312213767748647-0.101362834521876i</v>
      </c>
      <c r="G135" t="s">
        <v>153</v>
      </c>
      <c r="H135">
        <f t="shared" si="21"/>
        <v>0</v>
      </c>
    </row>
    <row r="136" spans="2:8" x14ac:dyDescent="0.5">
      <c r="B136">
        <f t="shared" si="18"/>
        <v>0</v>
      </c>
      <c r="C136" t="s">
        <v>316</v>
      </c>
      <c r="D136">
        <f t="shared" si="19"/>
        <v>8.6158893148108381E-26</v>
      </c>
      <c r="E136" t="s">
        <v>347</v>
      </c>
      <c r="F136" t="str">
        <f t="shared" si="20"/>
        <v>0.305520131279094-0.0666290281165923i</v>
      </c>
      <c r="G136" t="s">
        <v>153</v>
      </c>
      <c r="H136">
        <f t="shared" si="21"/>
        <v>0</v>
      </c>
    </row>
    <row r="137" spans="2:8" x14ac:dyDescent="0.5">
      <c r="B137">
        <f t="shared" si="18"/>
        <v>0</v>
      </c>
      <c r="C137" t="s">
        <v>317</v>
      </c>
      <c r="D137">
        <f t="shared" si="19"/>
        <v>0</v>
      </c>
      <c r="E137" t="s">
        <v>348</v>
      </c>
      <c r="F137" t="str">
        <f t="shared" si="20"/>
        <v>0.30179899612051-0.0330241569322198i</v>
      </c>
      <c r="G137" t="s">
        <v>153</v>
      </c>
      <c r="H137">
        <f t="shared" si="21"/>
        <v>0</v>
      </c>
    </row>
    <row r="138" spans="2:8" x14ac:dyDescent="0.5">
      <c r="B138">
        <f t="shared" si="18"/>
        <v>0</v>
      </c>
      <c r="C138" t="s">
        <v>318</v>
      </c>
      <c r="D138">
        <f t="shared" si="19"/>
        <v>1.5313385562572803E-19</v>
      </c>
      <c r="E138" t="s">
        <v>79</v>
      </c>
      <c r="F138" t="str">
        <f t="shared" si="20"/>
        <v>0.300606235230795</v>
      </c>
      <c r="G138" t="s">
        <v>153</v>
      </c>
      <c r="H138">
        <f t="shared" si="21"/>
        <v>0</v>
      </c>
    </row>
    <row r="139" spans="2:8" x14ac:dyDescent="0.5">
      <c r="B139">
        <f t="shared" si="18"/>
        <v>0</v>
      </c>
      <c r="C139" t="s">
        <v>319</v>
      </c>
      <c r="D139">
        <f t="shared" si="19"/>
        <v>0</v>
      </c>
      <c r="E139" t="s">
        <v>334</v>
      </c>
      <c r="F139" t="str">
        <f t="shared" si="20"/>
        <v>0.30179899612051+0.0330241569322201i</v>
      </c>
      <c r="G139" t="s">
        <v>153</v>
      </c>
      <c r="H139">
        <f t="shared" si="21"/>
        <v>0</v>
      </c>
    </row>
    <row r="140" spans="2:8" x14ac:dyDescent="0.5">
      <c r="B140">
        <f t="shared" si="18"/>
        <v>0</v>
      </c>
      <c r="C140" t="s">
        <v>320</v>
      </c>
      <c r="D140">
        <f t="shared" si="19"/>
        <v>1.3980856490594373E-22</v>
      </c>
      <c r="E140" t="s">
        <v>335</v>
      </c>
      <c r="F140" t="str">
        <f t="shared" si="20"/>
        <v>0.305520131279094+0.0666290281165927i</v>
      </c>
      <c r="G140" t="s">
        <v>153</v>
      </c>
      <c r="H140">
        <f t="shared" si="21"/>
        <v>0</v>
      </c>
    </row>
    <row r="141" spans="2:8" x14ac:dyDescent="0.5">
      <c r="B141">
        <f t="shared" si="18"/>
        <v>0</v>
      </c>
      <c r="C141" t="s">
        <v>321</v>
      </c>
      <c r="D141">
        <f t="shared" si="19"/>
        <v>0</v>
      </c>
      <c r="E141" t="s">
        <v>336</v>
      </c>
      <c r="F141" t="str">
        <f t="shared" si="20"/>
        <v>0.312213767748648+0.101362834521876i</v>
      </c>
      <c r="G141" t="s">
        <v>153</v>
      </c>
      <c r="H141">
        <f t="shared" si="21"/>
        <v>0</v>
      </c>
    </row>
    <row r="142" spans="2:8" x14ac:dyDescent="0.5">
      <c r="B142">
        <f t="shared" si="18"/>
        <v>0</v>
      </c>
      <c r="C142" t="s">
        <v>322</v>
      </c>
      <c r="D142">
        <f t="shared" si="19"/>
        <v>8.6158893148108381E-26</v>
      </c>
      <c r="E142" t="s">
        <v>337</v>
      </c>
      <c r="F142" t="str">
        <f t="shared" si="20"/>
        <v>0.322669832789725+0.137686738531832i</v>
      </c>
      <c r="G142" t="s">
        <v>153</v>
      </c>
      <c r="H142">
        <f t="shared" si="21"/>
        <v>0</v>
      </c>
    </row>
    <row r="143" spans="2:8" x14ac:dyDescent="0.5">
      <c r="B143">
        <f t="shared" si="18"/>
        <v>0</v>
      </c>
      <c r="C143" t="s">
        <v>323</v>
      </c>
      <c r="D143">
        <f t="shared" si="19"/>
        <v>0</v>
      </c>
      <c r="E143" t="s">
        <v>338</v>
      </c>
      <c r="F143" t="str">
        <f t="shared" si="20"/>
        <v>0.33808848342732+0.175872232448047i</v>
      </c>
      <c r="G143" t="s">
        <v>153</v>
      </c>
      <c r="H143">
        <f t="shared" si="21"/>
        <v>0</v>
      </c>
    </row>
    <row r="144" spans="2:8" x14ac:dyDescent="0.5">
      <c r="B144">
        <f t="shared" si="18"/>
        <v>0</v>
      </c>
      <c r="C144" t="s">
        <v>324</v>
      </c>
      <c r="D144">
        <f t="shared" si="19"/>
        <v>3.217973772663481E-29</v>
      </c>
      <c r="E144" t="s">
        <v>339</v>
      </c>
      <c r="F144" t="str">
        <f t="shared" si="20"/>
        <v>0.360140739134359+0.215819318694613i</v>
      </c>
      <c r="G144" t="s">
        <v>153</v>
      </c>
      <c r="H144">
        <f t="shared" si="21"/>
        <v>0</v>
      </c>
    </row>
    <row r="145" spans="1:8" x14ac:dyDescent="0.5">
      <c r="B145">
        <f t="shared" si="18"/>
        <v>0</v>
      </c>
      <c r="C145" t="s">
        <v>325</v>
      </c>
      <c r="D145">
        <f t="shared" si="19"/>
        <v>0</v>
      </c>
      <c r="E145" t="s">
        <v>340</v>
      </c>
      <c r="F145" t="str">
        <f t="shared" si="20"/>
        <v>0.390974107216292+0.256765101813343i</v>
      </c>
      <c r="G145" t="s">
        <v>153</v>
      </c>
      <c r="H145">
        <f t="shared" si="21"/>
        <v>0</v>
      </c>
    </row>
    <row r="146" spans="1:8" x14ac:dyDescent="0.5">
      <c r="B146">
        <f t="shared" si="18"/>
        <v>0</v>
      </c>
      <c r="C146" t="s">
        <v>326</v>
      </c>
      <c r="D146">
        <f t="shared" si="19"/>
        <v>5.5086646241128047E-33</v>
      </c>
      <c r="E146" t="s">
        <v>341</v>
      </c>
      <c r="F146" t="str">
        <f t="shared" si="20"/>
        <v>0.433070699285623+0.296874058049835i</v>
      </c>
      <c r="G146" t="s">
        <v>153</v>
      </c>
      <c r="H146">
        <f t="shared" si="21"/>
        <v>0</v>
      </c>
    </row>
    <row r="147" spans="1:8" x14ac:dyDescent="0.5">
      <c r="B147">
        <f t="shared" si="18"/>
        <v>0</v>
      </c>
      <c r="C147" t="s">
        <v>327</v>
      </c>
      <c r="D147">
        <f t="shared" si="19"/>
        <v>0</v>
      </c>
      <c r="E147" t="s">
        <v>342</v>
      </c>
      <c r="F147" t="str">
        <f t="shared" si="20"/>
        <v>0.488823519992375+0.332766105794549i</v>
      </c>
      <c r="G147" t="s">
        <v>153</v>
      </c>
      <c r="H147">
        <f t="shared" si="21"/>
        <v>0</v>
      </c>
    </row>
    <row r="148" spans="1:8" x14ac:dyDescent="0.5">
      <c r="B148">
        <f t="shared" si="18"/>
        <v>0</v>
      </c>
      <c r="C148" t="s">
        <v>328</v>
      </c>
      <c r="D148">
        <f t="shared" si="19"/>
        <v>0</v>
      </c>
      <c r="E148" t="s">
        <v>343</v>
      </c>
      <c r="F148" t="str">
        <f t="shared" si="20"/>
        <v>0.559696063849972+0.359163899366241i</v>
      </c>
      <c r="G148" t="s">
        <v>153</v>
      </c>
      <c r="H148">
        <f t="shared" si="21"/>
        <v>0</v>
      </c>
    </row>
    <row r="149" spans="1:8" x14ac:dyDescent="0.5">
      <c r="B149">
        <f t="shared" si="18"/>
        <v>0</v>
      </c>
      <c r="C149" t="s">
        <v>329</v>
      </c>
      <c r="D149">
        <f t="shared" si="19"/>
        <v>0</v>
      </c>
      <c r="E149" t="s">
        <v>344</v>
      </c>
      <c r="F149" t="str">
        <f t="shared" si="20"/>
        <v>0.644944978528167+0.369003474610952i</v>
      </c>
      <c r="G149" t="s">
        <v>153</v>
      </c>
      <c r="H149">
        <f t="shared" si="21"/>
        <v>0</v>
      </c>
    </row>
    <row r="150" spans="1:8" x14ac:dyDescent="0.5">
      <c r="B150">
        <f t="shared" si="18"/>
        <v>0</v>
      </c>
      <c r="C150" t="s">
        <v>330</v>
      </c>
      <c r="D150">
        <f t="shared" si="19"/>
        <v>0</v>
      </c>
      <c r="E150" t="s">
        <v>345</v>
      </c>
      <c r="F150" t="str">
        <f t="shared" si="20"/>
        <v>0.740180209987094+0.35444079773746i</v>
      </c>
      <c r="G150" t="s">
        <v>153</v>
      </c>
      <c r="H150">
        <f t="shared" si="21"/>
        <v>0</v>
      </c>
    </row>
    <row r="151" spans="1:8" x14ac:dyDescent="0.5">
      <c r="B151">
        <f t="shared" si="18"/>
        <v>0</v>
      </c>
      <c r="C151" t="s">
        <v>331</v>
      </c>
      <c r="D151">
        <f t="shared" si="19"/>
        <v>0</v>
      </c>
      <c r="E151" t="s">
        <v>346</v>
      </c>
      <c r="F151" t="str">
        <f t="shared" si="20"/>
        <v>0.836457220231551+0.308999665939428i</v>
      </c>
      <c r="G151" t="s">
        <v>153</v>
      </c>
      <c r="H151">
        <f t="shared" si="21"/>
        <v>0</v>
      </c>
    </row>
    <row r="152" spans="1:8" x14ac:dyDescent="0.5">
      <c r="B152">
        <f t="shared" si="18"/>
        <v>0</v>
      </c>
      <c r="C152" t="s">
        <v>332</v>
      </c>
      <c r="D152">
        <f t="shared" si="19"/>
        <v>0</v>
      </c>
      <c r="E152" t="s">
        <v>347</v>
      </c>
      <c r="F152" t="str">
        <f t="shared" si="20"/>
        <v>0.920853104210342+0.230497381888967i</v>
      </c>
      <c r="G152" t="s">
        <v>153</v>
      </c>
      <c r="H152">
        <f t="shared" si="21"/>
        <v>0</v>
      </c>
    </row>
    <row r="153" spans="1:8" x14ac:dyDescent="0.5">
      <c r="B153">
        <f t="shared" si="18"/>
        <v>0</v>
      </c>
      <c r="C153" t="s">
        <v>333</v>
      </c>
      <c r="D153">
        <f t="shared" si="19"/>
        <v>0</v>
      </c>
      <c r="E153" t="s">
        <v>348</v>
      </c>
      <c r="F153" t="str">
        <f t="shared" si="20"/>
        <v>0.979132824876648+0.123544571362099i</v>
      </c>
      <c r="G153" t="s">
        <v>153</v>
      </c>
      <c r="H153">
        <f t="shared" si="21"/>
        <v>0</v>
      </c>
    </row>
    <row r="154" spans="1:8" x14ac:dyDescent="0.5">
      <c r="D154">
        <v>1</v>
      </c>
    </row>
    <row r="155" spans="1:8" x14ac:dyDescent="0.5">
      <c r="A155" t="s">
        <v>76</v>
      </c>
    </row>
    <row r="156" spans="1:8" x14ac:dyDescent="0.5">
      <c r="B156">
        <f>H122</f>
        <v>0.53655423726769202</v>
      </c>
      <c r="C156" t="s">
        <v>362</v>
      </c>
      <c r="D156">
        <f>R2</f>
        <v>1</v>
      </c>
      <c r="E156" t="s">
        <v>79</v>
      </c>
      <c r="F156" t="str">
        <f>IMPRODUCT(C156,E156,D$188)</f>
        <v>0.999999999969753</v>
      </c>
      <c r="G156" t="s">
        <v>349</v>
      </c>
      <c r="H156">
        <f>IMABS(G156)</f>
        <v>0.53655423726769202</v>
      </c>
    </row>
    <row r="157" spans="1:8" x14ac:dyDescent="0.5">
      <c r="B157">
        <f t="shared" ref="B157:B187" si="22">H123</f>
        <v>0.32244533932144898</v>
      </c>
      <c r="C157" t="s">
        <v>363</v>
      </c>
      <c r="D157">
        <f t="shared" ref="D157:D187" si="23">R3</f>
        <v>0</v>
      </c>
      <c r="E157" t="s">
        <v>79</v>
      </c>
      <c r="F157" t="str">
        <f t="shared" ref="F157:F187" si="24">IMPRODUCT(C157,E157,D$188)</f>
        <v>0.979132824885163-0.123544571356598i</v>
      </c>
      <c r="G157" t="s">
        <v>350</v>
      </c>
      <c r="H157">
        <f t="shared" ref="H157:H187" si="25">IMABS(G157)</f>
        <v>0.32244533932144898</v>
      </c>
    </row>
    <row r="158" spans="1:8" x14ac:dyDescent="0.5">
      <c r="B158">
        <f t="shared" si="22"/>
        <v>0.10849660210550301</v>
      </c>
      <c r="C158" t="s">
        <v>364</v>
      </c>
      <c r="D158">
        <f t="shared" si="23"/>
        <v>0</v>
      </c>
      <c r="E158" t="s">
        <v>79</v>
      </c>
      <c r="F158" t="str">
        <f t="shared" si="24"/>
        <v>0.920853104206203-0.23049738189817i</v>
      </c>
      <c r="G158" t="s">
        <v>351</v>
      </c>
      <c r="H158">
        <f t="shared" si="25"/>
        <v>0.10849660210550301</v>
      </c>
    </row>
    <row r="159" spans="1:8" x14ac:dyDescent="0.5">
      <c r="B159">
        <f t="shared" si="22"/>
        <v>2.6396279356317699E-2</v>
      </c>
      <c r="C159" t="s">
        <v>365</v>
      </c>
      <c r="D159">
        <f t="shared" si="23"/>
        <v>0</v>
      </c>
      <c r="E159" t="s">
        <v>79</v>
      </c>
      <c r="F159" t="str">
        <f t="shared" si="24"/>
        <v>0.836457220230024-0.308999665929532i</v>
      </c>
      <c r="G159" t="s">
        <v>394</v>
      </c>
      <c r="H159">
        <f t="shared" si="25"/>
        <v>2.6396279356317599E-2</v>
      </c>
    </row>
    <row r="160" spans="1:8" x14ac:dyDescent="0.5">
      <c r="B160">
        <f t="shared" si="22"/>
        <v>5.1309434018625101E-3</v>
      </c>
      <c r="C160" t="s">
        <v>366</v>
      </c>
      <c r="D160">
        <f t="shared" si="23"/>
        <v>0</v>
      </c>
      <c r="E160" t="s">
        <v>79</v>
      </c>
      <c r="F160" t="str">
        <f t="shared" si="24"/>
        <v>0.74018020999371-0.354440797744844i</v>
      </c>
      <c r="G160" t="s">
        <v>395</v>
      </c>
      <c r="H160">
        <f t="shared" si="25"/>
        <v>5.1309434018624502E-3</v>
      </c>
    </row>
    <row r="161" spans="2:8" x14ac:dyDescent="0.5">
      <c r="B161">
        <f t="shared" si="22"/>
        <v>8.3995083752840297E-4</v>
      </c>
      <c r="C161" t="s">
        <v>367</v>
      </c>
      <c r="D161">
        <f t="shared" si="23"/>
        <v>0</v>
      </c>
      <c r="E161" t="s">
        <v>79</v>
      </c>
      <c r="F161" t="str">
        <f t="shared" si="24"/>
        <v>0.644944978518701-0.369003474608432i</v>
      </c>
      <c r="G161" t="s">
        <v>396</v>
      </c>
      <c r="H161">
        <f t="shared" si="25"/>
        <v>8.3995083752849903E-4</v>
      </c>
    </row>
    <row r="162" spans="2:8" x14ac:dyDescent="0.5">
      <c r="B162">
        <f t="shared" si="22"/>
        <v>1.19589777822707E-4</v>
      </c>
      <c r="C162" t="s">
        <v>368</v>
      </c>
      <c r="D162">
        <f t="shared" si="23"/>
        <v>0</v>
      </c>
      <c r="E162" t="s">
        <v>79</v>
      </c>
      <c r="F162" t="str">
        <f t="shared" si="24"/>
        <v>0.559696063859137-0.35916389936318i</v>
      </c>
      <c r="G162" t="s">
        <v>397</v>
      </c>
      <c r="H162">
        <f t="shared" si="25"/>
        <v>1.1958977782279501E-4</v>
      </c>
    </row>
    <row r="163" spans="2:8" x14ac:dyDescent="0.5">
      <c r="B163">
        <f t="shared" si="22"/>
        <v>1.51312879784734E-5</v>
      </c>
      <c r="C163" t="s">
        <v>369</v>
      </c>
      <c r="D163">
        <f t="shared" si="23"/>
        <v>0</v>
      </c>
      <c r="E163" t="s">
        <v>79</v>
      </c>
      <c r="F163" t="str">
        <f t="shared" si="24"/>
        <v>0.488823519986513-0.332766105802058i</v>
      </c>
      <c r="G163" t="s">
        <v>398</v>
      </c>
      <c r="H163">
        <f t="shared" si="25"/>
        <v>1.5131287978444999E-5</v>
      </c>
    </row>
    <row r="164" spans="2:8" x14ac:dyDescent="0.5">
      <c r="B164">
        <f t="shared" si="22"/>
        <v>1.7276492531742099E-6</v>
      </c>
      <c r="C164" t="s">
        <v>370</v>
      </c>
      <c r="D164">
        <f t="shared" si="23"/>
        <v>0</v>
      </c>
      <c r="E164" t="s">
        <v>79</v>
      </c>
      <c r="F164" t="str">
        <f t="shared" si="24"/>
        <v>0.433070699286322-0.296874058040474i</v>
      </c>
      <c r="G164" t="s">
        <v>399</v>
      </c>
      <c r="H164">
        <f t="shared" si="25"/>
        <v>1.72764925323492E-6</v>
      </c>
    </row>
    <row r="165" spans="2:8" x14ac:dyDescent="0.5">
      <c r="B165">
        <f t="shared" si="22"/>
        <v>1.800438130138E-7</v>
      </c>
      <c r="C165" t="s">
        <v>371</v>
      </c>
      <c r="D165">
        <f t="shared" si="23"/>
        <v>0</v>
      </c>
      <c r="E165" t="s">
        <v>79</v>
      </c>
      <c r="F165" t="str">
        <f t="shared" si="24"/>
        <v>0.390974107220863-0.256765101821388i</v>
      </c>
      <c r="G165" t="s">
        <v>400</v>
      </c>
      <c r="H165">
        <f t="shared" si="25"/>
        <v>1.8004381301012999E-7</v>
      </c>
    </row>
    <row r="166" spans="2:8" x14ac:dyDescent="0.5">
      <c r="B166">
        <f t="shared" si="22"/>
        <v>1.7275836317080698E-8</v>
      </c>
      <c r="C166" t="s">
        <v>372</v>
      </c>
      <c r="D166">
        <f t="shared" si="23"/>
        <v>0</v>
      </c>
      <c r="E166" t="s">
        <v>79</v>
      </c>
      <c r="F166" t="str">
        <f t="shared" si="24"/>
        <v>0.36014073912618-0.215819318690556i</v>
      </c>
      <c r="G166" t="s">
        <v>401</v>
      </c>
      <c r="H166">
        <f t="shared" si="25"/>
        <v>1.7275836287567199E-8</v>
      </c>
    </row>
    <row r="167" spans="2:8" x14ac:dyDescent="0.5">
      <c r="B167">
        <f t="shared" si="22"/>
        <v>1.51802063813746E-9</v>
      </c>
      <c r="C167" t="s">
        <v>373</v>
      </c>
      <c r="D167">
        <f t="shared" si="23"/>
        <v>0</v>
      </c>
      <c r="E167" t="s">
        <v>79</v>
      </c>
      <c r="F167" t="str">
        <f t="shared" si="24"/>
        <v>0.338088483436254-0.175872232446824i</v>
      </c>
      <c r="G167" t="s">
        <v>402</v>
      </c>
      <c r="H167">
        <f t="shared" si="25"/>
        <v>1.51802068314688E-9</v>
      </c>
    </row>
    <row r="168" spans="2:8" x14ac:dyDescent="0.5">
      <c r="B168">
        <f t="shared" si="22"/>
        <v>1.2667634078363201E-10</v>
      </c>
      <c r="C168" t="s">
        <v>374</v>
      </c>
      <c r="D168">
        <f t="shared" si="23"/>
        <v>0</v>
      </c>
      <c r="E168" t="s">
        <v>79</v>
      </c>
      <c r="F168" t="str">
        <f t="shared" si="24"/>
        <v>0.322669832783103-0.13768673853781i</v>
      </c>
      <c r="G168" t="s">
        <v>403</v>
      </c>
      <c r="H168">
        <f t="shared" si="25"/>
        <v>1.2667632996933301E-10</v>
      </c>
    </row>
    <row r="169" spans="2:8" x14ac:dyDescent="0.5">
      <c r="B169">
        <f t="shared" si="22"/>
        <v>0</v>
      </c>
      <c r="C169" t="s">
        <v>375</v>
      </c>
      <c r="D169">
        <f t="shared" si="23"/>
        <v>0</v>
      </c>
      <c r="E169" t="s">
        <v>79</v>
      </c>
      <c r="F169" t="str">
        <f t="shared" si="24"/>
        <v>0.312213767750718-0.101362834513276i</v>
      </c>
      <c r="G169" t="s">
        <v>153</v>
      </c>
      <c r="H169">
        <f t="shared" si="25"/>
        <v>0</v>
      </c>
    </row>
    <row r="170" spans="2:8" x14ac:dyDescent="0.5">
      <c r="B170">
        <f t="shared" si="22"/>
        <v>0</v>
      </c>
      <c r="C170" t="s">
        <v>376</v>
      </c>
      <c r="D170">
        <f t="shared" si="23"/>
        <v>0</v>
      </c>
      <c r="E170" t="s">
        <v>79</v>
      </c>
      <c r="F170" t="str">
        <f t="shared" si="24"/>
        <v>0.305520131282234-0.0666290281248013i</v>
      </c>
      <c r="G170" t="s">
        <v>153</v>
      </c>
      <c r="H170">
        <f t="shared" si="25"/>
        <v>0</v>
      </c>
    </row>
    <row r="171" spans="2:8" x14ac:dyDescent="0.5">
      <c r="B171">
        <f t="shared" si="22"/>
        <v>0</v>
      </c>
      <c r="C171" t="s">
        <v>377</v>
      </c>
      <c r="D171">
        <f t="shared" si="23"/>
        <v>0</v>
      </c>
      <c r="E171" t="s">
        <v>79</v>
      </c>
      <c r="F171" t="str">
        <f t="shared" si="24"/>
        <v>0.3017989961133-0.0330241569272552i</v>
      </c>
      <c r="G171" t="s">
        <v>153</v>
      </c>
      <c r="H171">
        <f t="shared" si="25"/>
        <v>0</v>
      </c>
    </row>
    <row r="172" spans="2:8" x14ac:dyDescent="0.5">
      <c r="B172">
        <f t="shared" si="22"/>
        <v>0</v>
      </c>
      <c r="C172" t="s">
        <v>378</v>
      </c>
      <c r="D172">
        <f t="shared" si="23"/>
        <v>0</v>
      </c>
      <c r="E172" t="s">
        <v>79</v>
      </c>
      <c r="F172" t="str">
        <f t="shared" si="24"/>
        <v>0.300606235239539</v>
      </c>
      <c r="G172" t="s">
        <v>153</v>
      </c>
      <c r="H172">
        <f t="shared" si="25"/>
        <v>0</v>
      </c>
    </row>
    <row r="173" spans="2:8" x14ac:dyDescent="0.5">
      <c r="B173">
        <f t="shared" si="22"/>
        <v>0</v>
      </c>
      <c r="C173" t="s">
        <v>379</v>
      </c>
      <c r="D173">
        <f t="shared" si="23"/>
        <v>0</v>
      </c>
      <c r="E173" t="s">
        <v>79</v>
      </c>
      <c r="F173" t="str">
        <f t="shared" si="24"/>
        <v>0.3017989961133+0.0330241569272555i</v>
      </c>
      <c r="G173" t="s">
        <v>153</v>
      </c>
      <c r="H173">
        <f t="shared" si="25"/>
        <v>0</v>
      </c>
    </row>
    <row r="174" spans="2:8" x14ac:dyDescent="0.5">
      <c r="B174">
        <f t="shared" si="22"/>
        <v>0</v>
      </c>
      <c r="C174" t="s">
        <v>380</v>
      </c>
      <c r="D174">
        <f t="shared" si="23"/>
        <v>0</v>
      </c>
      <c r="E174" t="s">
        <v>79</v>
      </c>
      <c r="F174" t="str">
        <f t="shared" si="24"/>
        <v>0.305520131282234+0.0666290281248017i</v>
      </c>
      <c r="G174" t="s">
        <v>153</v>
      </c>
      <c r="H174">
        <f t="shared" si="25"/>
        <v>0</v>
      </c>
    </row>
    <row r="175" spans="2:8" x14ac:dyDescent="0.5">
      <c r="B175">
        <f t="shared" si="22"/>
        <v>0</v>
      </c>
      <c r="C175" t="s">
        <v>381</v>
      </c>
      <c r="D175">
        <f t="shared" si="23"/>
        <v>0</v>
      </c>
      <c r="E175" t="s">
        <v>79</v>
      </c>
      <c r="F175" t="str">
        <f t="shared" si="24"/>
        <v>0.312213767750718+0.101362834513276i</v>
      </c>
      <c r="G175" t="s">
        <v>153</v>
      </c>
      <c r="H175">
        <f t="shared" si="25"/>
        <v>0</v>
      </c>
    </row>
    <row r="176" spans="2:8" x14ac:dyDescent="0.5">
      <c r="B176">
        <f t="shared" si="22"/>
        <v>0</v>
      </c>
      <c r="C176" t="s">
        <v>382</v>
      </c>
      <c r="D176">
        <f t="shared" si="23"/>
        <v>0</v>
      </c>
      <c r="E176" t="s">
        <v>79</v>
      </c>
      <c r="F176" t="str">
        <f t="shared" si="24"/>
        <v>0.322669832783103+0.137686738537811i</v>
      </c>
      <c r="G176" t="s">
        <v>153</v>
      </c>
      <c r="H176">
        <f t="shared" si="25"/>
        <v>0</v>
      </c>
    </row>
    <row r="177" spans="1:8" x14ac:dyDescent="0.5">
      <c r="B177">
        <f t="shared" si="22"/>
        <v>0</v>
      </c>
      <c r="C177" t="s">
        <v>383</v>
      </c>
      <c r="D177">
        <f t="shared" si="23"/>
        <v>0</v>
      </c>
      <c r="E177" t="s">
        <v>79</v>
      </c>
      <c r="F177" t="str">
        <f t="shared" si="24"/>
        <v>0.338088483436254+0.175872232446824i</v>
      </c>
      <c r="G177" t="s">
        <v>153</v>
      </c>
      <c r="H177">
        <f t="shared" si="25"/>
        <v>0</v>
      </c>
    </row>
    <row r="178" spans="1:8" x14ac:dyDescent="0.5">
      <c r="B178">
        <f t="shared" si="22"/>
        <v>0</v>
      </c>
      <c r="C178" t="s">
        <v>384</v>
      </c>
      <c r="D178">
        <f t="shared" si="23"/>
        <v>0</v>
      </c>
      <c r="E178" t="s">
        <v>79</v>
      </c>
      <c r="F178" t="str">
        <f t="shared" si="24"/>
        <v>0.360140739126181+0.215819318690557i</v>
      </c>
      <c r="G178" t="s">
        <v>153</v>
      </c>
      <c r="H178">
        <f t="shared" si="25"/>
        <v>0</v>
      </c>
    </row>
    <row r="179" spans="1:8" x14ac:dyDescent="0.5">
      <c r="B179">
        <f t="shared" si="22"/>
        <v>0</v>
      </c>
      <c r="C179" t="s">
        <v>385</v>
      </c>
      <c r="D179">
        <f t="shared" si="23"/>
        <v>0</v>
      </c>
      <c r="E179" t="s">
        <v>79</v>
      </c>
      <c r="F179" t="str">
        <f t="shared" si="24"/>
        <v>0.390974107220863+0.256765101821389i</v>
      </c>
      <c r="G179" t="s">
        <v>153</v>
      </c>
      <c r="H179">
        <f t="shared" si="25"/>
        <v>0</v>
      </c>
    </row>
    <row r="180" spans="1:8" x14ac:dyDescent="0.5">
      <c r="B180">
        <f t="shared" si="22"/>
        <v>0</v>
      </c>
      <c r="C180" t="s">
        <v>386</v>
      </c>
      <c r="D180">
        <f t="shared" si="23"/>
        <v>0</v>
      </c>
      <c r="E180" t="s">
        <v>79</v>
      </c>
      <c r="F180" t="str">
        <f t="shared" si="24"/>
        <v>0.433070699286322+0.296874058040474i</v>
      </c>
      <c r="G180" t="s">
        <v>153</v>
      </c>
      <c r="H180">
        <f t="shared" si="25"/>
        <v>0</v>
      </c>
    </row>
    <row r="181" spans="1:8" x14ac:dyDescent="0.5">
      <c r="B181">
        <f t="shared" si="22"/>
        <v>0</v>
      </c>
      <c r="C181" t="s">
        <v>387</v>
      </c>
      <c r="D181">
        <f t="shared" si="23"/>
        <v>0</v>
      </c>
      <c r="E181" t="s">
        <v>79</v>
      </c>
      <c r="F181" t="str">
        <f t="shared" si="24"/>
        <v>0.488823519986513+0.332766105802058i</v>
      </c>
      <c r="G181" t="s">
        <v>153</v>
      </c>
      <c r="H181">
        <f t="shared" si="25"/>
        <v>0</v>
      </c>
    </row>
    <row r="182" spans="1:8" x14ac:dyDescent="0.5">
      <c r="B182">
        <f t="shared" si="22"/>
        <v>0</v>
      </c>
      <c r="C182" t="s">
        <v>388</v>
      </c>
      <c r="D182">
        <f t="shared" si="23"/>
        <v>0</v>
      </c>
      <c r="E182" t="s">
        <v>79</v>
      </c>
      <c r="F182" t="str">
        <f t="shared" si="24"/>
        <v>0.559696063859138+0.35916389936318i</v>
      </c>
      <c r="G182" t="s">
        <v>153</v>
      </c>
      <c r="H182">
        <f t="shared" si="25"/>
        <v>0</v>
      </c>
    </row>
    <row r="183" spans="1:8" x14ac:dyDescent="0.5">
      <c r="B183">
        <f t="shared" si="22"/>
        <v>0</v>
      </c>
      <c r="C183" t="s">
        <v>389</v>
      </c>
      <c r="D183">
        <f t="shared" si="23"/>
        <v>0</v>
      </c>
      <c r="E183" t="s">
        <v>79</v>
      </c>
      <c r="F183" t="str">
        <f t="shared" si="24"/>
        <v>0.644944978518702+0.369003474608432i</v>
      </c>
      <c r="G183" t="s">
        <v>153</v>
      </c>
      <c r="H183">
        <f t="shared" si="25"/>
        <v>0</v>
      </c>
    </row>
    <row r="184" spans="1:8" x14ac:dyDescent="0.5">
      <c r="B184">
        <f t="shared" si="22"/>
        <v>0</v>
      </c>
      <c r="C184" t="s">
        <v>390</v>
      </c>
      <c r="D184">
        <f t="shared" si="23"/>
        <v>0</v>
      </c>
      <c r="E184" t="s">
        <v>79</v>
      </c>
      <c r="F184" t="str">
        <f t="shared" si="24"/>
        <v>0.74018020999371+0.354440797744843i</v>
      </c>
      <c r="G184" t="s">
        <v>153</v>
      </c>
      <c r="H184">
        <f t="shared" si="25"/>
        <v>0</v>
      </c>
    </row>
    <row r="185" spans="1:8" x14ac:dyDescent="0.5">
      <c r="B185">
        <f t="shared" si="22"/>
        <v>0</v>
      </c>
      <c r="C185" t="s">
        <v>391</v>
      </c>
      <c r="D185">
        <f t="shared" si="23"/>
        <v>0</v>
      </c>
      <c r="E185" t="s">
        <v>79</v>
      </c>
      <c r="F185" t="str">
        <f t="shared" si="24"/>
        <v>0.836457220230025+0.308999665929531i</v>
      </c>
      <c r="G185" t="s">
        <v>153</v>
      </c>
      <c r="H185">
        <f t="shared" si="25"/>
        <v>0</v>
      </c>
    </row>
    <row r="186" spans="1:8" x14ac:dyDescent="0.5">
      <c r="B186">
        <f t="shared" si="22"/>
        <v>0</v>
      </c>
      <c r="C186" t="s">
        <v>392</v>
      </c>
      <c r="D186">
        <f t="shared" si="23"/>
        <v>0</v>
      </c>
      <c r="E186" t="s">
        <v>79</v>
      </c>
      <c r="F186" t="str">
        <f t="shared" si="24"/>
        <v>0.920853104206203+0.230497381898169i</v>
      </c>
      <c r="G186" t="s">
        <v>153</v>
      </c>
      <c r="H186">
        <f t="shared" si="25"/>
        <v>0</v>
      </c>
    </row>
    <row r="187" spans="1:8" x14ac:dyDescent="0.5">
      <c r="B187">
        <f t="shared" si="22"/>
        <v>0</v>
      </c>
      <c r="C187" t="s">
        <v>393</v>
      </c>
      <c r="D187">
        <f t="shared" si="23"/>
        <v>0</v>
      </c>
      <c r="E187" t="s">
        <v>79</v>
      </c>
      <c r="F187" t="str">
        <f t="shared" si="24"/>
        <v>0.979132824885163+0.123544571356597i</v>
      </c>
      <c r="G187" t="s">
        <v>153</v>
      </c>
      <c r="H187">
        <f t="shared" si="25"/>
        <v>0</v>
      </c>
    </row>
    <row r="188" spans="1:8" x14ac:dyDescent="0.5">
      <c r="D188">
        <v>1</v>
      </c>
    </row>
    <row r="189" spans="1:8" x14ac:dyDescent="0.5">
      <c r="A189" t="s">
        <v>77</v>
      </c>
    </row>
    <row r="190" spans="1:8" x14ac:dyDescent="0.5">
      <c r="B190">
        <f>H156</f>
        <v>0.53655423726769202</v>
      </c>
      <c r="C190" t="s">
        <v>362</v>
      </c>
      <c r="D190">
        <f>Q2</f>
        <v>1</v>
      </c>
      <c r="E190" t="s">
        <v>79</v>
      </c>
      <c r="F190" t="str">
        <f>IMPRODUCT(C190,E190,D$222)</f>
        <v>0.999999999969753</v>
      </c>
      <c r="G190" t="s">
        <v>349</v>
      </c>
      <c r="H190">
        <f>IMABS(G190)</f>
        <v>0.53655423726769202</v>
      </c>
    </row>
    <row r="191" spans="1:8" x14ac:dyDescent="0.5">
      <c r="B191">
        <f t="shared" ref="B191:B221" si="26">H157</f>
        <v>0.32244533932144898</v>
      </c>
      <c r="C191" t="s">
        <v>363</v>
      </c>
      <c r="D191">
        <f t="shared" ref="D191:D221" si="27">Q3</f>
        <v>0</v>
      </c>
      <c r="E191" t="s">
        <v>79</v>
      </c>
      <c r="F191" t="str">
        <f t="shared" ref="F191:F221" si="28">IMPRODUCT(C191,E191,D$222)</f>
        <v>0.979132824885163-0.123544571356598i</v>
      </c>
      <c r="G191" t="s">
        <v>350</v>
      </c>
      <c r="H191">
        <f t="shared" ref="H191:H221" si="29">IMABS(G191)</f>
        <v>0.32244533932144898</v>
      </c>
    </row>
    <row r="192" spans="1:8" x14ac:dyDescent="0.5">
      <c r="B192">
        <f t="shared" si="26"/>
        <v>0.10849660210550301</v>
      </c>
      <c r="C192" t="s">
        <v>364</v>
      </c>
      <c r="D192">
        <f t="shared" si="27"/>
        <v>0</v>
      </c>
      <c r="E192" t="s">
        <v>79</v>
      </c>
      <c r="F192" t="str">
        <f t="shared" si="28"/>
        <v>0.920853104206203-0.23049738189817i</v>
      </c>
      <c r="G192" t="s">
        <v>351</v>
      </c>
      <c r="H192">
        <f t="shared" si="29"/>
        <v>0.10849660210550301</v>
      </c>
    </row>
    <row r="193" spans="2:8" x14ac:dyDescent="0.5">
      <c r="B193">
        <f t="shared" si="26"/>
        <v>2.6396279356317599E-2</v>
      </c>
      <c r="C193" t="s">
        <v>365</v>
      </c>
      <c r="D193">
        <f t="shared" si="27"/>
        <v>0</v>
      </c>
      <c r="E193" t="s">
        <v>79</v>
      </c>
      <c r="F193" t="str">
        <f t="shared" si="28"/>
        <v>0.836457220230024-0.308999665929532i</v>
      </c>
      <c r="G193" t="s">
        <v>410</v>
      </c>
      <c r="H193">
        <f t="shared" si="29"/>
        <v>2.6396279356317501E-2</v>
      </c>
    </row>
    <row r="194" spans="2:8" x14ac:dyDescent="0.5">
      <c r="B194">
        <f t="shared" si="26"/>
        <v>5.1309434018624502E-3</v>
      </c>
      <c r="C194" t="s">
        <v>404</v>
      </c>
      <c r="D194">
        <f t="shared" si="27"/>
        <v>0</v>
      </c>
      <c r="E194" t="s">
        <v>79</v>
      </c>
      <c r="F194" t="str">
        <f t="shared" si="28"/>
        <v>0.74018020999371-0.354440797744843i</v>
      </c>
      <c r="G194" t="s">
        <v>411</v>
      </c>
      <c r="H194">
        <f t="shared" si="29"/>
        <v>5.1309434018624103E-3</v>
      </c>
    </row>
    <row r="195" spans="2:8" x14ac:dyDescent="0.5">
      <c r="B195">
        <f t="shared" si="26"/>
        <v>8.3995083752849903E-4</v>
      </c>
      <c r="C195" t="s">
        <v>367</v>
      </c>
      <c r="D195">
        <f t="shared" si="27"/>
        <v>0</v>
      </c>
      <c r="E195" t="s">
        <v>79</v>
      </c>
      <c r="F195" t="str">
        <f t="shared" si="28"/>
        <v>0.644944978518701-0.369003474608432i</v>
      </c>
      <c r="G195" t="s">
        <v>412</v>
      </c>
      <c r="H195">
        <f t="shared" si="29"/>
        <v>8.3995083752861797E-4</v>
      </c>
    </row>
    <row r="196" spans="2:8" x14ac:dyDescent="0.5">
      <c r="B196">
        <f t="shared" si="26"/>
        <v>1.1958977782279501E-4</v>
      </c>
      <c r="C196" t="s">
        <v>405</v>
      </c>
      <c r="D196">
        <f t="shared" si="27"/>
        <v>0</v>
      </c>
      <c r="E196" t="s">
        <v>79</v>
      </c>
      <c r="F196" t="str">
        <f t="shared" si="28"/>
        <v>0.559696063859138-0.35916389936318i</v>
      </c>
      <c r="G196" t="s">
        <v>413</v>
      </c>
      <c r="H196">
        <f t="shared" si="29"/>
        <v>1.19589777822863E-4</v>
      </c>
    </row>
    <row r="197" spans="2:8" x14ac:dyDescent="0.5">
      <c r="B197">
        <f t="shared" si="26"/>
        <v>1.5131287978444999E-5</v>
      </c>
      <c r="C197" t="s">
        <v>369</v>
      </c>
      <c r="D197">
        <f t="shared" si="27"/>
        <v>0</v>
      </c>
      <c r="E197" t="s">
        <v>79</v>
      </c>
      <c r="F197" t="str">
        <f t="shared" si="28"/>
        <v>0.488823519986513-0.332766105802058i</v>
      </c>
      <c r="G197" t="s">
        <v>414</v>
      </c>
      <c r="H197">
        <f t="shared" si="29"/>
        <v>1.51312879783821E-5</v>
      </c>
    </row>
    <row r="198" spans="2:8" x14ac:dyDescent="0.5">
      <c r="B198">
        <f t="shared" si="26"/>
        <v>1.72764925323492E-6</v>
      </c>
      <c r="C198" t="s">
        <v>370</v>
      </c>
      <c r="D198">
        <f t="shared" si="27"/>
        <v>0</v>
      </c>
      <c r="E198" t="s">
        <v>79</v>
      </c>
      <c r="F198" t="str">
        <f t="shared" si="28"/>
        <v>0.433070699286322-0.296874058040474i</v>
      </c>
      <c r="G198" t="s">
        <v>399</v>
      </c>
      <c r="H198">
        <f t="shared" si="29"/>
        <v>1.72764925323492E-6</v>
      </c>
    </row>
    <row r="199" spans="2:8" x14ac:dyDescent="0.5">
      <c r="B199">
        <f t="shared" si="26"/>
        <v>1.8004381301012999E-7</v>
      </c>
      <c r="C199" t="s">
        <v>406</v>
      </c>
      <c r="D199">
        <f t="shared" si="27"/>
        <v>0</v>
      </c>
      <c r="E199" t="s">
        <v>79</v>
      </c>
      <c r="F199" t="str">
        <f t="shared" si="28"/>
        <v>0.390974107220862-0.256765101821388i</v>
      </c>
      <c r="G199" t="s">
        <v>415</v>
      </c>
      <c r="H199">
        <f t="shared" si="29"/>
        <v>1.80043813013E-7</v>
      </c>
    </row>
    <row r="200" spans="2:8" x14ac:dyDescent="0.5">
      <c r="B200">
        <f t="shared" si="26"/>
        <v>1.7275836287567199E-8</v>
      </c>
      <c r="C200" t="s">
        <v>372</v>
      </c>
      <c r="D200">
        <f t="shared" si="27"/>
        <v>0</v>
      </c>
      <c r="E200" t="s">
        <v>79</v>
      </c>
      <c r="F200" t="str">
        <f t="shared" si="28"/>
        <v>0.36014073912618-0.215819318690556i</v>
      </c>
      <c r="G200" t="s">
        <v>416</v>
      </c>
      <c r="H200">
        <f t="shared" si="29"/>
        <v>1.7275836221434499E-8</v>
      </c>
    </row>
    <row r="201" spans="2:8" x14ac:dyDescent="0.5">
      <c r="B201">
        <f t="shared" si="26"/>
        <v>1.51802068314688E-9</v>
      </c>
      <c r="C201" t="s">
        <v>373</v>
      </c>
      <c r="D201">
        <f t="shared" si="27"/>
        <v>0</v>
      </c>
      <c r="E201" t="s">
        <v>79</v>
      </c>
      <c r="F201" t="str">
        <f t="shared" si="28"/>
        <v>0.338088483436254-0.175872232446824i</v>
      </c>
      <c r="G201" t="s">
        <v>417</v>
      </c>
      <c r="H201">
        <f t="shared" si="29"/>
        <v>1.5180206849398E-9</v>
      </c>
    </row>
    <row r="202" spans="2:8" x14ac:dyDescent="0.5">
      <c r="B202">
        <f t="shared" si="26"/>
        <v>1.2667632996933301E-10</v>
      </c>
      <c r="C202" t="s">
        <v>374</v>
      </c>
      <c r="D202">
        <f t="shared" si="27"/>
        <v>0</v>
      </c>
      <c r="E202" t="s">
        <v>79</v>
      </c>
      <c r="F202" t="str">
        <f t="shared" si="28"/>
        <v>0.322669832783103-0.13768673853781i</v>
      </c>
      <c r="G202" t="s">
        <v>418</v>
      </c>
      <c r="H202">
        <f t="shared" si="29"/>
        <v>1.2667637561634099E-10</v>
      </c>
    </row>
    <row r="203" spans="2:8" x14ac:dyDescent="0.5">
      <c r="B203">
        <f t="shared" si="26"/>
        <v>0</v>
      </c>
      <c r="C203" t="s">
        <v>375</v>
      </c>
      <c r="D203">
        <f t="shared" si="27"/>
        <v>0</v>
      </c>
      <c r="E203" t="s">
        <v>79</v>
      </c>
      <c r="F203" t="str">
        <f t="shared" si="28"/>
        <v>0.312213767750718-0.101362834513276i</v>
      </c>
      <c r="G203" t="s">
        <v>153</v>
      </c>
      <c r="H203">
        <f t="shared" si="29"/>
        <v>0</v>
      </c>
    </row>
    <row r="204" spans="2:8" x14ac:dyDescent="0.5">
      <c r="B204">
        <f t="shared" si="26"/>
        <v>0</v>
      </c>
      <c r="C204" t="s">
        <v>407</v>
      </c>
      <c r="D204">
        <f t="shared" si="27"/>
        <v>0</v>
      </c>
      <c r="E204" t="s">
        <v>79</v>
      </c>
      <c r="F204" t="str">
        <f t="shared" si="28"/>
        <v>0.305520131282234-0.0666290281248012i</v>
      </c>
      <c r="G204" t="s">
        <v>153</v>
      </c>
      <c r="H204">
        <f t="shared" si="29"/>
        <v>0</v>
      </c>
    </row>
    <row r="205" spans="2:8" x14ac:dyDescent="0.5">
      <c r="B205">
        <f t="shared" si="26"/>
        <v>0</v>
      </c>
      <c r="C205" t="s">
        <v>377</v>
      </c>
      <c r="D205">
        <f t="shared" si="27"/>
        <v>0</v>
      </c>
      <c r="E205" t="s">
        <v>79</v>
      </c>
      <c r="F205" t="str">
        <f t="shared" si="28"/>
        <v>0.3017989961133-0.0330241569272552i</v>
      </c>
      <c r="G205" t="s">
        <v>153</v>
      </c>
      <c r="H205">
        <f t="shared" si="29"/>
        <v>0</v>
      </c>
    </row>
    <row r="206" spans="2:8" x14ac:dyDescent="0.5">
      <c r="B206">
        <f t="shared" si="26"/>
        <v>0</v>
      </c>
      <c r="C206" t="s">
        <v>378</v>
      </c>
      <c r="D206">
        <f t="shared" si="27"/>
        <v>0</v>
      </c>
      <c r="E206" t="s">
        <v>79</v>
      </c>
      <c r="F206" t="str">
        <f t="shared" si="28"/>
        <v>0.300606235239539</v>
      </c>
      <c r="G206" t="s">
        <v>153</v>
      </c>
      <c r="H206">
        <f t="shared" si="29"/>
        <v>0</v>
      </c>
    </row>
    <row r="207" spans="2:8" x14ac:dyDescent="0.5">
      <c r="B207">
        <f t="shared" si="26"/>
        <v>0</v>
      </c>
      <c r="C207" t="s">
        <v>379</v>
      </c>
      <c r="D207">
        <f t="shared" si="27"/>
        <v>0</v>
      </c>
      <c r="E207" t="s">
        <v>79</v>
      </c>
      <c r="F207" t="str">
        <f t="shared" si="28"/>
        <v>0.3017989961133+0.0330241569272555i</v>
      </c>
      <c r="G207" t="s">
        <v>153</v>
      </c>
      <c r="H207">
        <f t="shared" si="29"/>
        <v>0</v>
      </c>
    </row>
    <row r="208" spans="2:8" x14ac:dyDescent="0.5">
      <c r="B208">
        <f t="shared" si="26"/>
        <v>0</v>
      </c>
      <c r="C208" t="s">
        <v>408</v>
      </c>
      <c r="D208">
        <f t="shared" si="27"/>
        <v>0</v>
      </c>
      <c r="E208" t="s">
        <v>79</v>
      </c>
      <c r="F208" t="str">
        <f t="shared" si="28"/>
        <v>0.305520131282234+0.0666290281248016i</v>
      </c>
      <c r="G208" t="s">
        <v>153</v>
      </c>
      <c r="H208">
        <f t="shared" si="29"/>
        <v>0</v>
      </c>
    </row>
    <row r="209" spans="1:9" x14ac:dyDescent="0.5">
      <c r="B209">
        <f t="shared" si="26"/>
        <v>0</v>
      </c>
      <c r="C209" t="s">
        <v>381</v>
      </c>
      <c r="D209">
        <f t="shared" si="27"/>
        <v>0</v>
      </c>
      <c r="E209" t="s">
        <v>79</v>
      </c>
      <c r="F209" t="str">
        <f t="shared" si="28"/>
        <v>0.312213767750718+0.101362834513276i</v>
      </c>
      <c r="G209" t="s">
        <v>153</v>
      </c>
      <c r="H209">
        <f t="shared" si="29"/>
        <v>0</v>
      </c>
    </row>
    <row r="210" spans="1:9" x14ac:dyDescent="0.5">
      <c r="B210">
        <f t="shared" si="26"/>
        <v>0</v>
      </c>
      <c r="C210" t="s">
        <v>382</v>
      </c>
      <c r="D210">
        <f t="shared" si="27"/>
        <v>0</v>
      </c>
      <c r="E210" t="s">
        <v>79</v>
      </c>
      <c r="F210" t="str">
        <f t="shared" si="28"/>
        <v>0.322669832783103+0.137686738537811i</v>
      </c>
      <c r="G210" t="s">
        <v>153</v>
      </c>
      <c r="H210">
        <f t="shared" si="29"/>
        <v>0</v>
      </c>
    </row>
    <row r="211" spans="1:9" x14ac:dyDescent="0.5">
      <c r="B211">
        <f t="shared" si="26"/>
        <v>0</v>
      </c>
      <c r="C211" t="s">
        <v>383</v>
      </c>
      <c r="D211">
        <f t="shared" si="27"/>
        <v>0</v>
      </c>
      <c r="E211" t="s">
        <v>79</v>
      </c>
      <c r="F211" t="str">
        <f t="shared" si="28"/>
        <v>0.338088483436254+0.175872232446824i</v>
      </c>
      <c r="G211" t="s">
        <v>153</v>
      </c>
      <c r="H211">
        <f t="shared" si="29"/>
        <v>0</v>
      </c>
    </row>
    <row r="212" spans="1:9" x14ac:dyDescent="0.5">
      <c r="B212">
        <f t="shared" si="26"/>
        <v>0</v>
      </c>
      <c r="C212" t="s">
        <v>409</v>
      </c>
      <c r="D212">
        <f t="shared" si="27"/>
        <v>0</v>
      </c>
      <c r="E212" t="s">
        <v>79</v>
      </c>
      <c r="F212" t="str">
        <f t="shared" si="28"/>
        <v>0.36014073912618+0.215819318690556i</v>
      </c>
      <c r="G212" t="s">
        <v>153</v>
      </c>
      <c r="H212">
        <f t="shared" si="29"/>
        <v>0</v>
      </c>
    </row>
    <row r="213" spans="1:9" x14ac:dyDescent="0.5">
      <c r="B213">
        <f t="shared" si="26"/>
        <v>0</v>
      </c>
      <c r="C213" t="s">
        <v>385</v>
      </c>
      <c r="D213">
        <f t="shared" si="27"/>
        <v>0</v>
      </c>
      <c r="E213" t="s">
        <v>79</v>
      </c>
      <c r="F213" t="str">
        <f t="shared" si="28"/>
        <v>0.390974107220863+0.256765101821389i</v>
      </c>
      <c r="G213" t="s">
        <v>153</v>
      </c>
      <c r="H213">
        <f t="shared" si="29"/>
        <v>0</v>
      </c>
    </row>
    <row r="214" spans="1:9" x14ac:dyDescent="0.5">
      <c r="B214">
        <f t="shared" si="26"/>
        <v>0</v>
      </c>
      <c r="C214" t="s">
        <v>386</v>
      </c>
      <c r="D214">
        <f t="shared" si="27"/>
        <v>0</v>
      </c>
      <c r="E214" t="s">
        <v>79</v>
      </c>
      <c r="F214" t="str">
        <f t="shared" si="28"/>
        <v>0.433070699286322+0.296874058040474i</v>
      </c>
      <c r="G214" t="s">
        <v>153</v>
      </c>
      <c r="H214">
        <f t="shared" si="29"/>
        <v>0</v>
      </c>
    </row>
    <row r="215" spans="1:9" x14ac:dyDescent="0.5">
      <c r="B215">
        <f t="shared" si="26"/>
        <v>0</v>
      </c>
      <c r="C215" t="s">
        <v>387</v>
      </c>
      <c r="D215">
        <f t="shared" si="27"/>
        <v>0</v>
      </c>
      <c r="E215" t="s">
        <v>79</v>
      </c>
      <c r="F215" t="str">
        <f t="shared" si="28"/>
        <v>0.488823519986513+0.332766105802058i</v>
      </c>
      <c r="G215" t="s">
        <v>153</v>
      </c>
      <c r="H215">
        <f t="shared" si="29"/>
        <v>0</v>
      </c>
    </row>
    <row r="216" spans="1:9" x14ac:dyDescent="0.5">
      <c r="B216">
        <f t="shared" si="26"/>
        <v>0</v>
      </c>
      <c r="C216" t="s">
        <v>388</v>
      </c>
      <c r="D216">
        <f t="shared" si="27"/>
        <v>0</v>
      </c>
      <c r="E216" t="s">
        <v>79</v>
      </c>
      <c r="F216" t="str">
        <f t="shared" si="28"/>
        <v>0.559696063859138+0.35916389936318i</v>
      </c>
      <c r="G216" t="s">
        <v>153</v>
      </c>
      <c r="H216">
        <f t="shared" si="29"/>
        <v>0</v>
      </c>
    </row>
    <row r="217" spans="1:9" x14ac:dyDescent="0.5">
      <c r="B217">
        <f t="shared" si="26"/>
        <v>0</v>
      </c>
      <c r="C217" t="s">
        <v>389</v>
      </c>
      <c r="D217">
        <f t="shared" si="27"/>
        <v>0</v>
      </c>
      <c r="E217" t="s">
        <v>79</v>
      </c>
      <c r="F217" t="str">
        <f t="shared" si="28"/>
        <v>0.644944978518702+0.369003474608432i</v>
      </c>
      <c r="G217" t="s">
        <v>153</v>
      </c>
      <c r="H217">
        <f t="shared" si="29"/>
        <v>0</v>
      </c>
    </row>
    <row r="218" spans="1:9" x14ac:dyDescent="0.5">
      <c r="B218">
        <f t="shared" si="26"/>
        <v>0</v>
      </c>
      <c r="C218" t="s">
        <v>390</v>
      </c>
      <c r="D218">
        <f t="shared" si="27"/>
        <v>0</v>
      </c>
      <c r="E218" t="s">
        <v>79</v>
      </c>
      <c r="F218" t="str">
        <f t="shared" si="28"/>
        <v>0.74018020999371+0.354440797744843i</v>
      </c>
      <c r="G218" t="s">
        <v>153</v>
      </c>
      <c r="H218">
        <f t="shared" si="29"/>
        <v>0</v>
      </c>
    </row>
    <row r="219" spans="1:9" x14ac:dyDescent="0.5">
      <c r="B219">
        <f t="shared" si="26"/>
        <v>0</v>
      </c>
      <c r="C219" t="s">
        <v>391</v>
      </c>
      <c r="D219">
        <f t="shared" si="27"/>
        <v>0</v>
      </c>
      <c r="E219" t="s">
        <v>79</v>
      </c>
      <c r="F219" t="str">
        <f t="shared" si="28"/>
        <v>0.836457220230025+0.308999665929531i</v>
      </c>
      <c r="G219" t="s">
        <v>153</v>
      </c>
      <c r="H219">
        <f t="shared" si="29"/>
        <v>0</v>
      </c>
    </row>
    <row r="220" spans="1:9" x14ac:dyDescent="0.5">
      <c r="B220">
        <f t="shared" si="26"/>
        <v>0</v>
      </c>
      <c r="C220" t="s">
        <v>392</v>
      </c>
      <c r="D220">
        <f t="shared" si="27"/>
        <v>0</v>
      </c>
      <c r="E220" t="s">
        <v>79</v>
      </c>
      <c r="F220" t="str">
        <f t="shared" si="28"/>
        <v>0.920853104206203+0.230497381898169i</v>
      </c>
      <c r="G220" t="s">
        <v>153</v>
      </c>
      <c r="H220">
        <f t="shared" si="29"/>
        <v>0</v>
      </c>
    </row>
    <row r="221" spans="1:9" x14ac:dyDescent="0.5">
      <c r="B221">
        <f t="shared" si="26"/>
        <v>0</v>
      </c>
      <c r="C221" t="s">
        <v>393</v>
      </c>
      <c r="D221">
        <f t="shared" si="27"/>
        <v>0</v>
      </c>
      <c r="E221" t="s">
        <v>79</v>
      </c>
      <c r="F221" t="str">
        <f t="shared" si="28"/>
        <v>0.979132824885163+0.123544571356597i</v>
      </c>
      <c r="G221" t="s">
        <v>153</v>
      </c>
      <c r="H221">
        <f t="shared" si="29"/>
        <v>0</v>
      </c>
    </row>
    <row r="222" spans="1:9" x14ac:dyDescent="0.5">
      <c r="D222">
        <v>1</v>
      </c>
    </row>
    <row r="223" spans="1:9" x14ac:dyDescent="0.5">
      <c r="A223" t="s">
        <v>78</v>
      </c>
      <c r="B223">
        <f>H190</f>
        <v>0.53655423726769202</v>
      </c>
      <c r="C223" t="s">
        <v>362</v>
      </c>
      <c r="D223">
        <f>S2</f>
        <v>1</v>
      </c>
      <c r="E223" t="s">
        <v>79</v>
      </c>
      <c r="F223" t="str">
        <f>IMPRODUCT(C223,E223,D$255)</f>
        <v>0.999999999969753</v>
      </c>
      <c r="G223" t="s">
        <v>349</v>
      </c>
      <c r="H223">
        <f>IMABS(G223)</f>
        <v>0.53655423726769202</v>
      </c>
      <c r="I223">
        <f>H223/(MAX(H$223:H$254))</f>
        <v>1</v>
      </c>
    </row>
    <row r="224" spans="1:9" x14ac:dyDescent="0.5">
      <c r="B224">
        <f t="shared" ref="B224:B254" si="30">H191</f>
        <v>0.32244533932144898</v>
      </c>
      <c r="C224" t="s">
        <v>363</v>
      </c>
      <c r="D224">
        <f t="shared" ref="D224:D254" si="31">S3</f>
        <v>0</v>
      </c>
      <c r="E224" t="s">
        <v>79</v>
      </c>
      <c r="F224" t="str">
        <f t="shared" ref="F224:F254" si="32">IMPRODUCT(C224,E224,D$255)</f>
        <v>0.979132824885163-0.123544571356598i</v>
      </c>
      <c r="G224" t="s">
        <v>350</v>
      </c>
      <c r="H224">
        <f t="shared" ref="H224:H254" si="33">IMABS(G224)</f>
        <v>0.32244533932144898</v>
      </c>
      <c r="I224">
        <f t="shared" ref="I224:I254" si="34">H224/(MAX(H$223:H$254))</f>
        <v>0.60095572250709473</v>
      </c>
    </row>
    <row r="225" spans="2:9" x14ac:dyDescent="0.5">
      <c r="B225">
        <f t="shared" si="30"/>
        <v>0.10849660210550301</v>
      </c>
      <c r="C225" t="s">
        <v>364</v>
      </c>
      <c r="D225">
        <f t="shared" si="31"/>
        <v>0</v>
      </c>
      <c r="E225" t="s">
        <v>79</v>
      </c>
      <c r="F225" t="str">
        <f t="shared" si="32"/>
        <v>0.920853104206203-0.23049738189817i</v>
      </c>
      <c r="G225" t="s">
        <v>351</v>
      </c>
      <c r="H225">
        <f t="shared" si="33"/>
        <v>0.10849660210550301</v>
      </c>
      <c r="I225">
        <f t="shared" si="34"/>
        <v>0.20220994369181175</v>
      </c>
    </row>
    <row r="226" spans="2:9" x14ac:dyDescent="0.5">
      <c r="B226">
        <f t="shared" si="30"/>
        <v>2.6396279356317501E-2</v>
      </c>
      <c r="C226" t="s">
        <v>365</v>
      </c>
      <c r="D226">
        <f t="shared" si="31"/>
        <v>0</v>
      </c>
      <c r="E226" t="s">
        <v>79</v>
      </c>
      <c r="F226" t="str">
        <f t="shared" si="32"/>
        <v>0.836457220230024-0.308999665929532i</v>
      </c>
      <c r="G226" t="s">
        <v>424</v>
      </c>
      <c r="H226">
        <f t="shared" si="33"/>
        <v>2.6396279356317401E-2</v>
      </c>
      <c r="I226">
        <f t="shared" si="34"/>
        <v>4.9195920044795109E-2</v>
      </c>
    </row>
    <row r="227" spans="2:9" x14ac:dyDescent="0.5">
      <c r="B227">
        <f t="shared" si="30"/>
        <v>5.1309434018624103E-3</v>
      </c>
      <c r="C227" t="s">
        <v>404</v>
      </c>
      <c r="D227">
        <f t="shared" si="31"/>
        <v>0</v>
      </c>
      <c r="E227" t="s">
        <v>79</v>
      </c>
      <c r="F227" t="str">
        <f t="shared" si="32"/>
        <v>0.74018020999371-0.354440797744843i</v>
      </c>
      <c r="G227" t="s">
        <v>425</v>
      </c>
      <c r="H227">
        <f t="shared" si="33"/>
        <v>5.1309434018623999E-3</v>
      </c>
      <c r="I227">
        <f t="shared" si="34"/>
        <v>9.56276746222493E-3</v>
      </c>
    </row>
    <row r="228" spans="2:9" x14ac:dyDescent="0.5">
      <c r="B228">
        <f t="shared" si="30"/>
        <v>8.3995083752861797E-4</v>
      </c>
      <c r="C228" t="s">
        <v>419</v>
      </c>
      <c r="D228">
        <f t="shared" si="31"/>
        <v>0</v>
      </c>
      <c r="E228" t="s">
        <v>79</v>
      </c>
      <c r="F228" t="str">
        <f t="shared" si="32"/>
        <v>0.644944978518702-0.369003474608432i</v>
      </c>
      <c r="G228" t="s">
        <v>426</v>
      </c>
      <c r="H228">
        <f t="shared" si="33"/>
        <v>8.39950837528657E-4</v>
      </c>
      <c r="I228">
        <f t="shared" si="34"/>
        <v>1.5654537401586068E-3</v>
      </c>
    </row>
    <row r="229" spans="2:9" x14ac:dyDescent="0.5">
      <c r="B229">
        <f t="shared" si="30"/>
        <v>1.19589777822863E-4</v>
      </c>
      <c r="C229" t="s">
        <v>405</v>
      </c>
      <c r="D229">
        <f t="shared" si="31"/>
        <v>0</v>
      </c>
      <c r="E229" t="s">
        <v>79</v>
      </c>
      <c r="F229" t="str">
        <f t="shared" si="32"/>
        <v>0.559696063859138-0.35916389936318i</v>
      </c>
      <c r="G229" t="s">
        <v>427</v>
      </c>
      <c r="H229">
        <f t="shared" si="33"/>
        <v>1.1958977782287901E-4</v>
      </c>
      <c r="I229">
        <f t="shared" si="34"/>
        <v>2.2288478874357397E-4</v>
      </c>
    </row>
    <row r="230" spans="2:9" x14ac:dyDescent="0.5">
      <c r="B230">
        <f t="shared" si="30"/>
        <v>1.51312879783821E-5</v>
      </c>
      <c r="C230" t="s">
        <v>369</v>
      </c>
      <c r="D230">
        <f t="shared" si="31"/>
        <v>0</v>
      </c>
      <c r="E230" t="s">
        <v>79</v>
      </c>
      <c r="F230" t="str">
        <f t="shared" si="32"/>
        <v>0.488823519986513-0.332766105802058i</v>
      </c>
      <c r="G230" t="s">
        <v>428</v>
      </c>
      <c r="H230">
        <f t="shared" si="33"/>
        <v>1.51312879783666E-5</v>
      </c>
      <c r="I230">
        <f t="shared" si="34"/>
        <v>2.8200854503395628E-5</v>
      </c>
    </row>
    <row r="231" spans="2:9" x14ac:dyDescent="0.5">
      <c r="B231">
        <f t="shared" si="30"/>
        <v>1.72764925323492E-6</v>
      </c>
      <c r="C231" t="s">
        <v>370</v>
      </c>
      <c r="D231">
        <f t="shared" si="31"/>
        <v>0</v>
      </c>
      <c r="E231" t="s">
        <v>79</v>
      </c>
      <c r="F231" t="str">
        <f t="shared" si="32"/>
        <v>0.433070699286322-0.296874058040474i</v>
      </c>
      <c r="G231" t="s">
        <v>429</v>
      </c>
      <c r="H231">
        <f t="shared" si="33"/>
        <v>1.7276492532691799E-6</v>
      </c>
      <c r="I231">
        <f t="shared" si="34"/>
        <v>3.2198967658273084E-6</v>
      </c>
    </row>
    <row r="232" spans="2:9" x14ac:dyDescent="0.5">
      <c r="B232">
        <f t="shared" si="30"/>
        <v>1.80043813013E-7</v>
      </c>
      <c r="C232" t="s">
        <v>420</v>
      </c>
      <c r="D232">
        <f t="shared" si="31"/>
        <v>0</v>
      </c>
      <c r="E232" t="s">
        <v>79</v>
      </c>
      <c r="F232" t="str">
        <f t="shared" si="32"/>
        <v>0.390974107220862-0.256765101821389i</v>
      </c>
      <c r="G232" t="s">
        <v>430</v>
      </c>
      <c r="H232">
        <f t="shared" si="33"/>
        <v>1.8004381300418199E-7</v>
      </c>
      <c r="I232">
        <f t="shared" si="34"/>
        <v>3.3555566333987669E-7</v>
      </c>
    </row>
    <row r="233" spans="2:9" x14ac:dyDescent="0.5">
      <c r="B233">
        <f t="shared" si="30"/>
        <v>1.7275836221434499E-8</v>
      </c>
      <c r="C233" t="s">
        <v>372</v>
      </c>
      <c r="D233">
        <f t="shared" si="31"/>
        <v>0</v>
      </c>
      <c r="E233" t="s">
        <v>79</v>
      </c>
      <c r="F233" t="str">
        <f t="shared" si="32"/>
        <v>0.36014073912618-0.215819318690556i</v>
      </c>
      <c r="G233" t="s">
        <v>431</v>
      </c>
      <c r="H233">
        <f t="shared" si="33"/>
        <v>1.7275836152208101E-8</v>
      </c>
      <c r="I233">
        <f t="shared" si="34"/>
        <v>3.2197744332767282E-8</v>
      </c>
    </row>
    <row r="234" spans="2:9" x14ac:dyDescent="0.5">
      <c r="B234">
        <f t="shared" si="30"/>
        <v>1.5180206849398E-9</v>
      </c>
      <c r="C234" t="s">
        <v>373</v>
      </c>
      <c r="D234">
        <f t="shared" si="31"/>
        <v>0</v>
      </c>
      <c r="E234" t="s">
        <v>79</v>
      </c>
      <c r="F234" t="str">
        <f t="shared" si="32"/>
        <v>0.338088483436254-0.175872232446824i</v>
      </c>
      <c r="G234" t="s">
        <v>432</v>
      </c>
      <c r="H234">
        <f t="shared" si="33"/>
        <v>1.51802066941714E-9</v>
      </c>
      <c r="I234">
        <f t="shared" si="34"/>
        <v>2.82920264901344E-9</v>
      </c>
    </row>
    <row r="235" spans="2:9" x14ac:dyDescent="0.5">
      <c r="B235">
        <f t="shared" si="30"/>
        <v>1.2667637561634099E-10</v>
      </c>
      <c r="C235" t="s">
        <v>374</v>
      </c>
      <c r="D235">
        <f t="shared" si="31"/>
        <v>0</v>
      </c>
      <c r="E235" t="s">
        <v>79</v>
      </c>
      <c r="F235" t="str">
        <f t="shared" si="32"/>
        <v>0.322669832783103-0.13768673853781i</v>
      </c>
      <c r="G235" t="s">
        <v>433</v>
      </c>
      <c r="H235">
        <f t="shared" si="33"/>
        <v>1.26676435625242E-10</v>
      </c>
      <c r="I235">
        <f t="shared" si="34"/>
        <v>2.3609250813173977E-10</v>
      </c>
    </row>
    <row r="236" spans="2:9" x14ac:dyDescent="0.5">
      <c r="B236">
        <f t="shared" si="30"/>
        <v>0</v>
      </c>
      <c r="C236" t="s">
        <v>375</v>
      </c>
      <c r="D236">
        <f t="shared" si="31"/>
        <v>0</v>
      </c>
      <c r="E236" t="s">
        <v>79</v>
      </c>
      <c r="F236" t="str">
        <f t="shared" si="32"/>
        <v>0.312213767750718-0.101362834513276i</v>
      </c>
      <c r="G236" t="s">
        <v>153</v>
      </c>
      <c r="H236">
        <f t="shared" si="33"/>
        <v>0</v>
      </c>
      <c r="I236">
        <f t="shared" si="34"/>
        <v>0</v>
      </c>
    </row>
    <row r="237" spans="2:9" x14ac:dyDescent="0.5">
      <c r="B237">
        <f t="shared" si="30"/>
        <v>0</v>
      </c>
      <c r="C237" t="s">
        <v>407</v>
      </c>
      <c r="D237">
        <f t="shared" si="31"/>
        <v>0</v>
      </c>
      <c r="E237" t="s">
        <v>79</v>
      </c>
      <c r="F237" t="str">
        <f t="shared" si="32"/>
        <v>0.305520131282234-0.0666290281248012i</v>
      </c>
      <c r="G237" t="s">
        <v>153</v>
      </c>
      <c r="H237">
        <f t="shared" si="33"/>
        <v>0</v>
      </c>
      <c r="I237">
        <f t="shared" si="34"/>
        <v>0</v>
      </c>
    </row>
    <row r="238" spans="2:9" x14ac:dyDescent="0.5">
      <c r="B238">
        <f t="shared" si="30"/>
        <v>0</v>
      </c>
      <c r="C238" t="s">
        <v>421</v>
      </c>
      <c r="D238">
        <f t="shared" si="31"/>
        <v>0</v>
      </c>
      <c r="E238" t="s">
        <v>79</v>
      </c>
      <c r="F238" t="str">
        <f t="shared" si="32"/>
        <v>0.3017989961133-0.0330241569272551i</v>
      </c>
      <c r="G238" t="s">
        <v>153</v>
      </c>
      <c r="H238">
        <f t="shared" si="33"/>
        <v>0</v>
      </c>
      <c r="I238">
        <f t="shared" si="34"/>
        <v>0</v>
      </c>
    </row>
    <row r="239" spans="2:9" x14ac:dyDescent="0.5">
      <c r="B239">
        <f t="shared" si="30"/>
        <v>0</v>
      </c>
      <c r="C239" t="s">
        <v>378</v>
      </c>
      <c r="D239">
        <f t="shared" si="31"/>
        <v>0</v>
      </c>
      <c r="E239" t="s">
        <v>79</v>
      </c>
      <c r="F239" t="str">
        <f t="shared" si="32"/>
        <v>0.300606235239539</v>
      </c>
      <c r="G239" t="s">
        <v>153</v>
      </c>
      <c r="H239">
        <f t="shared" si="33"/>
        <v>0</v>
      </c>
      <c r="I239">
        <f t="shared" si="34"/>
        <v>0</v>
      </c>
    </row>
    <row r="240" spans="2:9" x14ac:dyDescent="0.5">
      <c r="B240">
        <f t="shared" si="30"/>
        <v>0</v>
      </c>
      <c r="C240" t="s">
        <v>379</v>
      </c>
      <c r="D240">
        <f t="shared" si="31"/>
        <v>0</v>
      </c>
      <c r="E240" t="s">
        <v>79</v>
      </c>
      <c r="F240" t="str">
        <f t="shared" si="32"/>
        <v>0.3017989961133+0.0330241569272555i</v>
      </c>
      <c r="G240" t="s">
        <v>153</v>
      </c>
      <c r="H240">
        <f t="shared" si="33"/>
        <v>0</v>
      </c>
      <c r="I240">
        <f t="shared" si="34"/>
        <v>0</v>
      </c>
    </row>
    <row r="241" spans="2:9" x14ac:dyDescent="0.5">
      <c r="B241">
        <f t="shared" si="30"/>
        <v>0</v>
      </c>
      <c r="C241" t="s">
        <v>422</v>
      </c>
      <c r="D241">
        <f t="shared" si="31"/>
        <v>0</v>
      </c>
      <c r="E241" t="s">
        <v>79</v>
      </c>
      <c r="F241" t="str">
        <f t="shared" si="32"/>
        <v>0.305520131282234+0.0666290281248015i</v>
      </c>
      <c r="G241" t="s">
        <v>153</v>
      </c>
      <c r="H241">
        <f t="shared" si="33"/>
        <v>0</v>
      </c>
      <c r="I241">
        <f t="shared" si="34"/>
        <v>0</v>
      </c>
    </row>
    <row r="242" spans="2:9" x14ac:dyDescent="0.5">
      <c r="B242">
        <f t="shared" si="30"/>
        <v>0</v>
      </c>
      <c r="C242" t="s">
        <v>381</v>
      </c>
      <c r="D242">
        <f t="shared" si="31"/>
        <v>0</v>
      </c>
      <c r="E242" t="s">
        <v>79</v>
      </c>
      <c r="F242" t="str">
        <f t="shared" si="32"/>
        <v>0.312213767750718+0.101362834513276i</v>
      </c>
      <c r="G242" t="s">
        <v>153</v>
      </c>
      <c r="H242">
        <f t="shared" si="33"/>
        <v>0</v>
      </c>
      <c r="I242">
        <f t="shared" si="34"/>
        <v>0</v>
      </c>
    </row>
    <row r="243" spans="2:9" x14ac:dyDescent="0.5">
      <c r="B243">
        <f t="shared" si="30"/>
        <v>0</v>
      </c>
      <c r="C243" t="s">
        <v>382</v>
      </c>
      <c r="D243">
        <f t="shared" si="31"/>
        <v>0</v>
      </c>
      <c r="E243" t="s">
        <v>79</v>
      </c>
      <c r="F243" t="str">
        <f t="shared" si="32"/>
        <v>0.322669832783103+0.137686738537811i</v>
      </c>
      <c r="G243" t="s">
        <v>153</v>
      </c>
      <c r="H243">
        <f t="shared" si="33"/>
        <v>0</v>
      </c>
      <c r="I243">
        <f t="shared" si="34"/>
        <v>0</v>
      </c>
    </row>
    <row r="244" spans="2:9" x14ac:dyDescent="0.5">
      <c r="B244">
        <f t="shared" si="30"/>
        <v>0</v>
      </c>
      <c r="C244" t="s">
        <v>383</v>
      </c>
      <c r="D244">
        <f t="shared" si="31"/>
        <v>0</v>
      </c>
      <c r="E244" t="s">
        <v>79</v>
      </c>
      <c r="F244" t="str">
        <f t="shared" si="32"/>
        <v>0.338088483436254+0.175872232446824i</v>
      </c>
      <c r="G244" t="s">
        <v>153</v>
      </c>
      <c r="H244">
        <f t="shared" si="33"/>
        <v>0</v>
      </c>
      <c r="I244">
        <f t="shared" si="34"/>
        <v>0</v>
      </c>
    </row>
    <row r="245" spans="2:9" x14ac:dyDescent="0.5">
      <c r="B245">
        <f t="shared" si="30"/>
        <v>0</v>
      </c>
      <c r="C245" t="s">
        <v>409</v>
      </c>
      <c r="D245">
        <f t="shared" si="31"/>
        <v>0</v>
      </c>
      <c r="E245" t="s">
        <v>79</v>
      </c>
      <c r="F245" t="str">
        <f t="shared" si="32"/>
        <v>0.36014073912618+0.215819318690556i</v>
      </c>
      <c r="G245" t="s">
        <v>153</v>
      </c>
      <c r="H245">
        <f t="shared" si="33"/>
        <v>0</v>
      </c>
      <c r="I245">
        <f t="shared" si="34"/>
        <v>0</v>
      </c>
    </row>
    <row r="246" spans="2:9" x14ac:dyDescent="0.5">
      <c r="B246">
        <f t="shared" si="30"/>
        <v>0</v>
      </c>
      <c r="C246" t="s">
        <v>423</v>
      </c>
      <c r="D246">
        <f t="shared" si="31"/>
        <v>0</v>
      </c>
      <c r="E246" t="s">
        <v>79</v>
      </c>
      <c r="F246" t="str">
        <f t="shared" si="32"/>
        <v>0.390974107220862+0.256765101821389i</v>
      </c>
      <c r="G246" t="s">
        <v>153</v>
      </c>
      <c r="H246">
        <f t="shared" si="33"/>
        <v>0</v>
      </c>
      <c r="I246">
        <f t="shared" si="34"/>
        <v>0</v>
      </c>
    </row>
    <row r="247" spans="2:9" x14ac:dyDescent="0.5">
      <c r="B247">
        <f t="shared" si="30"/>
        <v>0</v>
      </c>
      <c r="C247" t="s">
        <v>386</v>
      </c>
      <c r="D247">
        <f t="shared" si="31"/>
        <v>0</v>
      </c>
      <c r="E247" t="s">
        <v>79</v>
      </c>
      <c r="F247" t="str">
        <f t="shared" si="32"/>
        <v>0.433070699286322+0.296874058040474i</v>
      </c>
      <c r="G247" t="s">
        <v>153</v>
      </c>
      <c r="H247">
        <f t="shared" si="33"/>
        <v>0</v>
      </c>
      <c r="I247">
        <f t="shared" si="34"/>
        <v>0</v>
      </c>
    </row>
    <row r="248" spans="2:9" x14ac:dyDescent="0.5">
      <c r="B248">
        <f t="shared" si="30"/>
        <v>0</v>
      </c>
      <c r="C248" t="s">
        <v>387</v>
      </c>
      <c r="D248">
        <f t="shared" si="31"/>
        <v>0</v>
      </c>
      <c r="E248" t="s">
        <v>79</v>
      </c>
      <c r="F248" t="str">
        <f t="shared" si="32"/>
        <v>0.488823519986513+0.332766105802058i</v>
      </c>
      <c r="G248" t="s">
        <v>153</v>
      </c>
      <c r="H248">
        <f t="shared" si="33"/>
        <v>0</v>
      </c>
      <c r="I248">
        <f t="shared" si="34"/>
        <v>0</v>
      </c>
    </row>
    <row r="249" spans="2:9" x14ac:dyDescent="0.5">
      <c r="B249">
        <f t="shared" si="30"/>
        <v>0</v>
      </c>
      <c r="C249" t="s">
        <v>388</v>
      </c>
      <c r="D249">
        <f t="shared" si="31"/>
        <v>0</v>
      </c>
      <c r="E249" t="s">
        <v>79</v>
      </c>
      <c r="F249" t="str">
        <f t="shared" si="32"/>
        <v>0.559696063859138+0.35916389936318i</v>
      </c>
      <c r="G249" t="s">
        <v>153</v>
      </c>
      <c r="H249">
        <f t="shared" si="33"/>
        <v>0</v>
      </c>
      <c r="I249">
        <f t="shared" si="34"/>
        <v>0</v>
      </c>
    </row>
    <row r="250" spans="2:9" x14ac:dyDescent="0.5">
      <c r="B250">
        <f t="shared" si="30"/>
        <v>0</v>
      </c>
      <c r="C250" t="s">
        <v>389</v>
      </c>
      <c r="D250">
        <f t="shared" si="31"/>
        <v>0</v>
      </c>
      <c r="E250" t="s">
        <v>79</v>
      </c>
      <c r="F250" t="str">
        <f t="shared" si="32"/>
        <v>0.644944978518702+0.369003474608432i</v>
      </c>
      <c r="G250" t="s">
        <v>153</v>
      </c>
      <c r="H250">
        <f t="shared" si="33"/>
        <v>0</v>
      </c>
      <c r="I250">
        <f t="shared" si="34"/>
        <v>0</v>
      </c>
    </row>
    <row r="251" spans="2:9" x14ac:dyDescent="0.5">
      <c r="B251">
        <f t="shared" si="30"/>
        <v>0</v>
      </c>
      <c r="C251" t="s">
        <v>390</v>
      </c>
      <c r="D251">
        <f t="shared" si="31"/>
        <v>0</v>
      </c>
      <c r="E251" t="s">
        <v>79</v>
      </c>
      <c r="F251" t="str">
        <f t="shared" si="32"/>
        <v>0.74018020999371+0.354440797744843i</v>
      </c>
      <c r="G251" t="s">
        <v>153</v>
      </c>
      <c r="H251">
        <f t="shared" si="33"/>
        <v>0</v>
      </c>
      <c r="I251">
        <f t="shared" si="34"/>
        <v>0</v>
      </c>
    </row>
    <row r="252" spans="2:9" x14ac:dyDescent="0.5">
      <c r="B252">
        <f t="shared" si="30"/>
        <v>0</v>
      </c>
      <c r="C252" t="s">
        <v>391</v>
      </c>
      <c r="D252">
        <f t="shared" si="31"/>
        <v>0</v>
      </c>
      <c r="E252" t="s">
        <v>79</v>
      </c>
      <c r="F252" t="str">
        <f t="shared" si="32"/>
        <v>0.836457220230025+0.308999665929531i</v>
      </c>
      <c r="G252" t="s">
        <v>153</v>
      </c>
      <c r="H252">
        <f t="shared" si="33"/>
        <v>0</v>
      </c>
      <c r="I252">
        <f t="shared" si="34"/>
        <v>0</v>
      </c>
    </row>
    <row r="253" spans="2:9" x14ac:dyDescent="0.5">
      <c r="B253">
        <f t="shared" si="30"/>
        <v>0</v>
      </c>
      <c r="C253" t="s">
        <v>392</v>
      </c>
      <c r="D253">
        <f t="shared" si="31"/>
        <v>0</v>
      </c>
      <c r="E253" t="s">
        <v>79</v>
      </c>
      <c r="F253" t="str">
        <f t="shared" si="32"/>
        <v>0.920853104206203+0.230497381898169i</v>
      </c>
      <c r="G253" t="s">
        <v>153</v>
      </c>
      <c r="H253">
        <f t="shared" si="33"/>
        <v>0</v>
      </c>
      <c r="I253">
        <f t="shared" si="34"/>
        <v>0</v>
      </c>
    </row>
    <row r="254" spans="2:9" x14ac:dyDescent="0.5">
      <c r="B254">
        <f t="shared" si="30"/>
        <v>0</v>
      </c>
      <c r="C254" t="s">
        <v>393</v>
      </c>
      <c r="D254">
        <f t="shared" si="31"/>
        <v>0</v>
      </c>
      <c r="E254" t="s">
        <v>79</v>
      </c>
      <c r="F254" t="str">
        <f t="shared" si="32"/>
        <v>0.979132824885163+0.123544571356597i</v>
      </c>
      <c r="G254" t="s">
        <v>153</v>
      </c>
      <c r="H254">
        <f t="shared" si="33"/>
        <v>0</v>
      </c>
      <c r="I254">
        <f t="shared" si="34"/>
        <v>0</v>
      </c>
    </row>
    <row r="255" spans="2:9" x14ac:dyDescent="0.5">
      <c r="D255">
        <v>1</v>
      </c>
    </row>
  </sheetData>
  <sheetProtection sheet="1" objects="1" scenarios="1" formatCells="0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V586"/>
  <sheetViews>
    <sheetView workbookViewId="0"/>
  </sheetViews>
  <sheetFormatPr defaultRowHeight="14.35" x14ac:dyDescent="0.5"/>
  <cols>
    <col min="6" max="6" width="17.703125" customWidth="1"/>
  </cols>
  <sheetData>
    <row r="1" spans="1:22" ht="14.7" thickBot="1" x14ac:dyDescent="0.55000000000000004">
      <c r="A1">
        <v>523.43499755859375</v>
      </c>
      <c r="B1">
        <v>108.30000305175781</v>
      </c>
      <c r="C1" s="2" t="s">
        <v>21</v>
      </c>
      <c r="D1">
        <v>523.7750244140625</v>
      </c>
      <c r="E1">
        <v>264200</v>
      </c>
      <c r="G1" s="2" t="s">
        <v>23</v>
      </c>
      <c r="H1" s="2" t="s">
        <v>24</v>
      </c>
      <c r="I1" s="2" t="s">
        <v>24</v>
      </c>
      <c r="J1">
        <f>'hidden params'!J1</f>
        <v>1</v>
      </c>
      <c r="K1">
        <f>IF(ISNUMBER(D1),ROUND((D1-I$2)*$G$6,0),"")</f>
        <v>0</v>
      </c>
      <c r="L1">
        <f>IF(ISNUMBER((((EXP(GAMMALN($I$3+1)))/((EXP(GAMMALN(K1+1)))*(EXP(GAMMALN($I$3-K1+1))))))*(($I$8)^K1)*((1-$I$8)^($I$3-K1))),(((EXP(GAMMALN($I$3+1)))/((EXP(GAMMALN(K1+1)))*(EXP(GAMMALN($I$3-K1+1))))))*(($I$8)^K1)*((1-$I$8)^($I$3-K1)),0)</f>
        <v>0.9114931750499331</v>
      </c>
      <c r="M1">
        <f>I$7*(L$1*J1) + $I$4</f>
        <v>262576.93629137403</v>
      </c>
      <c r="N1">
        <f>IF(ISNUMBER((((EXP(GAMMALN($I$22+1)))/((EXP(GAMMALN(K1+1)))*(EXP(GAMMALN($I$22-K1+1))))))*(($I$11)^K1)*((1-$I$11)^($I$22-K1))),(((EXP(GAMMALN($I$22+1)))/((EXP(GAMMALN(K1+1)))*(EXP(GAMMALN($I$22-K1+1))))))*(($I$11)^K1)*((1-$I$11)^($I$22-K1)),0)</f>
        <v>1.3757771645032876E-2</v>
      </c>
      <c r="O1">
        <f>I$10*(N$1*J1)+$I$4</f>
        <v>1428.9862673129633</v>
      </c>
      <c r="P1">
        <f>IF(ISNUMBER(D1),SUM(M1,O1,V1)-(2*$I$4),"")</f>
        <v>264200.0027234247</v>
      </c>
      <c r="Q1">
        <f>IF(ISNUMBER(P1),P1-E1,"")</f>
        <v>2.7234246954321861E-3</v>
      </c>
      <c r="R1">
        <f>IF(ISNUMBER(P1),Q1*Q1,"")</f>
        <v>7.4170420716898958E-6</v>
      </c>
      <c r="S1">
        <f>IF(ISNUMBER(P1),((IF(P1&gt;E1,I$5*(P1-E1),P1-E1)))^2,"")</f>
        <v>7.4170420716898958E-6</v>
      </c>
      <c r="T1">
        <f>IF(ISNUMBER(P1),(M1*D1),"")</f>
        <v>137531241.21658418</v>
      </c>
      <c r="U1">
        <f>IF(ISNUMBER((((EXP(GAMMALN($I$23+1)))/((EXP(GAMMALN(K1+1)))*(EXP(GAMMALN($I$23-K1+1))))))*(($I$14)^K1)*((1-$I$14)^($I$23-K1))),(((EXP(GAMMALN($I$23+1)))/((EXP(GAMMALN(K1+1)))*(EXP(GAMMALN($I$23-K1+1))))))*(($I$14)^K1)*((1-$I$14)^($I$23-K1)),0)</f>
        <v>1.5596840611986653E-3</v>
      </c>
      <c r="V1">
        <f>I$13*(U$1*J1)+$I$4</f>
        <v>194.08016473770039</v>
      </c>
    </row>
    <row r="2" spans="1:22" ht="14.7" thickTop="1" x14ac:dyDescent="0.5">
      <c r="A2">
        <v>523.44500732421875</v>
      </c>
      <c r="B2">
        <v>110.5</v>
      </c>
      <c r="C2" s="2" t="s">
        <v>22</v>
      </c>
      <c r="D2">
        <v>524.27398681640625</v>
      </c>
      <c r="E2">
        <v>196900</v>
      </c>
      <c r="F2" s="3" t="s">
        <v>25</v>
      </c>
      <c r="G2" s="4">
        <v>3.26092529296875</v>
      </c>
      <c r="H2" t="s">
        <v>434</v>
      </c>
      <c r="I2">
        <f>'hidden params'!I2</f>
        <v>523.77129500000001</v>
      </c>
      <c r="J2">
        <f>'hidden params'!J2</f>
        <v>0.60095572250709473</v>
      </c>
      <c r="K2">
        <f t="shared" ref="K2:K30" si="0">IF(ISNUMBER(D2),ROUND((D2-I$2)*$G$6,0),"")</f>
        <v>1</v>
      </c>
      <c r="L2">
        <f t="shared" ref="L2:L30" si="1">IF(ISNUMBER((((EXP(GAMMALN($I$3+1)))/((EXP(GAMMALN(K2+1)))*(EXP(GAMMALN($I$3-K2+1))))))*(($I$8)^K2)*((1-$I$8)^($I$3-K2))),(((EXP(GAMMALN($I$3+1)))/((EXP(GAMMALN(K2+1)))*(EXP(GAMMALN($I$3-K2+1))))))*(($I$8)^K2)*((1-$I$8)^($I$3-K2)),0)</f>
        <v>8.5467242092895981E-2</v>
      </c>
      <c r="M2">
        <f>I$7*((L$1*J2)+(L$2*J1)) + $I$4</f>
        <v>182417.95131953515</v>
      </c>
      <c r="N2">
        <f t="shared" ref="N2:N30" si="2">IF(ISNUMBER((((EXP(GAMMALN($I$22+1)))/((EXP(GAMMALN(K2+1)))*(EXP(GAMMALN($I$22-K2+1))))))*(($I$11)^K2)*((1-$I$11)^($I$22-K2))),(((EXP(GAMMALN($I$22+1)))/((EXP(GAMMALN(K2+1)))*(EXP(GAMMALN($I$22-K2+1))))))*(($I$11)^K2)*((1-$I$11)^($I$22-K2)),0)</f>
        <v>0.10646063236569939</v>
      </c>
      <c r="O2">
        <f>I$10*((N$1*J2)+(N$2*J1))+$I$4</f>
        <v>11916.564333655866</v>
      </c>
      <c r="P2">
        <f t="shared" ref="P2:P30" si="3">IF(ISNUMBER(D2),SUM(M2,O2,V2)-(2*$I$4),"")</f>
        <v>196899.99714418699</v>
      </c>
      <c r="Q2">
        <f t="shared" ref="Q2:Q30" si="4">IF(ISNUMBER(P2),P2-E2,"")</f>
        <v>-2.8558130143210292E-3</v>
      </c>
      <c r="R2">
        <f t="shared" ref="R2:R30" si="5">IF(ISNUMBER(P2),Q2*Q2,"")</f>
        <v>8.1556679727653629E-6</v>
      </c>
      <c r="S2">
        <f t="shared" ref="S2:S30" si="6">IF(ISNUMBER(P2),((IF(P2&gt;E2,I$5*(P2-E2),P2-E2)))^2,"")</f>
        <v>8.1556679727653629E-6</v>
      </c>
      <c r="T2">
        <f t="shared" ref="T2:T30" si="7">IF(ISNUMBER(P2),(M2*D2),"")</f>
        <v>95636986.605173811</v>
      </c>
      <c r="U2">
        <f t="shared" ref="U2:U30" si="8">IF(ISNUMBER((((EXP(GAMMALN($I$23+1)))/((EXP(GAMMALN(K2+1)))*(EXP(GAMMALN($I$23-K2+1))))))*(($I$14)^K2)*((1-$I$14)^($I$23-K2))),(((EXP(GAMMALN($I$23+1)))/((EXP(GAMMALN(K2+1)))*(EXP(GAMMALN($I$23-K2+1))))))*(($I$14)^K2)*((1-$I$14)^($I$23-K2)),0)</f>
        <v>1.9679646559811994E-2</v>
      </c>
      <c r="V2">
        <f>I$13*((U$1*J2)+(U$2*J1))+$I$4</f>
        <v>2565.4814909959746</v>
      </c>
    </row>
    <row r="3" spans="1:22" x14ac:dyDescent="0.5">
      <c r="A3">
        <v>523.45501708984375</v>
      </c>
      <c r="B3">
        <v>92</v>
      </c>
      <c r="D3">
        <v>524.77398681640625</v>
      </c>
      <c r="E3">
        <v>121700</v>
      </c>
      <c r="F3" s="7" t="s">
        <v>19</v>
      </c>
      <c r="G3" s="8">
        <f>IF(ISBLANK(G2),"",$G$2*$G$6)</f>
        <v>6.5218505859375</v>
      </c>
      <c r="H3" s="21" t="s">
        <v>435</v>
      </c>
      <c r="I3" s="21">
        <v>3.9522044326816443</v>
      </c>
      <c r="J3">
        <f>'hidden params'!J3</f>
        <v>0.20220994369181175</v>
      </c>
      <c r="K3">
        <f t="shared" si="0"/>
        <v>2</v>
      </c>
      <c r="L3">
        <f t="shared" si="1"/>
        <v>2.9931121541340098E-3</v>
      </c>
      <c r="M3">
        <f>I$7*((L$1*J3)+(L$2*J2)+(L$3*J1)) + $I$4</f>
        <v>68753.937495366001</v>
      </c>
      <c r="N3">
        <f t="shared" si="2"/>
        <v>0.30768549150214591</v>
      </c>
      <c r="O3">
        <f>I$10*((N$1*J3)+(N$2*J2)+(N$3*J1))+$I$4</f>
        <v>38892.750928577945</v>
      </c>
      <c r="P3">
        <f t="shared" si="3"/>
        <v>121699.96955612462</v>
      </c>
      <c r="Q3">
        <f t="shared" si="4"/>
        <v>-3.0443875381024554E-2</v>
      </c>
      <c r="R3">
        <f t="shared" si="5"/>
        <v>9.26829548215353E-4</v>
      </c>
      <c r="S3">
        <f t="shared" si="6"/>
        <v>9.26829548215353E-4</v>
      </c>
      <c r="T3">
        <f t="shared" si="7"/>
        <v>36080277.888769217</v>
      </c>
      <c r="U3">
        <f t="shared" si="8"/>
        <v>0.10079423194858105</v>
      </c>
      <c r="V3">
        <f>I$13*((U$1*J3)+(U$2*J2)+(U$3*J1))+$I$4</f>
        <v>14053.281132180678</v>
      </c>
    </row>
    <row r="4" spans="1:22" x14ac:dyDescent="0.5">
      <c r="A4">
        <v>523.46502685546875</v>
      </c>
      <c r="B4">
        <v>78</v>
      </c>
      <c r="D4">
        <v>525.28497314453125</v>
      </c>
      <c r="E4">
        <v>121600</v>
      </c>
      <c r="F4" s="5" t="s">
        <v>26</v>
      </c>
      <c r="G4" s="6">
        <v>524.8472900390625</v>
      </c>
      <c r="H4" t="s">
        <v>11</v>
      </c>
      <c r="I4">
        <v>0</v>
      </c>
      <c r="J4">
        <f>'hidden params'!J4</f>
        <v>4.9195920044795109E-2</v>
      </c>
      <c r="K4">
        <f t="shared" si="0"/>
        <v>3</v>
      </c>
      <c r="L4">
        <f t="shared" si="1"/>
        <v>4.6209779729942496E-5</v>
      </c>
      <c r="M4">
        <f>I$7*((L$1*J4)+(L$2*J3)+(L$3*J2)+(L$4*J1)) + $I$4</f>
        <v>18427.769862401903</v>
      </c>
      <c r="N4">
        <f t="shared" si="2"/>
        <v>0.39202395251664685</v>
      </c>
      <c r="O4">
        <f>I$10*((N$1*J4)+(N$2*J3)+(N$3*J2)+(N$4*J1))+$I$4</f>
        <v>62230.542457947719</v>
      </c>
      <c r="P4">
        <f t="shared" si="3"/>
        <v>121600.34196323529</v>
      </c>
      <c r="Q4">
        <f t="shared" si="4"/>
        <v>0.34196323528885841</v>
      </c>
      <c r="R4">
        <f t="shared" si="5"/>
        <v>0.11693885428922314</v>
      </c>
      <c r="S4">
        <f t="shared" si="6"/>
        <v>0.11693885428922314</v>
      </c>
      <c r="T4">
        <f t="shared" si="7"/>
        <v>9679830.5972853862</v>
      </c>
      <c r="U4">
        <f t="shared" si="8"/>
        <v>0.26439291275706367</v>
      </c>
      <c r="V4">
        <f>I$13*((U$1*J4)+(U$2*J3)+(U$3*J2)+(U$4*J1))+$I$4</f>
        <v>40942.029642885675</v>
      </c>
    </row>
    <row r="5" spans="1:22" ht="14.7" thickBot="1" x14ac:dyDescent="0.55000000000000004">
      <c r="A5">
        <v>523.4749755859375</v>
      </c>
      <c r="B5">
        <v>87</v>
      </c>
      <c r="D5">
        <v>525.78497314453125</v>
      </c>
      <c r="E5">
        <v>122000</v>
      </c>
      <c r="F5" s="9" t="s">
        <v>27</v>
      </c>
      <c r="G5" s="10">
        <f>($G$4-1.00794)*$G$6</f>
        <v>1047.6787000781251</v>
      </c>
      <c r="H5" t="s">
        <v>436</v>
      </c>
      <c r="I5">
        <f>'hidden params'!D2</f>
        <v>1</v>
      </c>
      <c r="J5">
        <f>'hidden params'!J5</f>
        <v>9.56276746222493E-3</v>
      </c>
      <c r="K5">
        <f t="shared" si="0"/>
        <v>4</v>
      </c>
      <c r="L5">
        <f t="shared" si="1"/>
        <v>2.609822517731422E-7</v>
      </c>
      <c r="M5">
        <f>I$7*((L$1*J5)+(L$2*J4)+(L$3*J3)+(L$4*J2)+(L$5*J1)) + $I$4</f>
        <v>3904.6346827566294</v>
      </c>
      <c r="N5">
        <f t="shared" si="2"/>
        <v>0.18271927275134048</v>
      </c>
      <c r="O5">
        <f>I$10*((N$1*J5)+(N$2*J4)+(N$3*J3)+(N$4*J2)+(N$5*J1))+$I$4</f>
        <v>50468.665734347611</v>
      </c>
      <c r="P5">
        <f t="shared" si="3"/>
        <v>122000.01509010792</v>
      </c>
      <c r="Q5">
        <f t="shared" si="4"/>
        <v>1.5090107917785645E-2</v>
      </c>
      <c r="R5">
        <f t="shared" si="5"/>
        <v>2.27711356970417E-4</v>
      </c>
      <c r="S5">
        <f t="shared" si="6"/>
        <v>2.27711356970417E-4</v>
      </c>
      <c r="T5">
        <f t="shared" si="7"/>
        <v>2052998.2418123998</v>
      </c>
      <c r="U5">
        <f t="shared" si="8"/>
        <v>0.36321463936920617</v>
      </c>
      <c r="V5">
        <f>I$13*((U$1*J5)+(U$2*J4)+(U$3*J3)+(U$4*J2)+(U$5*J1))+$I$4</f>
        <v>67626.714673003677</v>
      </c>
    </row>
    <row r="6" spans="1:22" ht="14.7" thickTop="1" x14ac:dyDescent="0.5">
      <c r="A6">
        <v>523.4849853515625</v>
      </c>
      <c r="B6">
        <v>96.25</v>
      </c>
      <c r="D6">
        <v>526.2860107421875</v>
      </c>
      <c r="E6">
        <v>84710</v>
      </c>
      <c r="F6" t="s">
        <v>28</v>
      </c>
      <c r="G6">
        <v>2</v>
      </c>
      <c r="H6" t="s">
        <v>437</v>
      </c>
      <c r="I6">
        <f>SUM(S1:S30)</f>
        <v>10991070.880133335</v>
      </c>
      <c r="J6">
        <f>'hidden params'!J6</f>
        <v>1.5654537401586068E-3</v>
      </c>
      <c r="K6">
        <f t="shared" si="0"/>
        <v>5</v>
      </c>
      <c r="L6">
        <f t="shared" si="1"/>
        <v>0</v>
      </c>
      <c r="M6">
        <f>I$7*((L$1*J6)+(L$2*J5)+(L$3*J4)+(L$4*J3)+(L$5*J2)+(L$6*J1)) + $I$4</f>
        <v>691.65085757347731</v>
      </c>
      <c r="N6">
        <f t="shared" si="2"/>
        <v>0</v>
      </c>
      <c r="O6">
        <f>I$10*((N$1*J6)+(N$2*J5)+(N$3*J4)+(N$4*J3)+(N$5*J2)+(N$6*J1))+$I$4</f>
        <v>21319.212832540285</v>
      </c>
      <c r="P6">
        <f t="shared" si="3"/>
        <v>84676.182443224738</v>
      </c>
      <c r="Q6">
        <f t="shared" si="4"/>
        <v>-33.817556775262346</v>
      </c>
      <c r="R6">
        <f t="shared" si="5"/>
        <v>1143.6271462480922</v>
      </c>
      <c r="S6">
        <f t="shared" si="6"/>
        <v>1143.6271462480922</v>
      </c>
      <c r="T6">
        <f t="shared" si="7"/>
        <v>364006.17065875826</v>
      </c>
      <c r="U6">
        <f t="shared" si="8"/>
        <v>0.22670844643097346</v>
      </c>
      <c r="V6">
        <f>I$13*((U$1*J6)+(U$2*J5)+(U$3*J4)+(U$4*J3)+(U$5*J2)+(U$6*J1))+$I$4</f>
        <v>62665.31875311098</v>
      </c>
    </row>
    <row r="7" spans="1:22" x14ac:dyDescent="0.5">
      <c r="A7">
        <v>523.4949951171875</v>
      </c>
      <c r="B7">
        <v>109.5</v>
      </c>
      <c r="D7">
        <v>526.7860107421875</v>
      </c>
      <c r="E7">
        <v>37270</v>
      </c>
      <c r="F7" t="s">
        <v>29</v>
      </c>
      <c r="G7" s="11">
        <v>0.10000000149011612</v>
      </c>
      <c r="H7" s="21" t="s">
        <v>438</v>
      </c>
      <c r="I7" s="21">
        <v>288073.39811073145</v>
      </c>
      <c r="J7">
        <f>'hidden params'!J7</f>
        <v>2.2288478874357397E-4</v>
      </c>
      <c r="K7">
        <f t="shared" si="0"/>
        <v>6</v>
      </c>
      <c r="L7">
        <f t="shared" si="1"/>
        <v>0</v>
      </c>
      <c r="M7">
        <f>I$7*((L$1*J7)+(L$2*J6)+(L$3*J5)+(L$4*J4)+(L$5*J3)+(L$6*J2)+(L$7*J1)) + $I$4</f>
        <v>105.9826407228602</v>
      </c>
      <c r="N7">
        <f t="shared" si="2"/>
        <v>0</v>
      </c>
      <c r="O7">
        <f>I$10*((N$1*J7)+(N$2*J6)+(N$3*J5)+(N$4*J4)+(N$5*J3)+(N$6*J2)+(N$7*J1))+$I$4</f>
        <v>6164.0917305942748</v>
      </c>
      <c r="P7">
        <f t="shared" si="3"/>
        <v>37615.555096797878</v>
      </c>
      <c r="Q7">
        <f t="shared" si="4"/>
        <v>345.55509679787792</v>
      </c>
      <c r="R7">
        <f t="shared" si="5"/>
        <v>119408.32492299078</v>
      </c>
      <c r="S7">
        <f t="shared" si="6"/>
        <v>119408.32492299078</v>
      </c>
      <c r="T7">
        <f t="shared" si="7"/>
        <v>55830.17251431803</v>
      </c>
      <c r="U7">
        <f t="shared" si="8"/>
        <v>2.8211874913677389E-2</v>
      </c>
      <c r="V7">
        <f>I$13*((U$1*J7)+(U$2*J6)+(U$3*J5)+(U$4*J4)+(U$5*J3)+(U$6*J2)+(U$7*J1))+$I$4</f>
        <v>31345.480725480746</v>
      </c>
    </row>
    <row r="8" spans="1:22" x14ac:dyDescent="0.5">
      <c r="A8">
        <v>523.5050048828125</v>
      </c>
      <c r="B8">
        <v>142</v>
      </c>
      <c r="D8">
        <v>527.28802490234375</v>
      </c>
      <c r="E8">
        <v>13340</v>
      </c>
      <c r="F8" t="s">
        <v>30</v>
      </c>
      <c r="G8" s="11">
        <v>2.9999999329447746E-2</v>
      </c>
      <c r="H8" s="21" t="s">
        <v>439</v>
      </c>
      <c r="I8" s="21">
        <v>2.3175202835530345E-2</v>
      </c>
      <c r="J8">
        <f>'hidden params'!J8</f>
        <v>2.8200854503395628E-5</v>
      </c>
      <c r="K8">
        <f t="shared" si="0"/>
        <v>7</v>
      </c>
      <c r="L8">
        <f t="shared" si="1"/>
        <v>0</v>
      </c>
      <c r="M8">
        <f>I$7*((L$1*J8)+(L$2*J7)+(L$3*J6)+(L$4*J5)+(L$5*J4)+(L$6*J3)+(L$7*J2)+(L$8*J1)) + $I$4</f>
        <v>14.373291374587108</v>
      </c>
      <c r="N8">
        <f t="shared" si="2"/>
        <v>0</v>
      </c>
      <c r="O8">
        <f>I$10*((N$1*J8)+(N$2*J7)+(N$3*J6)+(N$4*J5)+(N$5*J4)+(N$6*J3)+(N$7*J2)+(N$8*J1))+$I$4</f>
        <v>1375.5867904653742</v>
      </c>
      <c r="P8">
        <f t="shared" si="3"/>
        <v>11762.41278161883</v>
      </c>
      <c r="Q8">
        <f t="shared" si="4"/>
        <v>-1577.5872183811698</v>
      </c>
      <c r="R8">
        <f t="shared" si="5"/>
        <v>2488781.4315996366</v>
      </c>
      <c r="S8">
        <f t="shared" si="6"/>
        <v>2488781.4315996366</v>
      </c>
      <c r="T8">
        <f t="shared" si="7"/>
        <v>7578.8644202519299</v>
      </c>
      <c r="U8">
        <f t="shared" si="8"/>
        <v>0</v>
      </c>
      <c r="V8">
        <f>I$13*((U$1*J8)+(U$2*J7)+(U$3*J6)+(U$4*J5)+(U$5*J4)+(U$6*J3)+(U$7*J2)+(U$8*J1))+$I$4</f>
        <v>10372.452699778869</v>
      </c>
    </row>
    <row r="9" spans="1:22" x14ac:dyDescent="0.5">
      <c r="A9">
        <v>523.5150146484375</v>
      </c>
      <c r="B9">
        <v>139.80000305175781</v>
      </c>
      <c r="D9">
        <f>D8 + (1/$G$6)</f>
        <v>527.78802490234375</v>
      </c>
      <c r="E9">
        <v>0</v>
      </c>
      <c r="F9" t="s">
        <v>31</v>
      </c>
      <c r="G9">
        <v>6</v>
      </c>
      <c r="H9" t="s">
        <v>445</v>
      </c>
      <c r="I9">
        <f>I3*I8</f>
        <v>9.1593139374879243E-2</v>
      </c>
      <c r="J9">
        <f>'hidden params'!J9</f>
        <v>3.2198967658273084E-6</v>
      </c>
      <c r="K9">
        <f t="shared" si="0"/>
        <v>8</v>
      </c>
      <c r="L9">
        <f t="shared" si="1"/>
        <v>0</v>
      </c>
      <c r="M9">
        <f>I$7*((L$1*J9)+(L$2*J8)+(L$3*J7)+(L$4*J6)+(L$5*J5)+(L$6*J4)+(L$7*J3)+(L$8*J2)+(L$9*J1)) + $I$4</f>
        <v>1.7535365770459597</v>
      </c>
      <c r="N9">
        <f t="shared" si="2"/>
        <v>0</v>
      </c>
      <c r="O9">
        <f>I$10*((N$1*J9)+(N$2*J8)+(N$3*J7)+(N$4*J6)+(N$5*J5)+(N$6*J4)+(N$7*J3)+(N$8*J2)+(N$9*J1))+$I$4</f>
        <v>252.6705568963051</v>
      </c>
      <c r="P9">
        <f t="shared" si="3"/>
        <v>2838.7155299407214</v>
      </c>
      <c r="Q9">
        <f t="shared" si="4"/>
        <v>2838.7155299407214</v>
      </c>
      <c r="R9">
        <f t="shared" si="5"/>
        <v>8058305.8599266307</v>
      </c>
      <c r="S9">
        <f t="shared" si="6"/>
        <v>8058305.8599266307</v>
      </c>
      <c r="T9">
        <f t="shared" si="7"/>
        <v>925.49560659310362</v>
      </c>
      <c r="U9">
        <f t="shared" si="8"/>
        <v>0</v>
      </c>
      <c r="V9">
        <f>I$13*((U$1*J9)+(U$2*J8)+(U$3*J7)+(U$4*J6)+(U$5*J5)+(U$6*J4)+(U$7*J3)+(U$8*J2)+(U$9*J1))+$I$4</f>
        <v>2584.2914364673702</v>
      </c>
    </row>
    <row r="10" spans="1:22" x14ac:dyDescent="0.5">
      <c r="A10">
        <v>523.5250244140625</v>
      </c>
      <c r="B10">
        <v>122.19999694824219</v>
      </c>
      <c r="D10">
        <f>D9 + (1/$G$6)</f>
        <v>528.28802490234375</v>
      </c>
      <c r="E10">
        <v>0</v>
      </c>
      <c r="F10" s="2" t="s">
        <v>22</v>
      </c>
      <c r="G10">
        <v>523.752685546875</v>
      </c>
      <c r="H10" s="22" t="s">
        <v>453</v>
      </c>
      <c r="I10" s="22">
        <v>103867.56694198267</v>
      </c>
      <c r="J10">
        <f>'hidden params'!J10</f>
        <v>3.3555566333987669E-7</v>
      </c>
      <c r="K10">
        <f t="shared" si="0"/>
        <v>9</v>
      </c>
      <c r="L10">
        <f t="shared" si="1"/>
        <v>0</v>
      </c>
      <c r="M10">
        <f>I$7*((L1*J$10)+(L2*J$9)+(L3*J$8)+(L4*J$7)+(L5*J$6)+(L6*J$5)+(L7*J$4)+(L8*J$3)+(L9*J$2)+(L10*J$1)) + $I$4</f>
        <v>0.19478622270707685</v>
      </c>
      <c r="N10">
        <f t="shared" si="2"/>
        <v>0</v>
      </c>
      <c r="O10">
        <f>I$10*((N1*J$10)+(N2*J$9)+(N3*J$8)+(N4*J$7)+(N5*J$6)+(N6*J$5)+(N7*J$4)+(N8*J$3)+(N9*J$2)+(N10*J$1)) + $I$4</f>
        <v>39.723023732319717</v>
      </c>
      <c r="P10">
        <f t="shared" si="3"/>
        <v>560.84247644302104</v>
      </c>
      <c r="Q10">
        <f t="shared" si="4"/>
        <v>560.84247644302104</v>
      </c>
      <c r="R10">
        <f t="shared" si="5"/>
        <v>314544.28338274063</v>
      </c>
      <c r="S10">
        <f t="shared" si="6"/>
        <v>314544.28338274063</v>
      </c>
      <c r="T10">
        <f t="shared" si="7"/>
        <v>102.90322887210969</v>
      </c>
      <c r="U10">
        <f t="shared" si="8"/>
        <v>0</v>
      </c>
      <c r="V10">
        <f>I$13*((U1*J$10)+(U2*J$9)+(U3*J$8)+(U4*J$7)+(U5*J$6)+(U6*J$5)+(U7*J$4)+(U8*J$3)+(U9*J$2)+(U10*J$1)) + $I$4</f>
        <v>520.92466648799427</v>
      </c>
    </row>
    <row r="11" spans="1:22" x14ac:dyDescent="0.5">
      <c r="A11">
        <v>523.53497314453125</v>
      </c>
      <c r="B11">
        <v>175.80000305175781</v>
      </c>
      <c r="D11">
        <f>D10 + (1/$G$6)</f>
        <v>528.78802490234375</v>
      </c>
      <c r="E11">
        <v>0</v>
      </c>
      <c r="F11" s="2" t="s">
        <v>32</v>
      </c>
      <c r="G11">
        <v>527.01361083984375</v>
      </c>
      <c r="H11" s="22" t="s">
        <v>454</v>
      </c>
      <c r="I11" s="22">
        <v>0.66192799653798129</v>
      </c>
      <c r="J11">
        <f>'hidden params'!J11</f>
        <v>3.2197744332767282E-8</v>
      </c>
      <c r="K11">
        <f t="shared" si="0"/>
        <v>10</v>
      </c>
      <c r="L11">
        <f t="shared" si="1"/>
        <v>0</v>
      </c>
      <c r="M11">
        <f t="shared" ref="M11:M30" si="9">I$7*((L2*J$10)+(L3*J$9)+(L4*J$8)+(L5*J$7)+(L6*J$6)+(L7*J$5)+(L8*J$4)+(L9*J$3)+(L10*J$2)+(L11*J$1)) + $I$4</f>
        <v>1.1430134089794092E-2</v>
      </c>
      <c r="N11">
        <f t="shared" si="2"/>
        <v>0</v>
      </c>
      <c r="O11">
        <f t="shared" ref="O11:O30" si="10">I$10*((N2*J$10)+(N3*J$9)+(N4*J$8)+(N5*J$7)+(N6*J$6)+(N7*J$5)+(N8*J$4)+(N9*J$3)+(N10*J$2)+(N11*J$1)) + $I$4</f>
        <v>5.4849549593602642</v>
      </c>
      <c r="P11">
        <f t="shared" si="3"/>
        <v>94.272132924427922</v>
      </c>
      <c r="Q11">
        <f t="shared" si="4"/>
        <v>94.272132924427922</v>
      </c>
      <c r="R11">
        <f t="shared" si="5"/>
        <v>8887.2350461210062</v>
      </c>
      <c r="S11">
        <f t="shared" si="6"/>
        <v>8887.2350461210062</v>
      </c>
      <c r="T11">
        <f t="shared" si="7"/>
        <v>6.044118029711167</v>
      </c>
      <c r="U11">
        <f t="shared" si="8"/>
        <v>0</v>
      </c>
      <c r="V11">
        <f t="shared" ref="V11:V30" si="11">I$13*((U2*J$10)+(U3*J$9)+(U4*J$8)+(U5*J$7)+(U6*J$6)+(U7*J$5)+(U8*J$4)+(U9*J$3)+(U10*J$2)+(U11*J$1)) + $I$4</f>
        <v>88.775747830977863</v>
      </c>
    </row>
    <row r="12" spans="1:22" x14ac:dyDescent="0.5">
      <c r="A12">
        <v>523.54498291015625</v>
      </c>
      <c r="B12">
        <v>186.69999694824219</v>
      </c>
      <c r="E12">
        <v>0</v>
      </c>
      <c r="F12" t="s">
        <v>33</v>
      </c>
      <c r="G12" t="s">
        <v>34</v>
      </c>
      <c r="H12" t="s">
        <v>458</v>
      </c>
      <c r="I12">
        <f>I11*I22</f>
        <v>2.6160747686708246</v>
      </c>
      <c r="J12">
        <f>'hidden params'!J12</f>
        <v>2.82920264901344E-9</v>
      </c>
      <c r="K12" t="str">
        <f t="shared" si="0"/>
        <v/>
      </c>
      <c r="L12">
        <f t="shared" si="1"/>
        <v>0</v>
      </c>
      <c r="M12">
        <f t="shared" si="9"/>
        <v>3.3431101559285665E-4</v>
      </c>
      <c r="N12">
        <f t="shared" si="2"/>
        <v>0</v>
      </c>
      <c r="O12">
        <f t="shared" si="10"/>
        <v>0.67704639015515544</v>
      </c>
      <c r="P12" t="str">
        <f t="shared" si="3"/>
        <v/>
      </c>
      <c r="Q12" t="str">
        <f t="shared" si="4"/>
        <v/>
      </c>
      <c r="R12" t="str">
        <f t="shared" si="5"/>
        <v/>
      </c>
      <c r="S12" t="str">
        <f t="shared" si="6"/>
        <v/>
      </c>
      <c r="T12" t="str">
        <f t="shared" si="7"/>
        <v/>
      </c>
      <c r="U12">
        <f t="shared" si="8"/>
        <v>0</v>
      </c>
      <c r="V12">
        <f t="shared" si="11"/>
        <v>13.168064037448318</v>
      </c>
    </row>
    <row r="13" spans="1:22" x14ac:dyDescent="0.5">
      <c r="A13">
        <v>523.55499267578125</v>
      </c>
      <c r="B13">
        <v>145</v>
      </c>
      <c r="E13">
        <v>0</v>
      </c>
      <c r="F13">
        <v>26420</v>
      </c>
      <c r="H13" s="23" t="s">
        <v>514</v>
      </c>
      <c r="I13" s="23">
        <v>124435.56330795854</v>
      </c>
      <c r="J13">
        <f>'hidden params'!J13</f>
        <v>2.3609250813173977E-10</v>
      </c>
      <c r="K13" t="str">
        <f t="shared" si="0"/>
        <v/>
      </c>
      <c r="L13">
        <f t="shared" si="1"/>
        <v>0</v>
      </c>
      <c r="M13">
        <f t="shared" si="9"/>
        <v>4.7089310759106562E-6</v>
      </c>
      <c r="N13">
        <f t="shared" si="2"/>
        <v>0</v>
      </c>
      <c r="O13">
        <f t="shared" si="10"/>
        <v>7.477250117899352E-2</v>
      </c>
      <c r="P13" t="str">
        <f t="shared" si="3"/>
        <v/>
      </c>
      <c r="Q13" t="str">
        <f t="shared" si="4"/>
        <v/>
      </c>
      <c r="R13" t="str">
        <f t="shared" si="5"/>
        <v/>
      </c>
      <c r="S13" t="str">
        <f t="shared" si="6"/>
        <v/>
      </c>
      <c r="T13" t="str">
        <f t="shared" si="7"/>
        <v/>
      </c>
      <c r="U13">
        <f t="shared" si="8"/>
        <v>0</v>
      </c>
      <c r="V13">
        <f t="shared" si="11"/>
        <v>1.7345822115438818</v>
      </c>
    </row>
    <row r="14" spans="1:22" x14ac:dyDescent="0.5">
      <c r="A14">
        <v>523.56500244140625</v>
      </c>
      <c r="B14">
        <v>157</v>
      </c>
      <c r="E14">
        <v>0</v>
      </c>
      <c r="F14">
        <v>26420</v>
      </c>
      <c r="H14" s="23" t="s">
        <v>515</v>
      </c>
      <c r="I14" s="23">
        <v>0.70363461591290544</v>
      </c>
      <c r="J14">
        <f>'hidden params'!J14</f>
        <v>0</v>
      </c>
      <c r="K14" t="str">
        <f t="shared" si="0"/>
        <v/>
      </c>
      <c r="L14">
        <f t="shared" si="1"/>
        <v>0</v>
      </c>
      <c r="M14">
        <f t="shared" si="9"/>
        <v>2.5227760684216276E-8</v>
      </c>
      <c r="N14">
        <f t="shared" si="2"/>
        <v>0</v>
      </c>
      <c r="O14">
        <f t="shared" si="10"/>
        <v>6.368378824279812E-3</v>
      </c>
      <c r="P14" t="str">
        <f t="shared" si="3"/>
        <v/>
      </c>
      <c r="Q14" t="str">
        <f t="shared" si="4"/>
        <v/>
      </c>
      <c r="R14" t="str">
        <f t="shared" si="5"/>
        <v/>
      </c>
      <c r="S14" t="str">
        <f t="shared" si="6"/>
        <v/>
      </c>
      <c r="T14" t="str">
        <f t="shared" si="7"/>
        <v/>
      </c>
      <c r="U14">
        <f t="shared" si="8"/>
        <v>0</v>
      </c>
      <c r="V14">
        <f t="shared" si="11"/>
        <v>0.2050020534666524</v>
      </c>
    </row>
    <row r="15" spans="1:22" x14ac:dyDescent="0.5">
      <c r="A15">
        <v>523.57501220703125</v>
      </c>
      <c r="B15">
        <v>159.30000305175781</v>
      </c>
      <c r="E15">
        <v>0</v>
      </c>
      <c r="H15" t="s">
        <v>513</v>
      </c>
      <c r="I15">
        <f>I14*I23</f>
        <v>3.739453493494445</v>
      </c>
      <c r="J15">
        <f>'hidden params'!J15</f>
        <v>0</v>
      </c>
      <c r="K15" t="str">
        <f t="shared" si="0"/>
        <v/>
      </c>
      <c r="L15">
        <f t="shared" si="1"/>
        <v>0</v>
      </c>
      <c r="M15">
        <f t="shared" si="9"/>
        <v>0</v>
      </c>
      <c r="N15">
        <f t="shared" si="2"/>
        <v>0</v>
      </c>
      <c r="O15">
        <f t="shared" si="10"/>
        <v>0</v>
      </c>
      <c r="P15" t="str">
        <f t="shared" si="3"/>
        <v/>
      </c>
      <c r="Q15" t="str">
        <f t="shared" si="4"/>
        <v/>
      </c>
      <c r="R15" t="str">
        <f t="shared" si="5"/>
        <v/>
      </c>
      <c r="S15" t="str">
        <f t="shared" si="6"/>
        <v/>
      </c>
      <c r="T15" t="str">
        <f t="shared" si="7"/>
        <v/>
      </c>
      <c r="U15">
        <f t="shared" si="8"/>
        <v>0</v>
      </c>
      <c r="V15">
        <f t="shared" si="11"/>
        <v>2.0769866878358814E-2</v>
      </c>
    </row>
    <row r="16" spans="1:22" x14ac:dyDescent="0.5">
      <c r="A16">
        <v>523.58502197265625</v>
      </c>
      <c r="B16">
        <v>133.69999694824219</v>
      </c>
      <c r="E16">
        <v>0</v>
      </c>
      <c r="F16">
        <v>14761520.988299323</v>
      </c>
      <c r="H16" t="s">
        <v>455</v>
      </c>
      <c r="I16">
        <f>I7/(I7+I10+I13)</f>
        <v>0.55787469470246975</v>
      </c>
      <c r="J16">
        <f>'hidden params'!J16</f>
        <v>0</v>
      </c>
      <c r="K16" t="str">
        <f t="shared" si="0"/>
        <v/>
      </c>
      <c r="L16">
        <f t="shared" si="1"/>
        <v>0</v>
      </c>
      <c r="M16">
        <f t="shared" si="9"/>
        <v>0</v>
      </c>
      <c r="N16">
        <f t="shared" si="2"/>
        <v>0</v>
      </c>
      <c r="O16">
        <f t="shared" si="10"/>
        <v>0</v>
      </c>
      <c r="P16" t="str">
        <f t="shared" si="3"/>
        <v/>
      </c>
      <c r="Q16" t="str">
        <f t="shared" si="4"/>
        <v/>
      </c>
      <c r="R16" t="str">
        <f t="shared" si="5"/>
        <v/>
      </c>
      <c r="S16" t="str">
        <f t="shared" si="6"/>
        <v/>
      </c>
      <c r="T16" t="str">
        <f t="shared" si="7"/>
        <v/>
      </c>
      <c r="U16">
        <f t="shared" si="8"/>
        <v>0</v>
      </c>
      <c r="V16">
        <f t="shared" si="11"/>
        <v>1.177988472995438E-3</v>
      </c>
    </row>
    <row r="17" spans="1:22" x14ac:dyDescent="0.5">
      <c r="A17">
        <v>523.594970703125</v>
      </c>
      <c r="B17">
        <v>117</v>
      </c>
      <c r="E17">
        <v>0</v>
      </c>
      <c r="F17">
        <v>11261561.571186623</v>
      </c>
      <c r="H17" t="s">
        <v>456</v>
      </c>
      <c r="I17">
        <f>I10/(I10+I7+I13)</f>
        <v>0.20114695621764292</v>
      </c>
      <c r="J17">
        <f>'hidden params'!J17</f>
        <v>0</v>
      </c>
      <c r="K17" t="str">
        <f t="shared" si="0"/>
        <v/>
      </c>
      <c r="L17">
        <f t="shared" si="1"/>
        <v>0</v>
      </c>
      <c r="M17">
        <f t="shared" si="9"/>
        <v>0</v>
      </c>
      <c r="N17">
        <f t="shared" si="2"/>
        <v>0</v>
      </c>
      <c r="O17">
        <f t="shared" si="10"/>
        <v>0</v>
      </c>
      <c r="P17" t="str">
        <f t="shared" si="3"/>
        <v/>
      </c>
      <c r="Q17" t="str">
        <f t="shared" si="4"/>
        <v/>
      </c>
      <c r="R17" t="str">
        <f t="shared" si="5"/>
        <v/>
      </c>
      <c r="S17" t="str">
        <f t="shared" si="6"/>
        <v/>
      </c>
      <c r="T17" t="str">
        <f t="shared" si="7"/>
        <v/>
      </c>
      <c r="U17">
        <f t="shared" si="8"/>
        <v>0</v>
      </c>
      <c r="V17">
        <f t="shared" si="11"/>
        <v>0</v>
      </c>
    </row>
    <row r="18" spans="1:22" x14ac:dyDescent="0.5">
      <c r="A18">
        <v>523.60498046875</v>
      </c>
      <c r="B18">
        <v>128.30000305175781</v>
      </c>
      <c r="E18">
        <v>0</v>
      </c>
      <c r="F18">
        <v>24192746.587836985</v>
      </c>
      <c r="H18" t="s">
        <v>511</v>
      </c>
      <c r="I18">
        <f>I13/(I13+I10+I7)</f>
        <v>0.24097834907988738</v>
      </c>
      <c r="J18">
        <f>'hidden params'!J18</f>
        <v>0</v>
      </c>
      <c r="K18" t="str">
        <f t="shared" si="0"/>
        <v/>
      </c>
      <c r="L18">
        <f t="shared" si="1"/>
        <v>0</v>
      </c>
      <c r="M18">
        <f t="shared" si="9"/>
        <v>0</v>
      </c>
      <c r="N18">
        <f t="shared" si="2"/>
        <v>0</v>
      </c>
      <c r="O18">
        <f t="shared" si="10"/>
        <v>0</v>
      </c>
      <c r="P18" t="str">
        <f t="shared" si="3"/>
        <v/>
      </c>
      <c r="Q18" t="str">
        <f t="shared" si="4"/>
        <v/>
      </c>
      <c r="R18" t="str">
        <f t="shared" si="5"/>
        <v/>
      </c>
      <c r="S18" t="str">
        <f t="shared" si="6"/>
        <v/>
      </c>
      <c r="T18" t="str">
        <f t="shared" si="7"/>
        <v/>
      </c>
      <c r="U18">
        <f t="shared" si="8"/>
        <v>0</v>
      </c>
      <c r="V18">
        <f t="shared" si="11"/>
        <v>0</v>
      </c>
    </row>
    <row r="19" spans="1:22" x14ac:dyDescent="0.5">
      <c r="A19">
        <v>523.614990234375</v>
      </c>
      <c r="B19">
        <v>163.30000305175781</v>
      </c>
      <c r="E19">
        <v>0</v>
      </c>
      <c r="H19" t="s">
        <v>444</v>
      </c>
      <c r="I19">
        <v>65.552860231110543</v>
      </c>
      <c r="J19">
        <f>'hidden params'!J19</f>
        <v>0</v>
      </c>
      <c r="K19" t="str">
        <f t="shared" si="0"/>
        <v/>
      </c>
      <c r="L19">
        <f t="shared" si="1"/>
        <v>0</v>
      </c>
      <c r="M19">
        <f t="shared" si="9"/>
        <v>0</v>
      </c>
      <c r="N19">
        <f t="shared" si="2"/>
        <v>0</v>
      </c>
      <c r="O19">
        <f t="shared" si="10"/>
        <v>0</v>
      </c>
      <c r="P19" t="str">
        <f t="shared" si="3"/>
        <v/>
      </c>
      <c r="Q19" t="str">
        <f t="shared" si="4"/>
        <v/>
      </c>
      <c r="R19" t="str">
        <f t="shared" si="5"/>
        <v/>
      </c>
      <c r="S19" t="str">
        <f t="shared" si="6"/>
        <v/>
      </c>
      <c r="T19" t="str">
        <f t="shared" si="7"/>
        <v/>
      </c>
      <c r="U19">
        <f t="shared" si="8"/>
        <v>0</v>
      </c>
      <c r="V19">
        <f t="shared" si="11"/>
        <v>0</v>
      </c>
    </row>
    <row r="20" spans="1:22" x14ac:dyDescent="0.5">
      <c r="A20">
        <v>523.625</v>
      </c>
      <c r="B20">
        <v>163.80000305175781</v>
      </c>
      <c r="E20">
        <v>0</v>
      </c>
      <c r="F20">
        <v>6.7777180514288049E-2</v>
      </c>
      <c r="H20" t="s">
        <v>450</v>
      </c>
      <c r="I20">
        <f>'hidden params'!I20</f>
        <v>0.82235748181840074</v>
      </c>
      <c r="J20">
        <f>'hidden params'!J20</f>
        <v>0</v>
      </c>
      <c r="K20" t="str">
        <f t="shared" si="0"/>
        <v/>
      </c>
      <c r="L20">
        <f t="shared" si="1"/>
        <v>0</v>
      </c>
      <c r="M20">
        <f t="shared" si="9"/>
        <v>0</v>
      </c>
      <c r="N20">
        <f t="shared" si="2"/>
        <v>0</v>
      </c>
      <c r="O20">
        <f t="shared" si="10"/>
        <v>0</v>
      </c>
      <c r="P20" t="str">
        <f t="shared" si="3"/>
        <v/>
      </c>
      <c r="Q20" t="str">
        <f t="shared" si="4"/>
        <v/>
      </c>
      <c r="R20" t="str">
        <f t="shared" si="5"/>
        <v/>
      </c>
      <c r="S20" t="str">
        <f t="shared" si="6"/>
        <v/>
      </c>
      <c r="T20" t="str">
        <f t="shared" si="7"/>
        <v/>
      </c>
      <c r="U20">
        <f t="shared" si="8"/>
        <v>0</v>
      </c>
      <c r="V20">
        <f t="shared" si="11"/>
        <v>0</v>
      </c>
    </row>
    <row r="21" spans="1:22" x14ac:dyDescent="0.5">
      <c r="A21">
        <v>523.635009765625</v>
      </c>
      <c r="B21">
        <v>139</v>
      </c>
      <c r="E21">
        <v>0</v>
      </c>
      <c r="F21">
        <v>0.57506238846896596</v>
      </c>
      <c r="H21" t="s">
        <v>451</v>
      </c>
      <c r="I21">
        <f>'hidden params'!I21</f>
        <v>7.2200180148492263</v>
      </c>
      <c r="J21">
        <f>'hidden params'!J21</f>
        <v>0</v>
      </c>
      <c r="K21" t="str">
        <f t="shared" si="0"/>
        <v/>
      </c>
      <c r="L21">
        <f t="shared" si="1"/>
        <v>0</v>
      </c>
      <c r="M21">
        <f t="shared" si="9"/>
        <v>0</v>
      </c>
      <c r="N21">
        <f t="shared" si="2"/>
        <v>0</v>
      </c>
      <c r="O21">
        <f t="shared" si="10"/>
        <v>0</v>
      </c>
      <c r="P21" t="str">
        <f t="shared" si="3"/>
        <v/>
      </c>
      <c r="Q21" t="str">
        <f t="shared" si="4"/>
        <v/>
      </c>
      <c r="R21" t="str">
        <f t="shared" si="5"/>
        <v/>
      </c>
      <c r="S21" t="str">
        <f t="shared" si="6"/>
        <v/>
      </c>
      <c r="T21" t="str">
        <f t="shared" si="7"/>
        <v/>
      </c>
      <c r="U21">
        <f t="shared" si="8"/>
        <v>0</v>
      </c>
      <c r="V21">
        <f t="shared" si="11"/>
        <v>0</v>
      </c>
    </row>
    <row r="22" spans="1:22" x14ac:dyDescent="0.5">
      <c r="A22">
        <v>523.64501953125</v>
      </c>
      <c r="B22">
        <v>132.30000305175781</v>
      </c>
      <c r="E22">
        <v>0</v>
      </c>
      <c r="F22">
        <v>286021.07496505318</v>
      </c>
      <c r="H22" s="22" t="s">
        <v>457</v>
      </c>
      <c r="I22" s="22">
        <v>3.9522044427089202</v>
      </c>
      <c r="J22">
        <f>'hidden params'!J22</f>
        <v>0</v>
      </c>
      <c r="K22" t="str">
        <f t="shared" si="0"/>
        <v/>
      </c>
      <c r="L22">
        <f t="shared" si="1"/>
        <v>0</v>
      </c>
      <c r="M22">
        <f t="shared" si="9"/>
        <v>0</v>
      </c>
      <c r="N22">
        <f t="shared" si="2"/>
        <v>0</v>
      </c>
      <c r="O22">
        <f t="shared" si="10"/>
        <v>0</v>
      </c>
      <c r="P22" t="str">
        <f t="shared" si="3"/>
        <v/>
      </c>
      <c r="Q22" t="str">
        <f t="shared" si="4"/>
        <v/>
      </c>
      <c r="R22" t="str">
        <f t="shared" si="5"/>
        <v/>
      </c>
      <c r="S22" t="str">
        <f t="shared" si="6"/>
        <v/>
      </c>
      <c r="T22" t="str">
        <f t="shared" si="7"/>
        <v/>
      </c>
      <c r="U22">
        <f t="shared" si="8"/>
        <v>0</v>
      </c>
      <c r="V22">
        <f t="shared" si="11"/>
        <v>0</v>
      </c>
    </row>
    <row r="23" spans="1:22" x14ac:dyDescent="0.5">
      <c r="A23">
        <v>523.655029296875</v>
      </c>
      <c r="B23">
        <v>220.30000305175781</v>
      </c>
      <c r="E23">
        <v>0</v>
      </c>
      <c r="F23">
        <v>1.2339033374619368</v>
      </c>
      <c r="H23" s="23" t="s">
        <v>512</v>
      </c>
      <c r="I23" s="23">
        <v>5.3144819895519575</v>
      </c>
      <c r="J23">
        <f>'hidden params'!J23</f>
        <v>0</v>
      </c>
      <c r="K23" t="str">
        <f t="shared" si="0"/>
        <v/>
      </c>
      <c r="L23">
        <f t="shared" si="1"/>
        <v>0</v>
      </c>
      <c r="M23">
        <f t="shared" si="9"/>
        <v>0</v>
      </c>
      <c r="N23">
        <f t="shared" si="2"/>
        <v>0</v>
      </c>
      <c r="O23">
        <f t="shared" si="10"/>
        <v>0</v>
      </c>
      <c r="P23" t="str">
        <f t="shared" si="3"/>
        <v/>
      </c>
      <c r="Q23" t="str">
        <f t="shared" si="4"/>
        <v/>
      </c>
      <c r="R23" t="str">
        <f t="shared" si="5"/>
        <v/>
      </c>
      <c r="S23" t="str">
        <f t="shared" si="6"/>
        <v/>
      </c>
      <c r="T23" t="str">
        <f t="shared" si="7"/>
        <v/>
      </c>
      <c r="U23">
        <f t="shared" si="8"/>
        <v>0</v>
      </c>
      <c r="V23">
        <f t="shared" si="11"/>
        <v>0</v>
      </c>
    </row>
    <row r="24" spans="1:22" x14ac:dyDescent="0.5">
      <c r="A24">
        <v>523.66497802734375</v>
      </c>
      <c r="B24">
        <v>359.79998779296875</v>
      </c>
      <c r="E24">
        <v>0</v>
      </c>
      <c r="F24">
        <v>5.5961468654393549</v>
      </c>
      <c r="H24" t="s">
        <v>446</v>
      </c>
      <c r="I24">
        <v>28974140815.517445</v>
      </c>
      <c r="J24">
        <f>'hidden params'!J24</f>
        <v>0</v>
      </c>
      <c r="K24" t="str">
        <f t="shared" si="0"/>
        <v/>
      </c>
      <c r="L24">
        <f t="shared" si="1"/>
        <v>0</v>
      </c>
      <c r="M24">
        <f t="shared" si="9"/>
        <v>0</v>
      </c>
      <c r="N24">
        <f t="shared" si="2"/>
        <v>0</v>
      </c>
      <c r="O24">
        <f t="shared" si="10"/>
        <v>0</v>
      </c>
      <c r="P24" t="str">
        <f t="shared" si="3"/>
        <v/>
      </c>
      <c r="Q24" t="str">
        <f t="shared" si="4"/>
        <v/>
      </c>
      <c r="R24" t="str">
        <f t="shared" si="5"/>
        <v/>
      </c>
      <c r="S24" t="str">
        <f t="shared" si="6"/>
        <v/>
      </c>
      <c r="T24" t="str">
        <f t="shared" si="7"/>
        <v/>
      </c>
      <c r="U24">
        <f t="shared" si="8"/>
        <v>0</v>
      </c>
      <c r="V24">
        <f t="shared" si="11"/>
        <v>0</v>
      </c>
    </row>
    <row r="25" spans="1:22" x14ac:dyDescent="0.5">
      <c r="A25">
        <v>523.67498779296875</v>
      </c>
      <c r="B25">
        <v>364</v>
      </c>
      <c r="E25">
        <v>0</v>
      </c>
      <c r="H25" t="s">
        <v>452</v>
      </c>
      <c r="I25">
        <v>21914680777.850666</v>
      </c>
      <c r="J25">
        <f>'hidden params'!J25</f>
        <v>0</v>
      </c>
      <c r="K25" t="str">
        <f t="shared" si="0"/>
        <v/>
      </c>
      <c r="L25">
        <f t="shared" si="1"/>
        <v>0</v>
      </c>
      <c r="M25">
        <f t="shared" si="9"/>
        <v>0</v>
      </c>
      <c r="N25">
        <f t="shared" si="2"/>
        <v>0</v>
      </c>
      <c r="O25">
        <f t="shared" si="10"/>
        <v>0</v>
      </c>
      <c r="P25" t="str">
        <f t="shared" si="3"/>
        <v/>
      </c>
      <c r="Q25" t="str">
        <f t="shared" si="4"/>
        <v/>
      </c>
      <c r="R25" t="str">
        <f t="shared" si="5"/>
        <v/>
      </c>
      <c r="S25" t="str">
        <f t="shared" si="6"/>
        <v/>
      </c>
      <c r="T25" t="str">
        <f t="shared" si="7"/>
        <v/>
      </c>
      <c r="U25">
        <f t="shared" si="8"/>
        <v>0</v>
      </c>
      <c r="V25">
        <f t="shared" si="11"/>
        <v>0</v>
      </c>
    </row>
    <row r="26" spans="1:22" x14ac:dyDescent="0.5">
      <c r="A26">
        <v>523.68499755859375</v>
      </c>
      <c r="B26">
        <v>354.5</v>
      </c>
      <c r="E26">
        <v>0</v>
      </c>
      <c r="H26" t="s">
        <v>510</v>
      </c>
      <c r="I26">
        <v>11115290.091300912</v>
      </c>
      <c r="J26">
        <f>'hidden params'!J26</f>
        <v>0</v>
      </c>
      <c r="K26" t="str">
        <f t="shared" si="0"/>
        <v/>
      </c>
      <c r="L26">
        <f t="shared" si="1"/>
        <v>0</v>
      </c>
      <c r="M26">
        <f t="shared" si="9"/>
        <v>0</v>
      </c>
      <c r="N26">
        <f t="shared" si="2"/>
        <v>0</v>
      </c>
      <c r="O26">
        <f t="shared" si="10"/>
        <v>0</v>
      </c>
      <c r="P26" t="str">
        <f t="shared" si="3"/>
        <v/>
      </c>
      <c r="Q26" t="str">
        <f t="shared" si="4"/>
        <v/>
      </c>
      <c r="R26" t="str">
        <f t="shared" si="5"/>
        <v/>
      </c>
      <c r="S26" t="str">
        <f t="shared" si="6"/>
        <v/>
      </c>
      <c r="T26" t="str">
        <f t="shared" si="7"/>
        <v/>
      </c>
      <c r="U26">
        <f t="shared" si="8"/>
        <v>0</v>
      </c>
      <c r="V26">
        <f t="shared" si="11"/>
        <v>0</v>
      </c>
    </row>
    <row r="27" spans="1:22" x14ac:dyDescent="0.5">
      <c r="A27">
        <v>523.69500732421875</v>
      </c>
      <c r="B27">
        <v>511.5</v>
      </c>
      <c r="E27">
        <v>0</v>
      </c>
      <c r="H27" t="s">
        <v>473</v>
      </c>
      <c r="I27">
        <f xml:space="preserve"> 1 + 1.5*EXP(-(I22 * 0.000239 * I19))</f>
        <v>2.4099375224773021</v>
      </c>
      <c r="J27">
        <f>'hidden params'!J27</f>
        <v>0</v>
      </c>
      <c r="K27" t="str">
        <f t="shared" si="0"/>
        <v/>
      </c>
      <c r="L27">
        <f t="shared" si="1"/>
        <v>0</v>
      </c>
      <c r="M27">
        <f t="shared" si="9"/>
        <v>0</v>
      </c>
      <c r="N27">
        <f t="shared" si="2"/>
        <v>0</v>
      </c>
      <c r="O27">
        <f t="shared" si="10"/>
        <v>0</v>
      </c>
      <c r="P27" t="str">
        <f t="shared" si="3"/>
        <v/>
      </c>
      <c r="Q27" t="str">
        <f t="shared" si="4"/>
        <v/>
      </c>
      <c r="R27" t="str">
        <f t="shared" si="5"/>
        <v/>
      </c>
      <c r="S27" t="str">
        <f t="shared" si="6"/>
        <v/>
      </c>
      <c r="T27" t="str">
        <f t="shared" si="7"/>
        <v/>
      </c>
      <c r="U27">
        <f t="shared" si="8"/>
        <v>0</v>
      </c>
      <c r="V27">
        <f t="shared" si="11"/>
        <v>0</v>
      </c>
    </row>
    <row r="28" spans="1:22" x14ac:dyDescent="0.5">
      <c r="A28">
        <v>523.70501708984375</v>
      </c>
      <c r="B28">
        <v>607.5</v>
      </c>
      <c r="E28">
        <v>0</v>
      </c>
      <c r="H28" t="s">
        <v>472</v>
      </c>
      <c r="I28">
        <f>MIN((ABS((I3*I8)-I23*I14))/((AVERAGE((I3*I8*(1-I8)),(I23*I14*(1-I14))))),(ABS((I23*I14)-I22*I11))/((AVERAGE((I23*I14*(1-I14)),(I22*I11*(1-I11))))))</f>
        <v>1.1275131978237132</v>
      </c>
      <c r="J28">
        <f>'hidden params'!J28</f>
        <v>0</v>
      </c>
      <c r="K28" t="str">
        <f t="shared" si="0"/>
        <v/>
      </c>
      <c r="L28">
        <f t="shared" si="1"/>
        <v>0</v>
      </c>
      <c r="M28">
        <f t="shared" si="9"/>
        <v>0</v>
      </c>
      <c r="N28">
        <f t="shared" si="2"/>
        <v>0</v>
      </c>
      <c r="O28">
        <f t="shared" si="10"/>
        <v>0</v>
      </c>
      <c r="P28" t="str">
        <f t="shared" si="3"/>
        <v/>
      </c>
      <c r="Q28" t="str">
        <f t="shared" si="4"/>
        <v/>
      </c>
      <c r="R28" t="str">
        <f t="shared" si="5"/>
        <v/>
      </c>
      <c r="S28" t="str">
        <f t="shared" si="6"/>
        <v/>
      </c>
      <c r="T28" t="str">
        <f t="shared" si="7"/>
        <v/>
      </c>
      <c r="U28">
        <f t="shared" si="8"/>
        <v>0</v>
      </c>
      <c r="V28">
        <f t="shared" si="11"/>
        <v>0</v>
      </c>
    </row>
    <row r="29" spans="1:22" x14ac:dyDescent="0.5">
      <c r="A29">
        <v>523.71502685546875</v>
      </c>
      <c r="B29">
        <v>554</v>
      </c>
      <c r="H29" t="s">
        <v>474</v>
      </c>
      <c r="I29">
        <f>(I25-I26)/I26</f>
        <v>1970.5797426647111</v>
      </c>
      <c r="J29">
        <f>'hidden params'!J29</f>
        <v>0</v>
      </c>
      <c r="K29" t="str">
        <f t="shared" si="0"/>
        <v/>
      </c>
      <c r="L29">
        <f t="shared" si="1"/>
        <v>0</v>
      </c>
      <c r="M29">
        <f t="shared" si="9"/>
        <v>0</v>
      </c>
      <c r="N29">
        <f t="shared" si="2"/>
        <v>0</v>
      </c>
      <c r="O29">
        <f t="shared" si="10"/>
        <v>0</v>
      </c>
      <c r="P29" t="str">
        <f t="shared" si="3"/>
        <v/>
      </c>
      <c r="Q29" t="str">
        <f t="shared" si="4"/>
        <v/>
      </c>
      <c r="R29" t="str">
        <f t="shared" si="5"/>
        <v/>
      </c>
      <c r="S29" t="str">
        <f t="shared" si="6"/>
        <v/>
      </c>
      <c r="T29" t="str">
        <f t="shared" si="7"/>
        <v/>
      </c>
      <c r="U29">
        <f t="shared" si="8"/>
        <v>0</v>
      </c>
      <c r="V29">
        <f t="shared" si="11"/>
        <v>0</v>
      </c>
    </row>
    <row r="30" spans="1:22" x14ac:dyDescent="0.5">
      <c r="A30">
        <v>523.7249755859375</v>
      </c>
      <c r="B30">
        <v>488</v>
      </c>
      <c r="H30" t="s">
        <v>516</v>
      </c>
      <c r="I30">
        <f>(I26-I6)/I6</f>
        <v>1.1301829687233419E-2</v>
      </c>
      <c r="J30">
        <f>'hidden params'!J30</f>
        <v>0</v>
      </c>
      <c r="K30" t="str">
        <f t="shared" si="0"/>
        <v/>
      </c>
      <c r="L30">
        <f t="shared" si="1"/>
        <v>0</v>
      </c>
      <c r="M30">
        <f t="shared" si="9"/>
        <v>0</v>
      </c>
      <c r="N30">
        <f t="shared" si="2"/>
        <v>0</v>
      </c>
      <c r="O30">
        <f t="shared" si="10"/>
        <v>0</v>
      </c>
      <c r="P30" t="str">
        <f t="shared" si="3"/>
        <v/>
      </c>
      <c r="Q30" t="str">
        <f t="shared" si="4"/>
        <v/>
      </c>
      <c r="R30" t="str">
        <f t="shared" si="5"/>
        <v/>
      </c>
      <c r="S30" t="str">
        <f t="shared" si="6"/>
        <v/>
      </c>
      <c r="T30" t="str">
        <f t="shared" si="7"/>
        <v/>
      </c>
      <c r="U30">
        <f t="shared" si="8"/>
        <v>0</v>
      </c>
      <c r="V30">
        <f t="shared" si="11"/>
        <v>0</v>
      </c>
    </row>
    <row r="31" spans="1:22" x14ac:dyDescent="0.5">
      <c r="A31">
        <v>523.7349853515625</v>
      </c>
      <c r="B31">
        <v>864.5</v>
      </c>
      <c r="H31" t="s">
        <v>475</v>
      </c>
      <c r="I31">
        <f>(0.25* 0.0058*I22*I19)*EXP(-((I17-0.5)^2)/(2*((0.174318)^2)))</f>
        <v>8.640866481655915E-2</v>
      </c>
    </row>
    <row r="32" spans="1:22" x14ac:dyDescent="0.5">
      <c r="A32">
        <v>523.7449951171875</v>
      </c>
      <c r="B32">
        <v>5918</v>
      </c>
      <c r="H32" t="s">
        <v>498</v>
      </c>
      <c r="I32">
        <f xml:space="preserve"> 1/ (0.01 * $R$69)</f>
        <v>1.6133786555142779E-4</v>
      </c>
    </row>
    <row r="33" spans="1:9" x14ac:dyDescent="0.5">
      <c r="A33">
        <v>523.7550048828125</v>
      </c>
      <c r="B33">
        <v>58460</v>
      </c>
      <c r="F33">
        <v>13340</v>
      </c>
      <c r="H33" t="s">
        <v>499</v>
      </c>
      <c r="I33" t="e">
        <f xml:space="preserve"> 1/ (0.01 * $R$72)</f>
        <v>#VALUE!</v>
      </c>
    </row>
    <row r="34" spans="1:9" x14ac:dyDescent="0.5">
      <c r="A34">
        <v>523.7650146484375</v>
      </c>
      <c r="B34">
        <v>197000</v>
      </c>
      <c r="H34" t="s">
        <v>522</v>
      </c>
      <c r="I34" t="e">
        <f xml:space="preserve"> 1/ (0.01 * $R$75)</f>
        <v>#VALUE!</v>
      </c>
    </row>
    <row r="35" spans="1:9" ht="14.7" thickBot="1" x14ac:dyDescent="0.55000000000000004">
      <c r="A35">
        <v>523.7750244140625</v>
      </c>
      <c r="B35">
        <v>264200</v>
      </c>
    </row>
    <row r="36" spans="1:9" x14ac:dyDescent="0.5">
      <c r="A36">
        <v>523.78497314453125</v>
      </c>
      <c r="B36">
        <v>146700</v>
      </c>
      <c r="G36" s="14">
        <v>30</v>
      </c>
      <c r="H36" s="15" t="s">
        <v>505</v>
      </c>
      <c r="I36" s="18" t="s">
        <v>506</v>
      </c>
    </row>
    <row r="37" spans="1:9" x14ac:dyDescent="0.5">
      <c r="A37">
        <v>523.79498291015625</v>
      </c>
      <c r="B37">
        <v>28110</v>
      </c>
      <c r="G37" s="13" t="s">
        <v>461</v>
      </c>
      <c r="H37">
        <f>AVERAGE(K101:K110)</f>
        <v>0.15643150045888049</v>
      </c>
      <c r="I37" s="19">
        <f>STDEV(K101:K110)</f>
        <v>6.468854284919219E-2</v>
      </c>
    </row>
    <row r="38" spans="1:9" x14ac:dyDescent="0.5">
      <c r="A38">
        <v>523.80499267578125</v>
      </c>
      <c r="B38">
        <v>2154</v>
      </c>
      <c r="G38" s="13" t="s">
        <v>463</v>
      </c>
      <c r="H38">
        <f>AVERAGE(M101:M110)</f>
        <v>2.8329573228161165</v>
      </c>
      <c r="I38" s="19">
        <f>STDEV(M101:M110)</f>
        <v>0.42195561580821206</v>
      </c>
    </row>
    <row r="39" spans="1:9" x14ac:dyDescent="0.5">
      <c r="A39">
        <v>523.81500244140625</v>
      </c>
      <c r="B39">
        <v>855</v>
      </c>
      <c r="G39" s="13" t="s">
        <v>465</v>
      </c>
      <c r="H39">
        <f>AVERAGE(O101:O110)</f>
        <v>3.7858325061787381</v>
      </c>
      <c r="I39" s="19">
        <f>STDEV(O101:O110)</f>
        <v>0.43834779761743037</v>
      </c>
    </row>
    <row r="40" spans="1:9" x14ac:dyDescent="0.5">
      <c r="A40">
        <v>523.82501220703125</v>
      </c>
      <c r="B40">
        <v>1356</v>
      </c>
      <c r="G40" s="13" t="s">
        <v>507</v>
      </c>
      <c r="H40">
        <f>AVERAGE(Q101:Q110)</f>
        <v>0.6117401011202267</v>
      </c>
      <c r="I40" s="19">
        <f>STDEV(Q101:Q110)</f>
        <v>3.323475797526157E-2</v>
      </c>
    </row>
    <row r="41" spans="1:9" x14ac:dyDescent="0.5">
      <c r="A41">
        <v>523.83502197265625</v>
      </c>
      <c r="B41">
        <v>2264</v>
      </c>
      <c r="G41" s="13" t="s">
        <v>508</v>
      </c>
      <c r="H41">
        <f>AVERAGE(R101:R110)</f>
        <v>0.18993904656556554</v>
      </c>
      <c r="I41" s="19">
        <f>STDEV(R101:R110)</f>
        <v>6.6872762393460281E-2</v>
      </c>
    </row>
    <row r="42" spans="1:9" ht="14.7" thickBot="1" x14ac:dyDescent="0.55000000000000004">
      <c r="A42">
        <v>523.844970703125</v>
      </c>
      <c r="B42">
        <v>2309</v>
      </c>
      <c r="G42" s="16" t="s">
        <v>509</v>
      </c>
      <c r="H42" s="17">
        <f>AVERAGE(S101:S110)</f>
        <v>0.19832085231420776</v>
      </c>
      <c r="I42" s="20">
        <f>STDEV(S101:S110)</f>
        <v>7.8137444133036152E-2</v>
      </c>
    </row>
    <row r="43" spans="1:9" x14ac:dyDescent="0.5">
      <c r="A43">
        <v>523.85498046875</v>
      </c>
      <c r="B43">
        <v>1395</v>
      </c>
      <c r="F43">
        <v>65.552860231110543</v>
      </c>
    </row>
    <row r="44" spans="1:9" x14ac:dyDescent="0.5">
      <c r="A44">
        <v>523.864990234375</v>
      </c>
      <c r="B44">
        <v>685.29998779296875</v>
      </c>
      <c r="F44">
        <f xml:space="preserve"> $F$51 / 2</f>
        <v>65.552860231110543</v>
      </c>
    </row>
    <row r="45" spans="1:9" x14ac:dyDescent="0.5">
      <c r="A45">
        <v>523.875</v>
      </c>
      <c r="B45">
        <v>464.79998779296875</v>
      </c>
    </row>
    <row r="46" spans="1:9" x14ac:dyDescent="0.5">
      <c r="A46">
        <v>523.885009765625</v>
      </c>
      <c r="B46">
        <v>436</v>
      </c>
    </row>
    <row r="47" spans="1:9" x14ac:dyDescent="0.5">
      <c r="A47">
        <v>523.89501953125</v>
      </c>
      <c r="B47">
        <v>528</v>
      </c>
    </row>
    <row r="48" spans="1:9" x14ac:dyDescent="0.5">
      <c r="A48">
        <v>523.905029296875</v>
      </c>
      <c r="B48">
        <v>541</v>
      </c>
    </row>
    <row r="49" spans="1:16" x14ac:dyDescent="0.5">
      <c r="A49">
        <v>523.91497802734375</v>
      </c>
      <c r="B49">
        <v>347.29998779296875</v>
      </c>
    </row>
    <row r="50" spans="1:16" x14ac:dyDescent="0.5">
      <c r="A50">
        <v>523.92498779296875</v>
      </c>
      <c r="B50">
        <v>197</v>
      </c>
      <c r="E50" t="s">
        <v>440</v>
      </c>
      <c r="F50">
        <f>MEDIAN(F54:F66)</f>
        <v>113.6775016784668</v>
      </c>
    </row>
    <row r="51" spans="1:16" x14ac:dyDescent="0.5">
      <c r="A51">
        <v>523.93499755859375</v>
      </c>
      <c r="B51">
        <v>194.19999694824219</v>
      </c>
      <c r="E51" t="s">
        <v>441</v>
      </c>
      <c r="F51">
        <f>AVERAGE(F54:F66)</f>
        <v>131.10572046222109</v>
      </c>
    </row>
    <row r="52" spans="1:16" x14ac:dyDescent="0.5">
      <c r="A52">
        <v>523.94500732421875</v>
      </c>
      <c r="B52">
        <v>397.29998779296875</v>
      </c>
      <c r="E52" t="s">
        <v>442</v>
      </c>
      <c r="F52">
        <f>SUM(E$1:E$10)</f>
        <v>961720</v>
      </c>
    </row>
    <row r="53" spans="1:16" x14ac:dyDescent="0.5">
      <c r="A53">
        <v>523.95501708984375</v>
      </c>
      <c r="B53">
        <v>1238</v>
      </c>
      <c r="E53" t="s">
        <v>443</v>
      </c>
      <c r="F53">
        <f>ABS(F52/F50)</f>
        <v>8460.0733284955058</v>
      </c>
    </row>
    <row r="54" spans="1:16" x14ac:dyDescent="0.5">
      <c r="A54">
        <v>523.96502685546875</v>
      </c>
      <c r="B54">
        <v>2005</v>
      </c>
      <c r="F54">
        <f>AVERAGE(B1:B10)</f>
        <v>108.55500030517578</v>
      </c>
    </row>
    <row r="55" spans="1:16" x14ac:dyDescent="0.5">
      <c r="A55">
        <v>523.9749755859375</v>
      </c>
      <c r="B55">
        <v>1502</v>
      </c>
      <c r="F55">
        <v>308</v>
      </c>
    </row>
    <row r="56" spans="1:16" x14ac:dyDescent="0.5">
      <c r="A56">
        <v>523.9849853515625</v>
      </c>
      <c r="B56">
        <v>590.70001220703125</v>
      </c>
      <c r="F56">
        <v>238.5</v>
      </c>
    </row>
    <row r="57" spans="1:16" x14ac:dyDescent="0.5">
      <c r="A57">
        <v>523.9949951171875</v>
      </c>
      <c r="B57">
        <v>296.5</v>
      </c>
      <c r="F57">
        <v>185</v>
      </c>
    </row>
    <row r="58" spans="1:16" x14ac:dyDescent="0.5">
      <c r="A58">
        <v>524.0050048828125</v>
      </c>
      <c r="B58">
        <v>285.5</v>
      </c>
      <c r="F58">
        <v>155.80000305175781</v>
      </c>
    </row>
    <row r="59" spans="1:16" x14ac:dyDescent="0.5">
      <c r="A59">
        <v>524.0150146484375</v>
      </c>
      <c r="B59">
        <v>303</v>
      </c>
      <c r="F59">
        <v>118.80000305175781</v>
      </c>
    </row>
    <row r="60" spans="1:16" x14ac:dyDescent="0.5">
      <c r="A60">
        <v>524.0250244140625</v>
      </c>
      <c r="B60">
        <v>308</v>
      </c>
      <c r="F60">
        <v>78</v>
      </c>
    </row>
    <row r="61" spans="1:16" x14ac:dyDescent="0.5">
      <c r="A61">
        <v>524.03497314453125</v>
      </c>
      <c r="B61">
        <v>247.80000305175781</v>
      </c>
      <c r="F61">
        <v>126.5</v>
      </c>
      <c r="I61" s="23"/>
    </row>
    <row r="62" spans="1:16" x14ac:dyDescent="0.5">
      <c r="A62">
        <v>524.04498291015625</v>
      </c>
      <c r="B62">
        <v>181</v>
      </c>
      <c r="F62">
        <v>45</v>
      </c>
      <c r="I62" s="23"/>
    </row>
    <row r="63" spans="1:16" x14ac:dyDescent="0.5">
      <c r="A63">
        <v>524.05499267578125</v>
      </c>
      <c r="B63">
        <v>163</v>
      </c>
      <c r="F63">
        <v>106.30000305175781</v>
      </c>
      <c r="I63" s="23"/>
    </row>
    <row r="64" spans="1:16" x14ac:dyDescent="0.5">
      <c r="A64">
        <v>524.06500244140625</v>
      </c>
      <c r="B64">
        <v>238.19999694824219</v>
      </c>
      <c r="F64">
        <v>32.25</v>
      </c>
      <c r="L64" t="s">
        <v>485</v>
      </c>
      <c r="M64" t="s">
        <v>486</v>
      </c>
      <c r="N64" t="s">
        <v>487</v>
      </c>
      <c r="O64" t="s">
        <v>488</v>
      </c>
      <c r="P64" t="s">
        <v>489</v>
      </c>
    </row>
    <row r="65" spans="1:20" x14ac:dyDescent="0.5">
      <c r="A65">
        <v>524.07501220703125</v>
      </c>
      <c r="B65">
        <v>422.79998779296875</v>
      </c>
      <c r="F65">
        <f>AVERAGE(B$576:B$586)</f>
        <v>70.563636086203829</v>
      </c>
      <c r="I65" t="s">
        <v>491</v>
      </c>
      <c r="L65">
        <v>0.99992928188952923</v>
      </c>
      <c r="M65">
        <v>0.99724569449797451</v>
      </c>
      <c r="N65">
        <v>0.99999818665264195</v>
      </c>
      <c r="O65">
        <v>0.99985856878010959</v>
      </c>
      <c r="P65">
        <v>0.9992928439005474</v>
      </c>
    </row>
    <row r="66" spans="1:20" x14ac:dyDescent="0.5">
      <c r="A66">
        <v>524.08502197265625</v>
      </c>
      <c r="B66">
        <v>491.79998779296875</v>
      </c>
      <c r="I66" t="s">
        <v>492</v>
      </c>
      <c r="J66" t="s">
        <v>493</v>
      </c>
      <c r="K66" t="s">
        <v>494</v>
      </c>
      <c r="L66" t="s">
        <v>495</v>
      </c>
      <c r="M66" t="s">
        <v>496</v>
      </c>
      <c r="N66" t="s">
        <v>486</v>
      </c>
      <c r="O66" t="s">
        <v>487</v>
      </c>
      <c r="P66" t="s">
        <v>482</v>
      </c>
      <c r="Q66" t="s">
        <v>483</v>
      </c>
      <c r="R66" t="s">
        <v>497</v>
      </c>
      <c r="S66" t="s">
        <v>479</v>
      </c>
      <c r="T66" t="s">
        <v>480</v>
      </c>
    </row>
    <row r="67" spans="1:20" x14ac:dyDescent="0.5">
      <c r="A67">
        <v>524.094970703125</v>
      </c>
      <c r="B67">
        <v>353.79998779296875</v>
      </c>
      <c r="I67" t="s">
        <v>476</v>
      </c>
      <c r="J67">
        <v>3.9522044326816443</v>
      </c>
      <c r="K67">
        <v>14329474.430323841</v>
      </c>
      <c r="L67">
        <v>2.7580944799469005E-7</v>
      </c>
      <c r="M67">
        <v>4.3026527297494637</v>
      </c>
      <c r="N67">
        <v>-61654748.321303584</v>
      </c>
      <c r="O67">
        <v>61654756.225712448</v>
      </c>
      <c r="P67">
        <v>0.99999980514203268</v>
      </c>
      <c r="Q67" s="12" t="s">
        <v>490</v>
      </c>
      <c r="R67">
        <v>362569160.43690145</v>
      </c>
      <c r="S67">
        <v>-6834916473985.9736</v>
      </c>
      <c r="T67" s="12">
        <v>-408552971347.69086</v>
      </c>
    </row>
    <row r="68" spans="1:20" x14ac:dyDescent="0.5">
      <c r="A68">
        <v>524.10400390625</v>
      </c>
      <c r="B68">
        <v>293</v>
      </c>
      <c r="I68" t="s">
        <v>477</v>
      </c>
      <c r="J68">
        <v>2.3175202835530345E-2</v>
      </c>
      <c r="K68">
        <v>81642.774618195675</v>
      </c>
      <c r="L68">
        <v>2.8386103906818108E-7</v>
      </c>
      <c r="M68">
        <v>4.3026527297494637</v>
      </c>
      <c r="N68">
        <v>-351280.48390009702</v>
      </c>
      <c r="O68">
        <v>351280.53025050269</v>
      </c>
      <c r="P68">
        <v>0.99999979952537943</v>
      </c>
      <c r="Q68" s="12" t="s">
        <v>490</v>
      </c>
      <c r="R68">
        <v>352285048.79805231</v>
      </c>
      <c r="S68">
        <v>38519823285.62764</v>
      </c>
      <c r="T68" s="12">
        <v>2286673120.3337855</v>
      </c>
    </row>
    <row r="69" spans="1:20" x14ac:dyDescent="0.5">
      <c r="A69">
        <v>524.114990234375</v>
      </c>
      <c r="B69">
        <v>309.79998779296875</v>
      </c>
      <c r="I69" t="s">
        <v>478</v>
      </c>
      <c r="J69">
        <v>288073.39811073145</v>
      </c>
      <c r="K69">
        <v>1785528754.3698516</v>
      </c>
      <c r="L69">
        <v>1.6133786555142779E-4</v>
      </c>
      <c r="M69">
        <v>4.3026527297494637</v>
      </c>
      <c r="N69">
        <v>-7682222095.6374912</v>
      </c>
      <c r="O69">
        <v>7682798242.433712</v>
      </c>
      <c r="P69">
        <v>0.99988591690258755</v>
      </c>
      <c r="Q69" s="12" t="s">
        <v>490</v>
      </c>
      <c r="R69">
        <v>619817.29867452697</v>
      </c>
      <c r="S69">
        <v>-1481860593924921</v>
      </c>
      <c r="T69" s="12">
        <v>-114109700138669.98</v>
      </c>
    </row>
    <row r="70" spans="1:20" x14ac:dyDescent="0.5">
      <c r="A70">
        <v>524.125</v>
      </c>
      <c r="B70">
        <v>252</v>
      </c>
      <c r="I70" t="s">
        <v>479</v>
      </c>
      <c r="J70">
        <v>3.9522044427089202</v>
      </c>
      <c r="K70" s="12">
        <v>0</v>
      </c>
      <c r="L70" t="s">
        <v>521</v>
      </c>
      <c r="M70" t="s">
        <v>521</v>
      </c>
      <c r="N70" t="s">
        <v>521</v>
      </c>
      <c r="O70" t="s">
        <v>521</v>
      </c>
      <c r="P70" t="s">
        <v>521</v>
      </c>
      <c r="Q70" t="s">
        <v>521</v>
      </c>
      <c r="R70" t="s">
        <v>521</v>
      </c>
      <c r="S70">
        <v>-205570945085.25543</v>
      </c>
      <c r="T70">
        <v>-26712885020.705147</v>
      </c>
    </row>
    <row r="71" spans="1:20" x14ac:dyDescent="0.5">
      <c r="A71">
        <v>524.135009765625</v>
      </c>
      <c r="B71">
        <v>182.30000305175781</v>
      </c>
      <c r="I71" t="s">
        <v>480</v>
      </c>
      <c r="J71">
        <v>0.66192799653798129</v>
      </c>
      <c r="K71" s="12">
        <v>0</v>
      </c>
      <c r="L71" t="s">
        <v>521</v>
      </c>
      <c r="M71" t="s">
        <v>521</v>
      </c>
      <c r="N71" t="s">
        <v>521</v>
      </c>
      <c r="O71" t="s">
        <v>521</v>
      </c>
      <c r="P71" t="s">
        <v>521</v>
      </c>
      <c r="Q71" t="s">
        <v>521</v>
      </c>
      <c r="R71" t="s">
        <v>521</v>
      </c>
      <c r="S71">
        <v>-30707233078.539089</v>
      </c>
      <c r="T71">
        <v>-3311257770.0497561</v>
      </c>
    </row>
    <row r="72" spans="1:20" x14ac:dyDescent="0.5">
      <c r="A72">
        <v>524.14398193359375</v>
      </c>
      <c r="B72">
        <v>156</v>
      </c>
      <c r="I72" t="s">
        <v>481</v>
      </c>
      <c r="J72">
        <v>103867.56694198267</v>
      </c>
      <c r="K72" s="12">
        <v>0</v>
      </c>
      <c r="L72" t="s">
        <v>521</v>
      </c>
      <c r="M72" t="s">
        <v>521</v>
      </c>
      <c r="N72" t="s">
        <v>521</v>
      </c>
      <c r="O72" t="s">
        <v>521</v>
      </c>
      <c r="P72" t="s">
        <v>521</v>
      </c>
      <c r="Q72" t="s">
        <v>521</v>
      </c>
      <c r="R72" t="s">
        <v>521</v>
      </c>
      <c r="S72">
        <v>-9.0348068055633792E+16</v>
      </c>
      <c r="T72">
        <v>-1.1052084479768496E+16</v>
      </c>
    </row>
    <row r="73" spans="1:20" x14ac:dyDescent="0.5">
      <c r="A73">
        <v>524.15399169921875</v>
      </c>
      <c r="B73">
        <v>190.5</v>
      </c>
      <c r="I73" t="s">
        <v>517</v>
      </c>
      <c r="J73">
        <v>5.3144819895519575</v>
      </c>
      <c r="K73" s="12">
        <v>0</v>
      </c>
      <c r="L73" t="s">
        <v>521</v>
      </c>
      <c r="M73" t="s">
        <v>521</v>
      </c>
      <c r="N73" t="s">
        <v>521</v>
      </c>
      <c r="O73" t="s">
        <v>521</v>
      </c>
      <c r="P73" t="s">
        <v>521</v>
      </c>
      <c r="Q73" t="s">
        <v>521</v>
      </c>
      <c r="R73" t="s">
        <v>521</v>
      </c>
      <c r="S73">
        <v>222129223719.38495</v>
      </c>
      <c r="T73">
        <v>26985192791.993382</v>
      </c>
    </row>
    <row r="74" spans="1:20" x14ac:dyDescent="0.5">
      <c r="A74">
        <v>524.16400146484375</v>
      </c>
      <c r="B74">
        <v>235</v>
      </c>
      <c r="I74" t="s">
        <v>518</v>
      </c>
      <c r="J74">
        <v>0.70363461591290544</v>
      </c>
      <c r="K74" s="12">
        <v>0</v>
      </c>
      <c r="L74" t="s">
        <v>521</v>
      </c>
      <c r="M74" t="s">
        <v>521</v>
      </c>
      <c r="N74" t="s">
        <v>521</v>
      </c>
      <c r="O74" t="s">
        <v>521</v>
      </c>
      <c r="P74" t="s">
        <v>521</v>
      </c>
      <c r="Q74" t="s">
        <v>521</v>
      </c>
      <c r="R74" t="s">
        <v>521</v>
      </c>
      <c r="S74">
        <v>-147294272512.45532</v>
      </c>
      <c r="T74">
        <v>-17893928026.439014</v>
      </c>
    </row>
    <row r="75" spans="1:20" x14ac:dyDescent="0.5">
      <c r="A75">
        <v>524.17401123046875</v>
      </c>
      <c r="B75">
        <v>232.80000305175781</v>
      </c>
      <c r="I75" t="s">
        <v>519</v>
      </c>
      <c r="J75">
        <v>124435.56330795854</v>
      </c>
      <c r="K75" s="12">
        <v>0</v>
      </c>
      <c r="L75" t="s">
        <v>521</v>
      </c>
      <c r="M75" t="s">
        <v>521</v>
      </c>
      <c r="N75" t="s">
        <v>521</v>
      </c>
      <c r="O75" t="s">
        <v>521</v>
      </c>
      <c r="P75" t="s">
        <v>521</v>
      </c>
      <c r="Q75" t="s">
        <v>521</v>
      </c>
      <c r="R75" t="s">
        <v>521</v>
      </c>
      <c r="S75">
        <v>9.149170866545272E+16</v>
      </c>
      <c r="T75">
        <v>1.1114797760587198E+16</v>
      </c>
    </row>
    <row r="76" spans="1:20" x14ac:dyDescent="0.5">
      <c r="A76">
        <v>524.18402099609375</v>
      </c>
      <c r="B76">
        <v>218.30000305175781</v>
      </c>
    </row>
    <row r="77" spans="1:20" x14ac:dyDescent="0.5">
      <c r="A77">
        <v>524.1939697265625</v>
      </c>
      <c r="B77">
        <v>227.30000305175781</v>
      </c>
      <c r="I77" t="s">
        <v>500</v>
      </c>
      <c r="J77" t="s">
        <v>501</v>
      </c>
      <c r="K77" t="s">
        <v>472</v>
      </c>
    </row>
    <row r="78" spans="1:20" x14ac:dyDescent="0.5">
      <c r="A78">
        <v>524.2039794921875</v>
      </c>
      <c r="B78">
        <v>329.70001220703125</v>
      </c>
      <c r="I78" t="e">
        <f>MIN(I32:I34)</f>
        <v>#VALUE!</v>
      </c>
      <c r="J78">
        <f>I30</f>
        <v>1.1301829687233419E-2</v>
      </c>
      <c r="K78">
        <f>I28</f>
        <v>1.1275131978237132</v>
      </c>
    </row>
    <row r="79" spans="1:20" x14ac:dyDescent="0.5">
      <c r="A79">
        <v>524.2139892578125</v>
      </c>
      <c r="B79">
        <v>451.79998779296875</v>
      </c>
      <c r="I79">
        <f>8</f>
        <v>8</v>
      </c>
      <c r="J79">
        <f>J80*2</f>
        <v>0.1728173296331183</v>
      </c>
      <c r="K79">
        <v>2</v>
      </c>
    </row>
    <row r="80" spans="1:20" x14ac:dyDescent="0.5">
      <c r="A80">
        <v>524.2239990234375</v>
      </c>
      <c r="B80">
        <v>419</v>
      </c>
      <c r="I80">
        <f>4</f>
        <v>4</v>
      </c>
      <c r="J80">
        <f>I31</f>
        <v>8.640866481655915E-2</v>
      </c>
      <c r="K80">
        <v>1.5</v>
      </c>
    </row>
    <row r="81" spans="1:11" x14ac:dyDescent="0.5">
      <c r="A81">
        <v>524.2340087890625</v>
      </c>
      <c r="B81">
        <v>641.5</v>
      </c>
      <c r="I81">
        <f>2</f>
        <v>2</v>
      </c>
      <c r="J81">
        <f>J80/2</f>
        <v>4.3204332408279575E-2</v>
      </c>
      <c r="K81">
        <v>1</v>
      </c>
    </row>
    <row r="82" spans="1:11" x14ac:dyDescent="0.5">
      <c r="A82">
        <v>524.2440185546875</v>
      </c>
      <c r="B82">
        <v>3773</v>
      </c>
    </row>
    <row r="83" spans="1:11" x14ac:dyDescent="0.5">
      <c r="A83">
        <v>524.2540283203125</v>
      </c>
      <c r="B83">
        <v>33690</v>
      </c>
    </row>
    <row r="84" spans="1:11" x14ac:dyDescent="0.5">
      <c r="A84">
        <v>524.26397705078125</v>
      </c>
      <c r="B84">
        <v>128300</v>
      </c>
    </row>
    <row r="85" spans="1:11" x14ac:dyDescent="0.5">
      <c r="A85">
        <v>524.27398681640625</v>
      </c>
      <c r="B85">
        <v>196900</v>
      </c>
    </row>
    <row r="86" spans="1:11" x14ac:dyDescent="0.5">
      <c r="A86">
        <v>524.28399658203125</v>
      </c>
      <c r="B86">
        <v>130100</v>
      </c>
    </row>
    <row r="87" spans="1:11" x14ac:dyDescent="0.5">
      <c r="A87">
        <v>524.29400634765625</v>
      </c>
      <c r="B87">
        <v>34170</v>
      </c>
    </row>
    <row r="88" spans="1:11" x14ac:dyDescent="0.5">
      <c r="A88">
        <v>524.30401611328125</v>
      </c>
      <c r="B88">
        <v>3423</v>
      </c>
    </row>
    <row r="89" spans="1:11" x14ac:dyDescent="0.5">
      <c r="A89">
        <v>524.31402587890625</v>
      </c>
      <c r="B89">
        <v>705.5</v>
      </c>
      <c r="I89">
        <v>21914680777.850666</v>
      </c>
    </row>
    <row r="90" spans="1:11" x14ac:dyDescent="0.5">
      <c r="A90">
        <v>524.323974609375</v>
      </c>
      <c r="B90">
        <v>997.5</v>
      </c>
      <c r="H90" t="s">
        <v>503</v>
      </c>
      <c r="I90">
        <f>((MIN(I24:I25)-I26)/(I98-I97))/((I26/(I96-I98)))</f>
        <v>656.85991422157042</v>
      </c>
    </row>
    <row r="91" spans="1:11" x14ac:dyDescent="0.5">
      <c r="A91">
        <v>524.333984375</v>
      </c>
      <c r="B91">
        <v>1783</v>
      </c>
      <c r="H91" t="s">
        <v>504</v>
      </c>
      <c r="I91">
        <f>_xlfn.F.DIST(I90,I96-I97,I96-I98,FALSE)</f>
        <v>2.2254045810391116E-5</v>
      </c>
    </row>
    <row r="92" spans="1:11" x14ac:dyDescent="0.5">
      <c r="A92">
        <v>524.343994140625</v>
      </c>
      <c r="B92">
        <v>1861</v>
      </c>
      <c r="I92">
        <f>ROUND(I91,3-(1+INT(LOG10(I91))))</f>
        <v>2.23E-5</v>
      </c>
    </row>
    <row r="93" spans="1:11" x14ac:dyDescent="0.5">
      <c r="A93">
        <v>524.35400390625</v>
      </c>
      <c r="B93">
        <v>1034</v>
      </c>
      <c r="H93" t="s">
        <v>523</v>
      </c>
      <c r="I93">
        <f>((I26-I6)/(I99-I98))/((I6/(I96-I99)))</f>
        <v>-7.5345531248222795E-3</v>
      </c>
    </row>
    <row r="94" spans="1:11" x14ac:dyDescent="0.5">
      <c r="A94">
        <v>524.364013671875</v>
      </c>
      <c r="B94">
        <v>316</v>
      </c>
      <c r="H94" t="s">
        <v>524</v>
      </c>
      <c r="I94">
        <v>1</v>
      </c>
    </row>
    <row r="95" spans="1:11" x14ac:dyDescent="0.5">
      <c r="A95">
        <v>524.3740234375</v>
      </c>
      <c r="B95">
        <v>185</v>
      </c>
      <c r="I95">
        <f>ROUND(I94,3-(1+INT(LOG10(I94))))</f>
        <v>1</v>
      </c>
    </row>
    <row r="96" spans="1:11" x14ac:dyDescent="0.5">
      <c r="A96">
        <v>524.38397216796875</v>
      </c>
      <c r="B96">
        <v>846</v>
      </c>
      <c r="H96" t="s">
        <v>502</v>
      </c>
      <c r="I96">
        <v>8</v>
      </c>
    </row>
    <row r="97" spans="1:19" x14ac:dyDescent="0.5">
      <c r="A97">
        <v>524.39398193359375</v>
      </c>
      <c r="B97">
        <v>1869</v>
      </c>
      <c r="H97" t="s">
        <v>23</v>
      </c>
      <c r="I97">
        <v>4</v>
      </c>
      <c r="J97" t="s">
        <v>467</v>
      </c>
      <c r="K97">
        <f>AVERAGE(K101:K120)</f>
        <v>0.15643150045888049</v>
      </c>
      <c r="L97">
        <f t="shared" ref="L97:P97" si="12">AVERAGE(L101:L120)</f>
        <v>305877.41151098069</v>
      </c>
      <c r="M97">
        <f t="shared" si="12"/>
        <v>2.8329573228161165</v>
      </c>
      <c r="N97">
        <f t="shared" si="12"/>
        <v>95225.047296134624</v>
      </c>
      <c r="O97">
        <f t="shared" si="12"/>
        <v>3.7858325061787381</v>
      </c>
      <c r="P97">
        <f t="shared" si="12"/>
        <v>99539.983329991257</v>
      </c>
    </row>
    <row r="98" spans="1:19" x14ac:dyDescent="0.5">
      <c r="A98">
        <v>524.40399169921875</v>
      </c>
      <c r="B98">
        <v>1748</v>
      </c>
      <c r="H98" t="s">
        <v>24</v>
      </c>
      <c r="I98">
        <v>7</v>
      </c>
      <c r="J98" t="s">
        <v>468</v>
      </c>
      <c r="K98">
        <f>K99/AVERAGE(K101:K120)</f>
        <v>0.4135263208460766</v>
      </c>
      <c r="L98">
        <f t="shared" ref="L98:P98" si="13">L99/AVERAGE(L101:L120)</f>
        <v>6.0456797589366687E-2</v>
      </c>
      <c r="M98">
        <f t="shared" si="13"/>
        <v>0.14894527792913054</v>
      </c>
      <c r="N98">
        <f t="shared" si="13"/>
        <v>0.37687394252832734</v>
      </c>
      <c r="O98">
        <f t="shared" si="13"/>
        <v>0.1157863684941203</v>
      </c>
      <c r="P98">
        <f t="shared" si="13"/>
        <v>0.41592038556456445</v>
      </c>
    </row>
    <row r="99" spans="1:19" x14ac:dyDescent="0.5">
      <c r="A99">
        <v>524.41400146484375</v>
      </c>
      <c r="B99">
        <v>708.5</v>
      </c>
      <c r="H99" t="s">
        <v>1</v>
      </c>
      <c r="I99">
        <v>10</v>
      </c>
      <c r="J99" t="s">
        <v>459</v>
      </c>
      <c r="K99">
        <f>STDEV(K101:K120)</f>
        <v>6.468854284919219E-2</v>
      </c>
      <c r="L99">
        <f t="shared" ref="L99:P99" si="14">STDEV(L101:L120)</f>
        <v>18492.368754878778</v>
      </c>
      <c r="M99">
        <f t="shared" si="14"/>
        <v>0.42195561580821206</v>
      </c>
      <c r="N99">
        <f t="shared" si="14"/>
        <v>35887.839001940694</v>
      </c>
      <c r="O99">
        <f t="shared" si="14"/>
        <v>0.43834779761743037</v>
      </c>
      <c r="P99">
        <f t="shared" si="14"/>
        <v>41400.708245700283</v>
      </c>
    </row>
    <row r="100" spans="1:19" x14ac:dyDescent="0.5">
      <c r="A100">
        <v>524.42401123046875</v>
      </c>
      <c r="B100">
        <v>157.30000305175781</v>
      </c>
      <c r="J100" t="s">
        <v>460</v>
      </c>
      <c r="K100" t="s">
        <v>461</v>
      </c>
      <c r="L100" t="s">
        <v>462</v>
      </c>
      <c r="M100" t="s">
        <v>463</v>
      </c>
      <c r="N100" t="s">
        <v>464</v>
      </c>
      <c r="O100" t="s">
        <v>465</v>
      </c>
      <c r="P100" t="s">
        <v>466</v>
      </c>
      <c r="Q100" t="s">
        <v>469</v>
      </c>
      <c r="R100" t="s">
        <v>470</v>
      </c>
      <c r="S100" t="s">
        <v>471</v>
      </c>
    </row>
    <row r="101" spans="1:19" x14ac:dyDescent="0.5">
      <c r="A101">
        <v>524.43402099609375</v>
      </c>
      <c r="B101">
        <v>120.19999694824219</v>
      </c>
      <c r="J101">
        <v>1</v>
      </c>
      <c r="K101">
        <v>0.21390319141337463</v>
      </c>
      <c r="L101">
        <v>309498.37297743332</v>
      </c>
      <c r="M101">
        <v>3.0626443936633567</v>
      </c>
      <c r="N101">
        <v>104085.79679936796</v>
      </c>
      <c r="O101">
        <v>3.9297416262037488</v>
      </c>
      <c r="P101">
        <v>84029.796417497913</v>
      </c>
      <c r="Q101">
        <f>L101/SUM(P101,N101,L101)</f>
        <v>0.62196480405171362</v>
      </c>
      <c r="R101">
        <f>N101/SUM(P101,N101,L101)</f>
        <v>0.20916976586369856</v>
      </c>
      <c r="S101">
        <f>P101/SUM(P101,N101,L101)</f>
        <v>0.1688654300845879</v>
      </c>
    </row>
    <row r="102" spans="1:19" x14ac:dyDescent="0.5">
      <c r="A102">
        <v>524.4439697265625</v>
      </c>
      <c r="B102">
        <v>190.30000305175781</v>
      </c>
      <c r="J102">
        <v>2</v>
      </c>
      <c r="K102">
        <v>0.2007527949417052</v>
      </c>
      <c r="L102">
        <v>291083.6197446892</v>
      </c>
      <c r="M102">
        <v>3.0804176042962221</v>
      </c>
      <c r="N102">
        <v>23737.818180019043</v>
      </c>
      <c r="O102">
        <v>3.1432126812298771</v>
      </c>
      <c r="P102">
        <v>203443.7159847944</v>
      </c>
      <c r="Q102">
        <f t="shared" ref="Q102:Q110" si="15">L102/SUM(P102,N102,L102)</f>
        <v>0.56164999238115287</v>
      </c>
      <c r="R102">
        <f t="shared" ref="R102:R110" si="16">N102/SUM(P102,N102,L102)</f>
        <v>4.5802458453851683E-2</v>
      </c>
      <c r="S102">
        <f t="shared" ref="S102:S110" si="17">P102/SUM(P102,N102,L102)</f>
        <v>0.3925475491649954</v>
      </c>
    </row>
    <row r="103" spans="1:19" x14ac:dyDescent="0.5">
      <c r="A103">
        <v>524.4539794921875</v>
      </c>
      <c r="B103">
        <v>443.5</v>
      </c>
      <c r="J103">
        <v>3</v>
      </c>
      <c r="K103">
        <v>0.11929973089050064</v>
      </c>
      <c r="L103">
        <v>313379.09592391161</v>
      </c>
      <c r="M103">
        <v>3.2933017230002681</v>
      </c>
      <c r="N103">
        <v>161065.78594422201</v>
      </c>
      <c r="O103">
        <v>3.4463294538044837</v>
      </c>
      <c r="P103">
        <v>70262.624904681448</v>
      </c>
      <c r="Q103">
        <f t="shared" si="15"/>
        <v>0.57531627897064186</v>
      </c>
      <c r="R103">
        <f t="shared" si="16"/>
        <v>0.29569224573106323</v>
      </c>
      <c r="S103">
        <f t="shared" si="17"/>
        <v>0.12899147529829505</v>
      </c>
    </row>
    <row r="104" spans="1:19" x14ac:dyDescent="0.5">
      <c r="A104">
        <v>524.4639892578125</v>
      </c>
      <c r="B104">
        <v>715.70001220703125</v>
      </c>
      <c r="J104">
        <v>4</v>
      </c>
      <c r="K104">
        <v>0.21067809508132154</v>
      </c>
      <c r="L104">
        <v>314638.35485963355</v>
      </c>
      <c r="M104">
        <v>2.9280029105008922</v>
      </c>
      <c r="N104">
        <v>108959.41540166126</v>
      </c>
      <c r="O104">
        <v>4.2744506689367441</v>
      </c>
      <c r="P104">
        <v>74977.89680770108</v>
      </c>
      <c r="Q104">
        <f t="shared" si="15"/>
        <v>0.63107442990412121</v>
      </c>
      <c r="R104">
        <f t="shared" si="16"/>
        <v>0.21854138217816957</v>
      </c>
      <c r="S104">
        <f t="shared" si="17"/>
        <v>0.15038418791770916</v>
      </c>
    </row>
    <row r="105" spans="1:19" x14ac:dyDescent="0.5">
      <c r="A105">
        <v>524.4739990234375</v>
      </c>
      <c r="B105">
        <v>598.5</v>
      </c>
      <c r="J105">
        <v>5</v>
      </c>
      <c r="K105">
        <v>0.18587805589172682</v>
      </c>
      <c r="L105">
        <v>319896.95902312751</v>
      </c>
      <c r="M105">
        <v>2.6980190609392762</v>
      </c>
      <c r="N105">
        <v>95902.415248792342</v>
      </c>
      <c r="O105">
        <v>4.1708005795654159</v>
      </c>
      <c r="P105">
        <v>102637.64421935687</v>
      </c>
      <c r="Q105">
        <f t="shared" si="15"/>
        <v>0.61704112093320773</v>
      </c>
      <c r="R105">
        <f t="shared" si="16"/>
        <v>0.18498373346849653</v>
      </c>
      <c r="S105">
        <f t="shared" si="17"/>
        <v>0.19797514559829577</v>
      </c>
    </row>
    <row r="106" spans="1:19" x14ac:dyDescent="0.5">
      <c r="A106">
        <v>524.4840087890625</v>
      </c>
      <c r="B106">
        <v>271</v>
      </c>
      <c r="J106">
        <v>6</v>
      </c>
      <c r="K106">
        <v>0.1971229501070248</v>
      </c>
      <c r="L106">
        <v>273813.31953683047</v>
      </c>
      <c r="M106">
        <v>2.7941802779689966</v>
      </c>
      <c r="N106">
        <v>98757.242661472716</v>
      </c>
      <c r="O106">
        <v>4.1597331945112206</v>
      </c>
      <c r="P106">
        <v>92668.638320400365</v>
      </c>
      <c r="Q106">
        <f t="shared" si="15"/>
        <v>0.58854309617837675</v>
      </c>
      <c r="R106">
        <f t="shared" si="16"/>
        <v>0.21227197224861208</v>
      </c>
      <c r="S106">
        <f t="shared" si="17"/>
        <v>0.19918493157301112</v>
      </c>
    </row>
    <row r="107" spans="1:19" x14ac:dyDescent="0.5">
      <c r="A107">
        <v>524.4940185546875</v>
      </c>
      <c r="B107">
        <v>153.5</v>
      </c>
      <c r="J107">
        <v>7</v>
      </c>
      <c r="K107">
        <v>0.10910965648105567</v>
      </c>
      <c r="L107">
        <v>324132.86801436805</v>
      </c>
      <c r="M107">
        <v>3.2164986946250513</v>
      </c>
      <c r="N107">
        <v>62648.382976331763</v>
      </c>
      <c r="O107">
        <v>3.4585908745616978</v>
      </c>
      <c r="P107">
        <v>128034.73995725121</v>
      </c>
      <c r="Q107">
        <f t="shared" si="15"/>
        <v>0.62960916854491911</v>
      </c>
      <c r="R107">
        <f t="shared" si="16"/>
        <v>0.12169082561125348</v>
      </c>
      <c r="S107">
        <f t="shared" si="17"/>
        <v>0.24870000584382737</v>
      </c>
    </row>
    <row r="108" spans="1:19" x14ac:dyDescent="0.5">
      <c r="A108">
        <v>524.5040283203125</v>
      </c>
      <c r="B108">
        <v>252.69999694824219</v>
      </c>
      <c r="J108">
        <v>8</v>
      </c>
      <c r="K108">
        <v>0.20948584611377882</v>
      </c>
      <c r="L108">
        <v>331395.10533894948</v>
      </c>
      <c r="M108">
        <v>3.0172502360620843</v>
      </c>
      <c r="N108">
        <v>111007.46343809635</v>
      </c>
      <c r="O108">
        <v>4.0135324037414071</v>
      </c>
      <c r="P108">
        <v>60292.423569691571</v>
      </c>
      <c r="Q108">
        <f t="shared" si="15"/>
        <v>0.65923693369590475</v>
      </c>
      <c r="R108">
        <f t="shared" si="16"/>
        <v>0.2208246852030071</v>
      </c>
      <c r="S108">
        <f t="shared" si="17"/>
        <v>0.11993838110108812</v>
      </c>
    </row>
    <row r="109" spans="1:19" x14ac:dyDescent="0.5">
      <c r="A109">
        <v>524.51397705078125</v>
      </c>
      <c r="B109">
        <v>307</v>
      </c>
      <c r="J109">
        <v>9</v>
      </c>
      <c r="K109">
        <v>3.1416956846504092E-2</v>
      </c>
      <c r="L109">
        <v>294260.12205341202</v>
      </c>
      <c r="M109">
        <v>2.2761882935656272</v>
      </c>
      <c r="N109">
        <v>109566.98924519921</v>
      </c>
      <c r="O109">
        <v>4.1035954852558278</v>
      </c>
      <c r="P109">
        <v>102164.82326614404</v>
      </c>
      <c r="Q109">
        <f t="shared" si="15"/>
        <v>0.58155101287637923</v>
      </c>
      <c r="R109">
        <f t="shared" si="16"/>
        <v>0.21653900341207347</v>
      </c>
      <c r="S109">
        <f t="shared" si="17"/>
        <v>0.20190998371154728</v>
      </c>
    </row>
    <row r="110" spans="1:19" x14ac:dyDescent="0.5">
      <c r="A110">
        <v>524.52398681640625</v>
      </c>
      <c r="B110">
        <v>238.5</v>
      </c>
      <c r="J110">
        <v>10</v>
      </c>
      <c r="K110">
        <v>8.6667726821812799E-2</v>
      </c>
      <c r="L110">
        <v>286676.29763745132</v>
      </c>
      <c r="M110">
        <v>1.9630700335393871</v>
      </c>
      <c r="N110">
        <v>76519.16306618361</v>
      </c>
      <c r="O110">
        <v>3.158338093976957</v>
      </c>
      <c r="P110">
        <v>76887.529852393694</v>
      </c>
      <c r="Q110">
        <f t="shared" si="15"/>
        <v>0.65141417366584975</v>
      </c>
      <c r="R110">
        <f t="shared" si="16"/>
        <v>0.1738743934854298</v>
      </c>
      <c r="S110">
        <f t="shared" si="17"/>
        <v>0.17471143284872051</v>
      </c>
    </row>
    <row r="111" spans="1:19" x14ac:dyDescent="0.5">
      <c r="A111">
        <v>524.53399658203125</v>
      </c>
      <c r="B111">
        <v>212.5</v>
      </c>
      <c r="J111">
        <v>11</v>
      </c>
    </row>
    <row r="112" spans="1:19" x14ac:dyDescent="0.5">
      <c r="A112">
        <v>524.54400634765625</v>
      </c>
      <c r="B112">
        <v>197.19999694824219</v>
      </c>
      <c r="J112">
        <v>12</v>
      </c>
    </row>
    <row r="113" spans="1:10" x14ac:dyDescent="0.5">
      <c r="A113">
        <v>524.55401611328125</v>
      </c>
      <c r="B113">
        <v>183</v>
      </c>
      <c r="J113">
        <v>13</v>
      </c>
    </row>
    <row r="114" spans="1:10" x14ac:dyDescent="0.5">
      <c r="A114">
        <v>524.56402587890625</v>
      </c>
      <c r="B114">
        <v>229.5</v>
      </c>
      <c r="J114">
        <v>14</v>
      </c>
    </row>
    <row r="115" spans="1:10" x14ac:dyDescent="0.5">
      <c r="A115">
        <v>524.573974609375</v>
      </c>
      <c r="B115">
        <v>274.79998779296875</v>
      </c>
      <c r="J115">
        <v>15</v>
      </c>
    </row>
    <row r="116" spans="1:10" x14ac:dyDescent="0.5">
      <c r="A116">
        <v>524.583984375</v>
      </c>
      <c r="B116">
        <v>296.5</v>
      </c>
      <c r="J116">
        <v>16</v>
      </c>
    </row>
    <row r="117" spans="1:10" x14ac:dyDescent="0.5">
      <c r="A117">
        <v>524.593994140625</v>
      </c>
      <c r="B117">
        <v>244.69999694824219</v>
      </c>
      <c r="J117">
        <v>17</v>
      </c>
    </row>
    <row r="118" spans="1:10" x14ac:dyDescent="0.5">
      <c r="A118">
        <v>524.60400390625</v>
      </c>
      <c r="B118">
        <v>146.19999694824219</v>
      </c>
      <c r="J118">
        <v>18</v>
      </c>
    </row>
    <row r="119" spans="1:10" x14ac:dyDescent="0.5">
      <c r="A119">
        <v>524.614013671875</v>
      </c>
      <c r="B119">
        <v>126.80000305175781</v>
      </c>
      <c r="J119">
        <v>19</v>
      </c>
    </row>
    <row r="120" spans="1:10" x14ac:dyDescent="0.5">
      <c r="A120">
        <v>524.6240234375</v>
      </c>
      <c r="B120">
        <v>145.80000305175781</v>
      </c>
      <c r="J120">
        <v>20</v>
      </c>
    </row>
    <row r="121" spans="1:10" x14ac:dyDescent="0.5">
      <c r="A121">
        <v>524.63397216796875</v>
      </c>
      <c r="B121">
        <v>121.5</v>
      </c>
    </row>
    <row r="122" spans="1:10" x14ac:dyDescent="0.5">
      <c r="A122">
        <v>524.64398193359375</v>
      </c>
      <c r="B122">
        <v>84.5</v>
      </c>
    </row>
    <row r="123" spans="1:10" x14ac:dyDescent="0.5">
      <c r="A123">
        <v>524.65399169921875</v>
      </c>
      <c r="B123">
        <v>116.5</v>
      </c>
    </row>
    <row r="124" spans="1:10" x14ac:dyDescent="0.5">
      <c r="A124">
        <v>524.66400146484375</v>
      </c>
      <c r="B124">
        <v>233.69999694824219</v>
      </c>
    </row>
    <row r="125" spans="1:10" x14ac:dyDescent="0.5">
      <c r="A125">
        <v>524.67401123046875</v>
      </c>
      <c r="B125">
        <v>300.20001220703125</v>
      </c>
    </row>
    <row r="126" spans="1:10" x14ac:dyDescent="0.5">
      <c r="A126">
        <v>524.68402099609375</v>
      </c>
      <c r="B126">
        <v>327.5</v>
      </c>
    </row>
    <row r="127" spans="1:10" x14ac:dyDescent="0.5">
      <c r="A127">
        <v>524.6939697265625</v>
      </c>
      <c r="B127">
        <v>382.79998779296875</v>
      </c>
    </row>
    <row r="128" spans="1:10" x14ac:dyDescent="0.5">
      <c r="A128">
        <v>524.7039794921875</v>
      </c>
      <c r="B128">
        <v>369.5</v>
      </c>
    </row>
    <row r="129" spans="1:2" x14ac:dyDescent="0.5">
      <c r="A129">
        <v>524.7139892578125</v>
      </c>
      <c r="B129">
        <v>317.79998779296875</v>
      </c>
    </row>
    <row r="130" spans="1:2" x14ac:dyDescent="0.5">
      <c r="A130">
        <v>524.7239990234375</v>
      </c>
      <c r="B130">
        <v>301.29998779296875</v>
      </c>
    </row>
    <row r="131" spans="1:2" x14ac:dyDescent="0.5">
      <c r="A131">
        <v>524.7340087890625</v>
      </c>
      <c r="B131">
        <v>511.5</v>
      </c>
    </row>
    <row r="132" spans="1:2" x14ac:dyDescent="0.5">
      <c r="A132">
        <v>524.7440185546875</v>
      </c>
      <c r="B132">
        <v>2043</v>
      </c>
    </row>
    <row r="133" spans="1:2" x14ac:dyDescent="0.5">
      <c r="A133">
        <v>524.7540283203125</v>
      </c>
      <c r="B133">
        <v>15940</v>
      </c>
    </row>
    <row r="134" spans="1:2" x14ac:dyDescent="0.5">
      <c r="A134">
        <v>524.76397705078125</v>
      </c>
      <c r="B134">
        <v>67570</v>
      </c>
    </row>
    <row r="135" spans="1:2" x14ac:dyDescent="0.5">
      <c r="A135">
        <v>524.77398681640625</v>
      </c>
      <c r="B135">
        <v>121700</v>
      </c>
    </row>
    <row r="136" spans="1:2" x14ac:dyDescent="0.5">
      <c r="A136">
        <v>524.78399658203125</v>
      </c>
      <c r="B136">
        <v>101200</v>
      </c>
    </row>
    <row r="137" spans="1:2" x14ac:dyDescent="0.5">
      <c r="A137">
        <v>524.79400634765625</v>
      </c>
      <c r="B137">
        <v>38210</v>
      </c>
    </row>
    <row r="138" spans="1:2" x14ac:dyDescent="0.5">
      <c r="A138">
        <v>524.80401611328125</v>
      </c>
      <c r="B138">
        <v>6130</v>
      </c>
    </row>
    <row r="139" spans="1:2" x14ac:dyDescent="0.5">
      <c r="A139">
        <v>524.81402587890625</v>
      </c>
      <c r="B139">
        <v>1046</v>
      </c>
    </row>
    <row r="140" spans="1:2" x14ac:dyDescent="0.5">
      <c r="A140">
        <v>524.823974609375</v>
      </c>
      <c r="B140">
        <v>786.5</v>
      </c>
    </row>
    <row r="141" spans="1:2" x14ac:dyDescent="0.5">
      <c r="A141">
        <v>524.833984375</v>
      </c>
      <c r="B141">
        <v>1192</v>
      </c>
    </row>
    <row r="142" spans="1:2" x14ac:dyDescent="0.5">
      <c r="A142">
        <v>524.843994140625</v>
      </c>
      <c r="B142">
        <v>1353</v>
      </c>
    </row>
    <row r="143" spans="1:2" x14ac:dyDescent="0.5">
      <c r="A143">
        <v>524.85400390625</v>
      </c>
      <c r="B143">
        <v>944.70001220703125</v>
      </c>
    </row>
    <row r="144" spans="1:2" x14ac:dyDescent="0.5">
      <c r="A144">
        <v>524.864013671875</v>
      </c>
      <c r="B144">
        <v>528.70001220703125</v>
      </c>
    </row>
    <row r="145" spans="1:2" x14ac:dyDescent="0.5">
      <c r="A145">
        <v>524.8740234375</v>
      </c>
      <c r="B145">
        <v>359</v>
      </c>
    </row>
    <row r="146" spans="1:2" x14ac:dyDescent="0.5">
      <c r="A146">
        <v>524.88397216796875</v>
      </c>
      <c r="B146">
        <v>441.20001220703125</v>
      </c>
    </row>
    <row r="147" spans="1:2" x14ac:dyDescent="0.5">
      <c r="A147">
        <v>524.89398193359375</v>
      </c>
      <c r="B147">
        <v>885.20001220703125</v>
      </c>
    </row>
    <row r="148" spans="1:2" x14ac:dyDescent="0.5">
      <c r="A148">
        <v>524.90399169921875</v>
      </c>
      <c r="B148">
        <v>1141</v>
      </c>
    </row>
    <row r="149" spans="1:2" x14ac:dyDescent="0.5">
      <c r="A149">
        <v>524.91400146484375</v>
      </c>
      <c r="B149">
        <v>800.5</v>
      </c>
    </row>
    <row r="150" spans="1:2" x14ac:dyDescent="0.5">
      <c r="A150">
        <v>524.92401123046875</v>
      </c>
      <c r="B150">
        <v>320.29998779296875</v>
      </c>
    </row>
    <row r="151" spans="1:2" x14ac:dyDescent="0.5">
      <c r="A151">
        <v>524.93402099609375</v>
      </c>
      <c r="B151">
        <v>103.5</v>
      </c>
    </row>
    <row r="152" spans="1:2" x14ac:dyDescent="0.5">
      <c r="A152">
        <v>524.9439697265625</v>
      </c>
      <c r="B152">
        <v>111.5</v>
      </c>
    </row>
    <row r="153" spans="1:2" x14ac:dyDescent="0.5">
      <c r="A153">
        <v>524.9539794921875</v>
      </c>
      <c r="B153">
        <v>240</v>
      </c>
    </row>
    <row r="154" spans="1:2" x14ac:dyDescent="0.5">
      <c r="A154">
        <v>524.9639892578125</v>
      </c>
      <c r="B154">
        <v>359.79998779296875</v>
      </c>
    </row>
    <row r="155" spans="1:2" x14ac:dyDescent="0.5">
      <c r="A155">
        <v>524.9739990234375</v>
      </c>
      <c r="B155">
        <v>387.5</v>
      </c>
    </row>
    <row r="156" spans="1:2" x14ac:dyDescent="0.5">
      <c r="A156">
        <v>524.9840087890625</v>
      </c>
      <c r="B156">
        <v>327</v>
      </c>
    </row>
    <row r="157" spans="1:2" x14ac:dyDescent="0.5">
      <c r="A157">
        <v>524.9940185546875</v>
      </c>
      <c r="B157">
        <v>215.80000305175781</v>
      </c>
    </row>
    <row r="158" spans="1:2" x14ac:dyDescent="0.5">
      <c r="A158">
        <v>525.0040283203125</v>
      </c>
      <c r="B158">
        <v>161.5</v>
      </c>
    </row>
    <row r="159" spans="1:2" x14ac:dyDescent="0.5">
      <c r="A159">
        <v>525.01397705078125</v>
      </c>
      <c r="B159">
        <v>181</v>
      </c>
    </row>
    <row r="160" spans="1:2" x14ac:dyDescent="0.5">
      <c r="A160">
        <v>525.02398681640625</v>
      </c>
      <c r="B160">
        <v>185</v>
      </c>
    </row>
    <row r="161" spans="1:2" x14ac:dyDescent="0.5">
      <c r="A161">
        <v>525.03399658203125</v>
      </c>
      <c r="B161">
        <v>168.5</v>
      </c>
    </row>
    <row r="162" spans="1:2" x14ac:dyDescent="0.5">
      <c r="A162">
        <v>525.04400634765625</v>
      </c>
      <c r="B162">
        <v>151</v>
      </c>
    </row>
    <row r="163" spans="1:2" x14ac:dyDescent="0.5">
      <c r="A163">
        <v>525.05401611328125</v>
      </c>
      <c r="B163">
        <v>126</v>
      </c>
    </row>
    <row r="164" spans="1:2" x14ac:dyDescent="0.5">
      <c r="A164">
        <v>525.06402587890625</v>
      </c>
      <c r="B164">
        <v>125</v>
      </c>
    </row>
    <row r="165" spans="1:2" x14ac:dyDescent="0.5">
      <c r="A165">
        <v>525.073974609375</v>
      </c>
      <c r="B165">
        <v>186.30000305175781</v>
      </c>
    </row>
    <row r="166" spans="1:2" x14ac:dyDescent="0.5">
      <c r="A166">
        <v>525.083984375</v>
      </c>
      <c r="B166">
        <v>252</v>
      </c>
    </row>
    <row r="167" spans="1:2" x14ac:dyDescent="0.5">
      <c r="A167">
        <v>525.093994140625</v>
      </c>
      <c r="B167">
        <v>227.30000305175781</v>
      </c>
    </row>
    <row r="168" spans="1:2" x14ac:dyDescent="0.5">
      <c r="A168">
        <v>525.10400390625</v>
      </c>
      <c r="B168">
        <v>143.5</v>
      </c>
    </row>
    <row r="169" spans="1:2" x14ac:dyDescent="0.5">
      <c r="A169">
        <v>525.114013671875</v>
      </c>
      <c r="B169">
        <v>87.25</v>
      </c>
    </row>
    <row r="170" spans="1:2" x14ac:dyDescent="0.5">
      <c r="A170">
        <v>525.1240234375</v>
      </c>
      <c r="B170">
        <v>109.30000305175781</v>
      </c>
    </row>
    <row r="171" spans="1:2" x14ac:dyDescent="0.5">
      <c r="A171">
        <v>525.13397216796875</v>
      </c>
      <c r="B171">
        <v>187.30000305175781</v>
      </c>
    </row>
    <row r="172" spans="1:2" x14ac:dyDescent="0.5">
      <c r="A172">
        <v>525.14398193359375</v>
      </c>
      <c r="B172">
        <v>230</v>
      </c>
    </row>
    <row r="173" spans="1:2" x14ac:dyDescent="0.5">
      <c r="A173">
        <v>525.15399169921875</v>
      </c>
      <c r="B173">
        <v>206</v>
      </c>
    </row>
    <row r="174" spans="1:2" x14ac:dyDescent="0.5">
      <c r="A174">
        <v>525.16400146484375</v>
      </c>
      <c r="B174">
        <v>141.30000305175781</v>
      </c>
    </row>
    <row r="175" spans="1:2" x14ac:dyDescent="0.5">
      <c r="A175">
        <v>525.17401123046875</v>
      </c>
      <c r="B175">
        <v>102.5</v>
      </c>
    </row>
    <row r="176" spans="1:2" x14ac:dyDescent="0.5">
      <c r="A176">
        <v>525.18499755859375</v>
      </c>
      <c r="B176">
        <v>132.5</v>
      </c>
    </row>
    <row r="177" spans="1:2" x14ac:dyDescent="0.5">
      <c r="A177">
        <v>525.19500732421875</v>
      </c>
      <c r="B177">
        <v>176</v>
      </c>
    </row>
    <row r="178" spans="1:2" x14ac:dyDescent="0.5">
      <c r="A178">
        <v>525.2039794921875</v>
      </c>
      <c r="B178">
        <v>197.19999694824219</v>
      </c>
    </row>
    <row r="179" spans="1:2" x14ac:dyDescent="0.5">
      <c r="A179">
        <v>525.2139892578125</v>
      </c>
      <c r="B179">
        <v>208.30000305175781</v>
      </c>
    </row>
    <row r="180" spans="1:2" x14ac:dyDescent="0.5">
      <c r="A180">
        <v>525.2239990234375</v>
      </c>
      <c r="B180">
        <v>253.5</v>
      </c>
    </row>
    <row r="181" spans="1:2" x14ac:dyDescent="0.5">
      <c r="A181">
        <v>525.2340087890625</v>
      </c>
      <c r="B181">
        <v>363.5</v>
      </c>
    </row>
    <row r="182" spans="1:2" x14ac:dyDescent="0.5">
      <c r="A182">
        <v>525.2449951171875</v>
      </c>
      <c r="B182">
        <v>981.5</v>
      </c>
    </row>
    <row r="183" spans="1:2" x14ac:dyDescent="0.5">
      <c r="A183">
        <v>525.2550048828125</v>
      </c>
      <c r="B183">
        <v>6927</v>
      </c>
    </row>
    <row r="184" spans="1:2" x14ac:dyDescent="0.5">
      <c r="A184">
        <v>525.2650146484375</v>
      </c>
      <c r="B184">
        <v>42670</v>
      </c>
    </row>
    <row r="185" spans="1:2" x14ac:dyDescent="0.5">
      <c r="A185">
        <v>525.2750244140625</v>
      </c>
      <c r="B185">
        <v>107300</v>
      </c>
    </row>
    <row r="186" spans="1:2" x14ac:dyDescent="0.5">
      <c r="A186">
        <v>525.28497314453125</v>
      </c>
      <c r="B186">
        <v>121600</v>
      </c>
    </row>
    <row r="187" spans="1:2" x14ac:dyDescent="0.5">
      <c r="A187">
        <v>525.29400634765625</v>
      </c>
      <c r="B187">
        <v>63030</v>
      </c>
    </row>
    <row r="188" spans="1:2" x14ac:dyDescent="0.5">
      <c r="A188">
        <v>525.30499267578125</v>
      </c>
      <c r="B188">
        <v>13600</v>
      </c>
    </row>
    <row r="189" spans="1:2" x14ac:dyDescent="0.5">
      <c r="A189">
        <v>525.31500244140625</v>
      </c>
      <c r="B189">
        <v>1632</v>
      </c>
    </row>
    <row r="190" spans="1:2" x14ac:dyDescent="0.5">
      <c r="A190">
        <v>525.32501220703125</v>
      </c>
      <c r="B190">
        <v>492.5</v>
      </c>
    </row>
    <row r="191" spans="1:2" x14ac:dyDescent="0.5">
      <c r="A191">
        <v>525.33502197265625</v>
      </c>
      <c r="B191">
        <v>610</v>
      </c>
    </row>
    <row r="192" spans="1:2" x14ac:dyDescent="0.5">
      <c r="A192">
        <v>525.344970703125</v>
      </c>
      <c r="B192">
        <v>787.79998779296875</v>
      </c>
    </row>
    <row r="193" spans="1:2" x14ac:dyDescent="0.5">
      <c r="A193">
        <v>525.35498046875</v>
      </c>
      <c r="B193">
        <v>699.5</v>
      </c>
    </row>
    <row r="194" spans="1:2" x14ac:dyDescent="0.5">
      <c r="A194">
        <v>525.364990234375</v>
      </c>
      <c r="B194">
        <v>466</v>
      </c>
    </row>
    <row r="195" spans="1:2" x14ac:dyDescent="0.5">
      <c r="A195">
        <v>525.375</v>
      </c>
      <c r="B195">
        <v>354.29998779296875</v>
      </c>
    </row>
    <row r="196" spans="1:2" x14ac:dyDescent="0.5">
      <c r="A196">
        <v>525.385009765625</v>
      </c>
      <c r="B196">
        <v>289.79998779296875</v>
      </c>
    </row>
    <row r="197" spans="1:2" x14ac:dyDescent="0.5">
      <c r="A197">
        <v>525.39501953125</v>
      </c>
      <c r="B197">
        <v>326.79998779296875</v>
      </c>
    </row>
    <row r="198" spans="1:2" x14ac:dyDescent="0.5">
      <c r="A198">
        <v>525.405029296875</v>
      </c>
      <c r="B198">
        <v>428.70001220703125</v>
      </c>
    </row>
    <row r="199" spans="1:2" x14ac:dyDescent="0.5">
      <c r="A199">
        <v>525.41497802734375</v>
      </c>
      <c r="B199">
        <v>320.79998779296875</v>
      </c>
    </row>
    <row r="200" spans="1:2" x14ac:dyDescent="0.5">
      <c r="A200">
        <v>525.42498779296875</v>
      </c>
      <c r="B200">
        <v>132.30000305175781</v>
      </c>
    </row>
    <row r="201" spans="1:2" x14ac:dyDescent="0.5">
      <c r="A201">
        <v>525.43499755859375</v>
      </c>
      <c r="B201">
        <v>117.5</v>
      </c>
    </row>
    <row r="202" spans="1:2" x14ac:dyDescent="0.5">
      <c r="A202">
        <v>525.44500732421875</v>
      </c>
      <c r="B202">
        <v>152.5</v>
      </c>
    </row>
    <row r="203" spans="1:2" x14ac:dyDescent="0.5">
      <c r="A203">
        <v>525.45501708984375</v>
      </c>
      <c r="B203">
        <v>165.30000305175781</v>
      </c>
    </row>
    <row r="204" spans="1:2" x14ac:dyDescent="0.5">
      <c r="A204">
        <v>525.46502685546875</v>
      </c>
      <c r="B204">
        <v>282.20001220703125</v>
      </c>
    </row>
    <row r="205" spans="1:2" x14ac:dyDescent="0.5">
      <c r="A205">
        <v>525.4749755859375</v>
      </c>
      <c r="B205">
        <v>380</v>
      </c>
    </row>
    <row r="206" spans="1:2" x14ac:dyDescent="0.5">
      <c r="A206">
        <v>525.4849853515625</v>
      </c>
      <c r="B206">
        <v>302</v>
      </c>
    </row>
    <row r="207" spans="1:2" x14ac:dyDescent="0.5">
      <c r="A207">
        <v>525.4949951171875</v>
      </c>
      <c r="B207">
        <v>201.5</v>
      </c>
    </row>
    <row r="208" spans="1:2" x14ac:dyDescent="0.5">
      <c r="A208">
        <v>525.5050048828125</v>
      </c>
      <c r="B208">
        <v>218.80000305175781</v>
      </c>
    </row>
    <row r="209" spans="1:2" x14ac:dyDescent="0.5">
      <c r="A209">
        <v>525.5150146484375</v>
      </c>
      <c r="B209">
        <v>274.29998779296875</v>
      </c>
    </row>
    <row r="210" spans="1:2" x14ac:dyDescent="0.5">
      <c r="A210">
        <v>525.5250244140625</v>
      </c>
      <c r="B210">
        <v>238.80000305175781</v>
      </c>
    </row>
    <row r="211" spans="1:2" x14ac:dyDescent="0.5">
      <c r="A211">
        <v>525.53497314453125</v>
      </c>
      <c r="B211">
        <v>155.80000305175781</v>
      </c>
    </row>
    <row r="212" spans="1:2" x14ac:dyDescent="0.5">
      <c r="A212">
        <v>525.54498291015625</v>
      </c>
      <c r="B212">
        <v>132.69999694824219</v>
      </c>
    </row>
    <row r="213" spans="1:2" x14ac:dyDescent="0.5">
      <c r="A213">
        <v>525.55499267578125</v>
      </c>
      <c r="B213">
        <v>122.5</v>
      </c>
    </row>
    <row r="214" spans="1:2" x14ac:dyDescent="0.5">
      <c r="A214">
        <v>525.56500244140625</v>
      </c>
      <c r="B214">
        <v>116</v>
      </c>
    </row>
    <row r="215" spans="1:2" x14ac:dyDescent="0.5">
      <c r="A215">
        <v>525.57501220703125</v>
      </c>
      <c r="B215">
        <v>142.5</v>
      </c>
    </row>
    <row r="216" spans="1:2" x14ac:dyDescent="0.5">
      <c r="A216">
        <v>525.58502197265625</v>
      </c>
      <c r="B216">
        <v>167.80000305175781</v>
      </c>
    </row>
    <row r="217" spans="1:2" x14ac:dyDescent="0.5">
      <c r="A217">
        <v>525.594970703125</v>
      </c>
      <c r="B217">
        <v>172.5</v>
      </c>
    </row>
    <row r="218" spans="1:2" x14ac:dyDescent="0.5">
      <c r="A218">
        <v>525.60498046875</v>
      </c>
      <c r="B218">
        <v>148.5</v>
      </c>
    </row>
    <row r="219" spans="1:2" x14ac:dyDescent="0.5">
      <c r="A219">
        <v>525.614990234375</v>
      </c>
      <c r="B219">
        <v>144.5</v>
      </c>
    </row>
    <row r="220" spans="1:2" x14ac:dyDescent="0.5">
      <c r="A220">
        <v>525.625</v>
      </c>
      <c r="B220">
        <v>204.30000305175781</v>
      </c>
    </row>
    <row r="221" spans="1:2" x14ac:dyDescent="0.5">
      <c r="A221">
        <v>525.635009765625</v>
      </c>
      <c r="B221">
        <v>260.70001220703125</v>
      </c>
    </row>
    <row r="222" spans="1:2" x14ac:dyDescent="0.5">
      <c r="A222">
        <v>525.64501953125</v>
      </c>
      <c r="B222">
        <v>227.5</v>
      </c>
    </row>
    <row r="223" spans="1:2" x14ac:dyDescent="0.5">
      <c r="A223">
        <v>525.655029296875</v>
      </c>
      <c r="B223">
        <v>167.30000305175781</v>
      </c>
    </row>
    <row r="224" spans="1:2" x14ac:dyDescent="0.5">
      <c r="A224">
        <v>525.66497802734375</v>
      </c>
      <c r="B224">
        <v>163.30000305175781</v>
      </c>
    </row>
    <row r="225" spans="1:2" x14ac:dyDescent="0.5">
      <c r="A225">
        <v>525.67498779296875</v>
      </c>
      <c r="B225">
        <v>189.80000305175781</v>
      </c>
    </row>
    <row r="226" spans="1:2" x14ac:dyDescent="0.5">
      <c r="A226">
        <v>525.68499755859375</v>
      </c>
      <c r="B226">
        <v>222</v>
      </c>
    </row>
    <row r="227" spans="1:2" x14ac:dyDescent="0.5">
      <c r="A227">
        <v>525.69500732421875</v>
      </c>
      <c r="B227">
        <v>238</v>
      </c>
    </row>
    <row r="228" spans="1:2" x14ac:dyDescent="0.5">
      <c r="A228">
        <v>525.70501708984375</v>
      </c>
      <c r="B228">
        <v>295</v>
      </c>
    </row>
    <row r="229" spans="1:2" x14ac:dyDescent="0.5">
      <c r="A229">
        <v>525.71502685546875</v>
      </c>
      <c r="B229">
        <v>418.29998779296875</v>
      </c>
    </row>
    <row r="230" spans="1:2" x14ac:dyDescent="0.5">
      <c r="A230">
        <v>525.7249755859375</v>
      </c>
      <c r="B230">
        <v>439.29998779296875</v>
      </c>
    </row>
    <row r="231" spans="1:2" x14ac:dyDescent="0.5">
      <c r="A231">
        <v>525.7349853515625</v>
      </c>
      <c r="B231">
        <v>398.70001220703125</v>
      </c>
    </row>
    <row r="232" spans="1:2" x14ac:dyDescent="0.5">
      <c r="A232">
        <v>525.7449951171875</v>
      </c>
      <c r="B232">
        <v>858</v>
      </c>
    </row>
    <row r="233" spans="1:2" x14ac:dyDescent="0.5">
      <c r="A233">
        <v>525.7550048828125</v>
      </c>
      <c r="B233">
        <v>4301</v>
      </c>
    </row>
    <row r="234" spans="1:2" x14ac:dyDescent="0.5">
      <c r="A234">
        <v>525.7650146484375</v>
      </c>
      <c r="B234">
        <v>28230</v>
      </c>
    </row>
    <row r="235" spans="1:2" x14ac:dyDescent="0.5">
      <c r="A235">
        <v>525.7750244140625</v>
      </c>
      <c r="B235">
        <v>88560</v>
      </c>
    </row>
    <row r="236" spans="1:2" x14ac:dyDescent="0.5">
      <c r="A236">
        <v>525.78497314453125</v>
      </c>
      <c r="B236">
        <v>122000</v>
      </c>
    </row>
    <row r="237" spans="1:2" x14ac:dyDescent="0.5">
      <c r="A237">
        <v>525.79498291015625</v>
      </c>
      <c r="B237">
        <v>75440</v>
      </c>
    </row>
    <row r="238" spans="1:2" x14ac:dyDescent="0.5">
      <c r="A238">
        <v>525.80499267578125</v>
      </c>
      <c r="B238">
        <v>19710</v>
      </c>
    </row>
    <row r="239" spans="1:2" x14ac:dyDescent="0.5">
      <c r="A239">
        <v>525.81500244140625</v>
      </c>
      <c r="B239">
        <v>2815</v>
      </c>
    </row>
    <row r="240" spans="1:2" x14ac:dyDescent="0.5">
      <c r="A240">
        <v>525.82501220703125</v>
      </c>
      <c r="B240">
        <v>922</v>
      </c>
    </row>
    <row r="241" spans="1:2" x14ac:dyDescent="0.5">
      <c r="A241">
        <v>525.83502197265625</v>
      </c>
      <c r="B241">
        <v>778.70001220703125</v>
      </c>
    </row>
    <row r="242" spans="1:2" x14ac:dyDescent="0.5">
      <c r="A242">
        <v>525.844970703125</v>
      </c>
      <c r="B242">
        <v>886.70001220703125</v>
      </c>
    </row>
    <row r="243" spans="1:2" x14ac:dyDescent="0.5">
      <c r="A243">
        <v>525.85498046875</v>
      </c>
      <c r="B243">
        <v>868.79998779296875</v>
      </c>
    </row>
    <row r="244" spans="1:2" x14ac:dyDescent="0.5">
      <c r="A244">
        <v>525.864990234375</v>
      </c>
      <c r="B244">
        <v>561</v>
      </c>
    </row>
    <row r="245" spans="1:2" x14ac:dyDescent="0.5">
      <c r="A245">
        <v>525.875</v>
      </c>
      <c r="B245">
        <v>283.29998779296875</v>
      </c>
    </row>
    <row r="246" spans="1:2" x14ac:dyDescent="0.5">
      <c r="A246">
        <v>525.885009765625</v>
      </c>
      <c r="B246">
        <v>258.70001220703125</v>
      </c>
    </row>
    <row r="247" spans="1:2" x14ac:dyDescent="0.5">
      <c r="A247">
        <v>525.89501953125</v>
      </c>
      <c r="B247">
        <v>424</v>
      </c>
    </row>
    <row r="248" spans="1:2" x14ac:dyDescent="0.5">
      <c r="A248">
        <v>525.905029296875</v>
      </c>
      <c r="B248">
        <v>602.70001220703125</v>
      </c>
    </row>
    <row r="249" spans="1:2" x14ac:dyDescent="0.5">
      <c r="A249">
        <v>525.91497802734375</v>
      </c>
      <c r="B249">
        <v>559.5</v>
      </c>
    </row>
    <row r="250" spans="1:2" x14ac:dyDescent="0.5">
      <c r="A250">
        <v>525.92498779296875</v>
      </c>
      <c r="B250">
        <v>357.5</v>
      </c>
    </row>
    <row r="251" spans="1:2" x14ac:dyDescent="0.5">
      <c r="A251">
        <v>525.93499755859375</v>
      </c>
      <c r="B251">
        <v>203.5</v>
      </c>
    </row>
    <row r="252" spans="1:2" x14ac:dyDescent="0.5">
      <c r="A252">
        <v>525.94500732421875</v>
      </c>
      <c r="B252">
        <v>148.5</v>
      </c>
    </row>
    <row r="253" spans="1:2" x14ac:dyDescent="0.5">
      <c r="A253">
        <v>525.95501708984375</v>
      </c>
      <c r="B253">
        <v>175</v>
      </c>
    </row>
    <row r="254" spans="1:2" x14ac:dyDescent="0.5">
      <c r="A254">
        <v>525.96502685546875</v>
      </c>
      <c r="B254">
        <v>244.5</v>
      </c>
    </row>
    <row r="255" spans="1:2" x14ac:dyDescent="0.5">
      <c r="A255">
        <v>525.9749755859375</v>
      </c>
      <c r="B255">
        <v>312.29998779296875</v>
      </c>
    </row>
    <row r="256" spans="1:2" x14ac:dyDescent="0.5">
      <c r="A256">
        <v>525.9849853515625</v>
      </c>
      <c r="B256">
        <v>305.29998779296875</v>
      </c>
    </row>
    <row r="257" spans="1:2" x14ac:dyDescent="0.5">
      <c r="A257">
        <v>525.9949951171875</v>
      </c>
      <c r="B257">
        <v>234.19999694824219</v>
      </c>
    </row>
    <row r="258" spans="1:2" x14ac:dyDescent="0.5">
      <c r="A258">
        <v>526.0050048828125</v>
      </c>
      <c r="B258">
        <v>165</v>
      </c>
    </row>
    <row r="259" spans="1:2" x14ac:dyDescent="0.5">
      <c r="A259">
        <v>526.0150146484375</v>
      </c>
      <c r="B259">
        <v>132.5</v>
      </c>
    </row>
    <row r="260" spans="1:2" x14ac:dyDescent="0.5">
      <c r="A260">
        <v>526.0250244140625</v>
      </c>
      <c r="B260">
        <v>136.5</v>
      </c>
    </row>
    <row r="261" spans="1:2" x14ac:dyDescent="0.5">
      <c r="A261">
        <v>526.03497314453125</v>
      </c>
      <c r="B261">
        <v>118.80000305175781</v>
      </c>
    </row>
    <row r="262" spans="1:2" x14ac:dyDescent="0.5">
      <c r="A262">
        <v>526.04498291015625</v>
      </c>
      <c r="B262">
        <v>82.5</v>
      </c>
    </row>
    <row r="263" spans="1:2" x14ac:dyDescent="0.5">
      <c r="A263">
        <v>526.05499267578125</v>
      </c>
      <c r="B263">
        <v>74.75</v>
      </c>
    </row>
    <row r="264" spans="1:2" x14ac:dyDescent="0.5">
      <c r="A264">
        <v>526.06500244140625</v>
      </c>
      <c r="B264">
        <v>88</v>
      </c>
    </row>
    <row r="265" spans="1:2" x14ac:dyDescent="0.5">
      <c r="A265">
        <v>526.07501220703125</v>
      </c>
      <c r="B265">
        <v>103.5</v>
      </c>
    </row>
    <row r="266" spans="1:2" x14ac:dyDescent="0.5">
      <c r="A266">
        <v>526.08502197265625</v>
      </c>
      <c r="B266">
        <v>147.5</v>
      </c>
    </row>
    <row r="267" spans="1:2" x14ac:dyDescent="0.5">
      <c r="A267">
        <v>526.094970703125</v>
      </c>
      <c r="B267">
        <v>194.80000305175781</v>
      </c>
    </row>
    <row r="268" spans="1:2" x14ac:dyDescent="0.5">
      <c r="A268">
        <v>526.10498046875</v>
      </c>
      <c r="B268">
        <v>164.80000305175781</v>
      </c>
    </row>
    <row r="269" spans="1:2" x14ac:dyDescent="0.5">
      <c r="A269">
        <v>526.114990234375</v>
      </c>
      <c r="B269">
        <v>92.75</v>
      </c>
    </row>
    <row r="270" spans="1:2" x14ac:dyDescent="0.5">
      <c r="A270">
        <v>526.125</v>
      </c>
      <c r="B270">
        <v>75.5</v>
      </c>
    </row>
    <row r="271" spans="1:2" x14ac:dyDescent="0.5">
      <c r="A271">
        <v>526.135009765625</v>
      </c>
      <c r="B271">
        <v>108.30000305175781</v>
      </c>
    </row>
    <row r="272" spans="1:2" x14ac:dyDescent="0.5">
      <c r="A272">
        <v>526.14501953125</v>
      </c>
      <c r="B272">
        <v>120.19999694824219</v>
      </c>
    </row>
    <row r="273" spans="1:2" x14ac:dyDescent="0.5">
      <c r="A273">
        <v>526.155029296875</v>
      </c>
      <c r="B273">
        <v>110.30000305175781</v>
      </c>
    </row>
    <row r="274" spans="1:2" x14ac:dyDescent="0.5">
      <c r="A274">
        <v>526.16497802734375</v>
      </c>
      <c r="B274">
        <v>112.30000305175781</v>
      </c>
    </row>
    <row r="275" spans="1:2" x14ac:dyDescent="0.5">
      <c r="A275">
        <v>526.17498779296875</v>
      </c>
      <c r="B275">
        <v>127.5</v>
      </c>
    </row>
    <row r="276" spans="1:2" x14ac:dyDescent="0.5">
      <c r="A276">
        <v>526.18499755859375</v>
      </c>
      <c r="B276">
        <v>132</v>
      </c>
    </row>
    <row r="277" spans="1:2" x14ac:dyDescent="0.5">
      <c r="A277">
        <v>526.19500732421875</v>
      </c>
      <c r="B277">
        <v>151</v>
      </c>
    </row>
    <row r="278" spans="1:2" x14ac:dyDescent="0.5">
      <c r="A278">
        <v>526.20501708984375</v>
      </c>
      <c r="B278">
        <v>188.30000305175781</v>
      </c>
    </row>
    <row r="279" spans="1:2" x14ac:dyDescent="0.5">
      <c r="A279">
        <v>526.21502685546875</v>
      </c>
      <c r="B279">
        <v>159.5</v>
      </c>
    </row>
    <row r="280" spans="1:2" x14ac:dyDescent="0.5">
      <c r="A280">
        <v>526.2249755859375</v>
      </c>
      <c r="B280">
        <v>147.5</v>
      </c>
    </row>
    <row r="281" spans="1:2" x14ac:dyDescent="0.5">
      <c r="A281">
        <v>526.2349853515625</v>
      </c>
      <c r="B281">
        <v>219.69999694824219</v>
      </c>
    </row>
    <row r="282" spans="1:2" x14ac:dyDescent="0.5">
      <c r="A282">
        <v>526.2449951171875</v>
      </c>
      <c r="B282">
        <v>497</v>
      </c>
    </row>
    <row r="283" spans="1:2" x14ac:dyDescent="0.5">
      <c r="A283">
        <v>526.2550048828125</v>
      </c>
      <c r="B283">
        <v>2471</v>
      </c>
    </row>
    <row r="284" spans="1:2" x14ac:dyDescent="0.5">
      <c r="A284">
        <v>526.2659912109375</v>
      </c>
      <c r="B284">
        <v>15280</v>
      </c>
    </row>
    <row r="285" spans="1:2" x14ac:dyDescent="0.5">
      <c r="A285">
        <v>526.2760009765625</v>
      </c>
      <c r="B285">
        <v>53240</v>
      </c>
    </row>
    <row r="286" spans="1:2" x14ac:dyDescent="0.5">
      <c r="A286">
        <v>526.2860107421875</v>
      </c>
      <c r="B286">
        <v>84710</v>
      </c>
    </row>
    <row r="287" spans="1:2" x14ac:dyDescent="0.5">
      <c r="A287">
        <v>526.2960205078125</v>
      </c>
      <c r="B287">
        <v>63050</v>
      </c>
    </row>
    <row r="288" spans="1:2" x14ac:dyDescent="0.5">
      <c r="A288">
        <v>526.3060302734375</v>
      </c>
      <c r="B288">
        <v>21200</v>
      </c>
    </row>
    <row r="289" spans="1:2" x14ac:dyDescent="0.5">
      <c r="A289">
        <v>526.31597900390625</v>
      </c>
      <c r="B289">
        <v>3225</v>
      </c>
    </row>
    <row r="290" spans="1:2" x14ac:dyDescent="0.5">
      <c r="A290">
        <v>526.32598876953125</v>
      </c>
      <c r="B290">
        <v>630.5</v>
      </c>
    </row>
    <row r="291" spans="1:2" x14ac:dyDescent="0.5">
      <c r="A291">
        <v>526.33599853515625</v>
      </c>
      <c r="B291">
        <v>423.5</v>
      </c>
    </row>
    <row r="292" spans="1:2" x14ac:dyDescent="0.5">
      <c r="A292">
        <v>526.34600830078125</v>
      </c>
      <c r="B292">
        <v>474</v>
      </c>
    </row>
    <row r="293" spans="1:2" x14ac:dyDescent="0.5">
      <c r="A293">
        <v>526.35601806640625</v>
      </c>
      <c r="B293">
        <v>466.20001220703125</v>
      </c>
    </row>
    <row r="294" spans="1:2" x14ac:dyDescent="0.5">
      <c r="A294">
        <v>526.36602783203125</v>
      </c>
      <c r="B294">
        <v>339</v>
      </c>
    </row>
    <row r="295" spans="1:2" x14ac:dyDescent="0.5">
      <c r="A295">
        <v>526.3759765625</v>
      </c>
      <c r="B295">
        <v>182.5</v>
      </c>
    </row>
    <row r="296" spans="1:2" x14ac:dyDescent="0.5">
      <c r="A296">
        <v>526.385986328125</v>
      </c>
      <c r="B296">
        <v>143</v>
      </c>
    </row>
    <row r="297" spans="1:2" x14ac:dyDescent="0.5">
      <c r="A297">
        <v>526.39599609375</v>
      </c>
      <c r="B297">
        <v>236</v>
      </c>
    </row>
    <row r="298" spans="1:2" x14ac:dyDescent="0.5">
      <c r="A298">
        <v>526.406005859375</v>
      </c>
      <c r="B298">
        <v>331.29998779296875</v>
      </c>
    </row>
    <row r="299" spans="1:2" x14ac:dyDescent="0.5">
      <c r="A299">
        <v>526.416015625</v>
      </c>
      <c r="B299">
        <v>300.70001220703125</v>
      </c>
    </row>
    <row r="300" spans="1:2" x14ac:dyDescent="0.5">
      <c r="A300">
        <v>526.426025390625</v>
      </c>
      <c r="B300">
        <v>185.69999694824219</v>
      </c>
    </row>
    <row r="301" spans="1:2" x14ac:dyDescent="0.5">
      <c r="A301">
        <v>526.43597412109375</v>
      </c>
      <c r="B301">
        <v>108.69999694824219</v>
      </c>
    </row>
    <row r="302" spans="1:2" x14ac:dyDescent="0.5">
      <c r="A302">
        <v>526.44598388671875</v>
      </c>
      <c r="B302">
        <v>92.5</v>
      </c>
    </row>
    <row r="303" spans="1:2" x14ac:dyDescent="0.5">
      <c r="A303">
        <v>526.45599365234375</v>
      </c>
      <c r="B303">
        <v>120.5</v>
      </c>
    </row>
    <row r="304" spans="1:2" x14ac:dyDescent="0.5">
      <c r="A304">
        <v>526.46600341796875</v>
      </c>
      <c r="B304">
        <v>151.80000305175781</v>
      </c>
    </row>
    <row r="305" spans="1:2" x14ac:dyDescent="0.5">
      <c r="A305">
        <v>526.47601318359375</v>
      </c>
      <c r="B305">
        <v>156</v>
      </c>
    </row>
    <row r="306" spans="1:2" x14ac:dyDescent="0.5">
      <c r="A306">
        <v>526.48602294921875</v>
      </c>
      <c r="B306">
        <v>145</v>
      </c>
    </row>
    <row r="307" spans="1:2" x14ac:dyDescent="0.5">
      <c r="A307">
        <v>526.4959716796875</v>
      </c>
      <c r="B307">
        <v>110.69999694824219</v>
      </c>
    </row>
    <row r="308" spans="1:2" x14ac:dyDescent="0.5">
      <c r="A308">
        <v>526.5059814453125</v>
      </c>
      <c r="B308">
        <v>79.25</v>
      </c>
    </row>
    <row r="309" spans="1:2" x14ac:dyDescent="0.5">
      <c r="A309">
        <v>526.5159912109375</v>
      </c>
      <c r="B309">
        <v>62.25</v>
      </c>
    </row>
    <row r="310" spans="1:2" x14ac:dyDescent="0.5">
      <c r="A310">
        <v>526.5260009765625</v>
      </c>
      <c r="B310">
        <v>53</v>
      </c>
    </row>
    <row r="311" spans="1:2" x14ac:dyDescent="0.5">
      <c r="A311">
        <v>526.5360107421875</v>
      </c>
      <c r="B311">
        <v>78</v>
      </c>
    </row>
    <row r="312" spans="1:2" x14ac:dyDescent="0.5">
      <c r="A312">
        <v>526.5460205078125</v>
      </c>
      <c r="B312">
        <v>105.30000305175781</v>
      </c>
    </row>
    <row r="313" spans="1:2" x14ac:dyDescent="0.5">
      <c r="A313">
        <v>526.5560302734375</v>
      </c>
      <c r="B313">
        <v>78</v>
      </c>
    </row>
    <row r="314" spans="1:2" x14ac:dyDescent="0.5">
      <c r="A314">
        <v>526.56597900390625</v>
      </c>
      <c r="B314">
        <v>32.25</v>
      </c>
    </row>
    <row r="315" spans="1:2" x14ac:dyDescent="0.5">
      <c r="A315">
        <v>526.57598876953125</v>
      </c>
      <c r="B315">
        <v>36</v>
      </c>
    </row>
    <row r="316" spans="1:2" x14ac:dyDescent="0.5">
      <c r="A316">
        <v>526.58599853515625</v>
      </c>
      <c r="B316">
        <v>85</v>
      </c>
    </row>
    <row r="317" spans="1:2" x14ac:dyDescent="0.5">
      <c r="A317">
        <v>526.59600830078125</v>
      </c>
      <c r="B317">
        <v>147.5</v>
      </c>
    </row>
    <row r="318" spans="1:2" x14ac:dyDescent="0.5">
      <c r="A318">
        <v>526.60601806640625</v>
      </c>
      <c r="B318">
        <v>177.80000305175781</v>
      </c>
    </row>
    <row r="319" spans="1:2" x14ac:dyDescent="0.5">
      <c r="A319">
        <v>526.61602783203125</v>
      </c>
      <c r="B319">
        <v>143.30000305175781</v>
      </c>
    </row>
    <row r="320" spans="1:2" x14ac:dyDescent="0.5">
      <c r="A320">
        <v>526.6259765625</v>
      </c>
      <c r="B320">
        <v>99.5</v>
      </c>
    </row>
    <row r="321" spans="1:2" x14ac:dyDescent="0.5">
      <c r="A321">
        <v>526.635986328125</v>
      </c>
      <c r="B321">
        <v>104.80000305175781</v>
      </c>
    </row>
    <row r="322" spans="1:2" x14ac:dyDescent="0.5">
      <c r="A322">
        <v>526.64599609375</v>
      </c>
      <c r="B322">
        <v>122.5</v>
      </c>
    </row>
    <row r="323" spans="1:2" x14ac:dyDescent="0.5">
      <c r="A323">
        <v>526.656005859375</v>
      </c>
      <c r="B323">
        <v>121.19999694824219</v>
      </c>
    </row>
    <row r="324" spans="1:2" x14ac:dyDescent="0.5">
      <c r="A324">
        <v>526.666015625</v>
      </c>
      <c r="B324">
        <v>127.30000305175781</v>
      </c>
    </row>
    <row r="325" spans="1:2" x14ac:dyDescent="0.5">
      <c r="A325">
        <v>526.676025390625</v>
      </c>
      <c r="B325">
        <v>108.30000305175781</v>
      </c>
    </row>
    <row r="326" spans="1:2" x14ac:dyDescent="0.5">
      <c r="A326">
        <v>526.68597412109375</v>
      </c>
      <c r="B326">
        <v>53.25</v>
      </c>
    </row>
    <row r="327" spans="1:2" x14ac:dyDescent="0.5">
      <c r="A327">
        <v>526.69598388671875</v>
      </c>
      <c r="B327">
        <v>54.5</v>
      </c>
    </row>
    <row r="328" spans="1:2" x14ac:dyDescent="0.5">
      <c r="A328">
        <v>526.70599365234375</v>
      </c>
      <c r="B328">
        <v>123</v>
      </c>
    </row>
    <row r="329" spans="1:2" x14ac:dyDescent="0.5">
      <c r="A329">
        <v>526.71600341796875</v>
      </c>
      <c r="B329">
        <v>175.19999694824219</v>
      </c>
    </row>
    <row r="330" spans="1:2" x14ac:dyDescent="0.5">
      <c r="A330">
        <v>526.72601318359375</v>
      </c>
      <c r="B330">
        <v>182.30000305175781</v>
      </c>
    </row>
    <row r="331" spans="1:2" x14ac:dyDescent="0.5">
      <c r="A331">
        <v>526.73602294921875</v>
      </c>
      <c r="B331">
        <v>210</v>
      </c>
    </row>
    <row r="332" spans="1:2" x14ac:dyDescent="0.5">
      <c r="A332">
        <v>526.7459716796875</v>
      </c>
      <c r="B332">
        <v>415.70001220703125</v>
      </c>
    </row>
    <row r="333" spans="1:2" x14ac:dyDescent="0.5">
      <c r="A333">
        <v>526.7559814453125</v>
      </c>
      <c r="B333">
        <v>1568</v>
      </c>
    </row>
    <row r="334" spans="1:2" x14ac:dyDescent="0.5">
      <c r="A334">
        <v>526.7659912109375</v>
      </c>
      <c r="B334">
        <v>7590</v>
      </c>
    </row>
    <row r="335" spans="1:2" x14ac:dyDescent="0.5">
      <c r="A335">
        <v>526.7760009765625</v>
      </c>
      <c r="B335">
        <v>23280</v>
      </c>
    </row>
    <row r="336" spans="1:2" x14ac:dyDescent="0.5">
      <c r="A336">
        <v>526.7860107421875</v>
      </c>
      <c r="B336">
        <v>37270</v>
      </c>
    </row>
    <row r="337" spans="1:2" x14ac:dyDescent="0.5">
      <c r="A337">
        <v>526.7960205078125</v>
      </c>
      <c r="B337">
        <v>31800</v>
      </c>
    </row>
    <row r="338" spans="1:2" x14ac:dyDescent="0.5">
      <c r="A338">
        <v>526.8060302734375</v>
      </c>
      <c r="B338">
        <v>14990</v>
      </c>
    </row>
    <row r="339" spans="1:2" x14ac:dyDescent="0.5">
      <c r="A339">
        <v>526.81597900390625</v>
      </c>
      <c r="B339">
        <v>4225</v>
      </c>
    </row>
    <row r="340" spans="1:2" x14ac:dyDescent="0.5">
      <c r="A340">
        <v>526.8270263671875</v>
      </c>
      <c r="B340">
        <v>989</v>
      </c>
    </row>
    <row r="341" spans="1:2" x14ac:dyDescent="0.5">
      <c r="A341">
        <v>526.83697509765625</v>
      </c>
      <c r="B341">
        <v>563.79998779296875</v>
      </c>
    </row>
    <row r="342" spans="1:2" x14ac:dyDescent="0.5">
      <c r="A342">
        <v>526.84698486328125</v>
      </c>
      <c r="B342">
        <v>678</v>
      </c>
    </row>
    <row r="343" spans="1:2" x14ac:dyDescent="0.5">
      <c r="A343">
        <v>526.85699462890625</v>
      </c>
      <c r="B343">
        <v>698.5</v>
      </c>
    </row>
    <row r="344" spans="1:2" x14ac:dyDescent="0.5">
      <c r="A344">
        <v>526.86700439453125</v>
      </c>
      <c r="B344">
        <v>526.29998779296875</v>
      </c>
    </row>
    <row r="345" spans="1:2" x14ac:dyDescent="0.5">
      <c r="A345">
        <v>526.87701416015625</v>
      </c>
      <c r="B345">
        <v>310.29998779296875</v>
      </c>
    </row>
    <row r="346" spans="1:2" x14ac:dyDescent="0.5">
      <c r="A346">
        <v>526.88702392578125</v>
      </c>
      <c r="B346">
        <v>201.30000305175781</v>
      </c>
    </row>
    <row r="347" spans="1:2" x14ac:dyDescent="0.5">
      <c r="A347">
        <v>526.89697265625</v>
      </c>
      <c r="B347">
        <v>214.30000305175781</v>
      </c>
    </row>
    <row r="348" spans="1:2" x14ac:dyDescent="0.5">
      <c r="A348">
        <v>526.906982421875</v>
      </c>
      <c r="B348">
        <v>214</v>
      </c>
    </row>
    <row r="349" spans="1:2" x14ac:dyDescent="0.5">
      <c r="A349">
        <v>526.9169921875</v>
      </c>
      <c r="B349">
        <v>163.80000305175781</v>
      </c>
    </row>
    <row r="350" spans="1:2" x14ac:dyDescent="0.5">
      <c r="A350">
        <v>526.927001953125</v>
      </c>
      <c r="B350">
        <v>135.69999694824219</v>
      </c>
    </row>
    <row r="351" spans="1:2" x14ac:dyDescent="0.5">
      <c r="A351">
        <v>526.93701171875</v>
      </c>
      <c r="B351">
        <v>113.5</v>
      </c>
    </row>
    <row r="352" spans="1:2" x14ac:dyDescent="0.5">
      <c r="A352">
        <v>526.947021484375</v>
      </c>
      <c r="B352">
        <v>97</v>
      </c>
    </row>
    <row r="353" spans="1:2" x14ac:dyDescent="0.5">
      <c r="A353">
        <v>526.95697021484375</v>
      </c>
      <c r="B353">
        <v>103.80000305175781</v>
      </c>
    </row>
    <row r="354" spans="1:2" x14ac:dyDescent="0.5">
      <c r="A354">
        <v>526.96697998046875</v>
      </c>
      <c r="B354">
        <v>99.25</v>
      </c>
    </row>
    <row r="355" spans="1:2" x14ac:dyDescent="0.5">
      <c r="A355">
        <v>526.97698974609375</v>
      </c>
      <c r="B355">
        <v>84.75</v>
      </c>
    </row>
    <row r="356" spans="1:2" x14ac:dyDescent="0.5">
      <c r="A356">
        <v>526.98699951171875</v>
      </c>
      <c r="B356">
        <v>101</v>
      </c>
    </row>
    <row r="357" spans="1:2" x14ac:dyDescent="0.5">
      <c r="A357">
        <v>526.99700927734375</v>
      </c>
      <c r="B357">
        <v>139.30000305175781</v>
      </c>
    </row>
    <row r="358" spans="1:2" x14ac:dyDescent="0.5">
      <c r="A358">
        <v>527.00701904296875</v>
      </c>
      <c r="B358">
        <v>164.80000305175781</v>
      </c>
    </row>
    <row r="359" spans="1:2" x14ac:dyDescent="0.5">
      <c r="A359">
        <v>527.01702880859375</v>
      </c>
      <c r="B359">
        <v>163.5</v>
      </c>
    </row>
    <row r="360" spans="1:2" x14ac:dyDescent="0.5">
      <c r="A360">
        <v>527.0269775390625</v>
      </c>
      <c r="B360">
        <v>126.5</v>
      </c>
    </row>
    <row r="361" spans="1:2" x14ac:dyDescent="0.5">
      <c r="A361">
        <v>527.0369873046875</v>
      </c>
      <c r="B361">
        <v>88.75</v>
      </c>
    </row>
    <row r="362" spans="1:2" x14ac:dyDescent="0.5">
      <c r="A362">
        <v>527.0469970703125</v>
      </c>
      <c r="B362">
        <v>99</v>
      </c>
    </row>
    <row r="363" spans="1:2" x14ac:dyDescent="0.5">
      <c r="A363">
        <v>527.0570068359375</v>
      </c>
      <c r="B363">
        <v>126.5</v>
      </c>
    </row>
    <row r="364" spans="1:2" x14ac:dyDescent="0.5">
      <c r="A364">
        <v>527.0670166015625</v>
      </c>
      <c r="B364">
        <v>112.30000305175781</v>
      </c>
    </row>
    <row r="365" spans="1:2" x14ac:dyDescent="0.5">
      <c r="A365">
        <v>527.0770263671875</v>
      </c>
      <c r="B365">
        <v>83.75</v>
      </c>
    </row>
    <row r="366" spans="1:2" x14ac:dyDescent="0.5">
      <c r="A366">
        <v>527.08697509765625</v>
      </c>
      <c r="B366">
        <v>74.5</v>
      </c>
    </row>
    <row r="367" spans="1:2" x14ac:dyDescent="0.5">
      <c r="A367">
        <v>527.09698486328125</v>
      </c>
      <c r="B367">
        <v>59.25</v>
      </c>
    </row>
    <row r="368" spans="1:2" x14ac:dyDescent="0.5">
      <c r="A368">
        <v>527.10699462890625</v>
      </c>
      <c r="B368">
        <v>66</v>
      </c>
    </row>
    <row r="369" spans="1:2" x14ac:dyDescent="0.5">
      <c r="A369">
        <v>527.11700439453125</v>
      </c>
      <c r="B369">
        <v>81.25</v>
      </c>
    </row>
    <row r="370" spans="1:2" x14ac:dyDescent="0.5">
      <c r="A370">
        <v>527.12701416015625</v>
      </c>
      <c r="B370">
        <v>77.25</v>
      </c>
    </row>
    <row r="371" spans="1:2" x14ac:dyDescent="0.5">
      <c r="A371">
        <v>527.13702392578125</v>
      </c>
      <c r="B371">
        <v>93</v>
      </c>
    </row>
    <row r="372" spans="1:2" x14ac:dyDescent="0.5">
      <c r="A372">
        <v>527.14697265625</v>
      </c>
      <c r="B372">
        <v>106.69999694824219</v>
      </c>
    </row>
    <row r="373" spans="1:2" x14ac:dyDescent="0.5">
      <c r="A373">
        <v>527.156982421875</v>
      </c>
      <c r="B373">
        <v>91.25</v>
      </c>
    </row>
    <row r="374" spans="1:2" x14ac:dyDescent="0.5">
      <c r="A374">
        <v>527.1669921875</v>
      </c>
      <c r="B374">
        <v>64</v>
      </c>
    </row>
    <row r="375" spans="1:2" x14ac:dyDescent="0.5">
      <c r="A375">
        <v>527.177001953125</v>
      </c>
      <c r="B375">
        <v>46.5</v>
      </c>
    </row>
    <row r="376" spans="1:2" x14ac:dyDescent="0.5">
      <c r="A376">
        <v>527.18701171875</v>
      </c>
      <c r="B376">
        <v>63.25</v>
      </c>
    </row>
    <row r="377" spans="1:2" x14ac:dyDescent="0.5">
      <c r="A377">
        <v>527.197021484375</v>
      </c>
      <c r="B377">
        <v>75.75</v>
      </c>
    </row>
    <row r="378" spans="1:2" x14ac:dyDescent="0.5">
      <c r="A378">
        <v>527.20697021484375</v>
      </c>
      <c r="B378">
        <v>62</v>
      </c>
    </row>
    <row r="379" spans="1:2" x14ac:dyDescent="0.5">
      <c r="A379">
        <v>527.21697998046875</v>
      </c>
      <c r="B379">
        <v>85</v>
      </c>
    </row>
    <row r="380" spans="1:2" x14ac:dyDescent="0.5">
      <c r="A380">
        <v>527.22698974609375</v>
      </c>
      <c r="B380">
        <v>109.5</v>
      </c>
    </row>
    <row r="381" spans="1:2" x14ac:dyDescent="0.5">
      <c r="A381">
        <v>527.23699951171875</v>
      </c>
      <c r="B381">
        <v>142</v>
      </c>
    </row>
    <row r="382" spans="1:2" x14ac:dyDescent="0.5">
      <c r="A382">
        <v>527.24700927734375</v>
      </c>
      <c r="B382">
        <v>262</v>
      </c>
    </row>
    <row r="383" spans="1:2" x14ac:dyDescent="0.5">
      <c r="A383">
        <v>527.25799560546875</v>
      </c>
      <c r="B383">
        <v>701.5</v>
      </c>
    </row>
    <row r="384" spans="1:2" x14ac:dyDescent="0.5">
      <c r="A384">
        <v>527.26800537109375</v>
      </c>
      <c r="B384">
        <v>2798</v>
      </c>
    </row>
    <row r="385" spans="1:2" x14ac:dyDescent="0.5">
      <c r="A385">
        <v>527.27801513671875</v>
      </c>
      <c r="B385">
        <v>8061</v>
      </c>
    </row>
    <row r="386" spans="1:2" x14ac:dyDescent="0.5">
      <c r="A386">
        <v>527.28802490234375</v>
      </c>
      <c r="B386">
        <v>13340</v>
      </c>
    </row>
    <row r="387" spans="1:2" x14ac:dyDescent="0.5">
      <c r="A387">
        <v>527.2979736328125</v>
      </c>
      <c r="B387">
        <v>12590</v>
      </c>
    </row>
    <row r="388" spans="1:2" x14ac:dyDescent="0.5">
      <c r="A388">
        <v>527.3079833984375</v>
      </c>
      <c r="B388">
        <v>6917</v>
      </c>
    </row>
    <row r="389" spans="1:2" x14ac:dyDescent="0.5">
      <c r="A389">
        <v>527.3179931640625</v>
      </c>
      <c r="B389">
        <v>2349</v>
      </c>
    </row>
    <row r="390" spans="1:2" x14ac:dyDescent="0.5">
      <c r="A390">
        <v>527.3280029296875</v>
      </c>
      <c r="B390">
        <v>604.5</v>
      </c>
    </row>
    <row r="391" spans="1:2" x14ac:dyDescent="0.5">
      <c r="A391">
        <v>527.3380126953125</v>
      </c>
      <c r="B391">
        <v>219</v>
      </c>
    </row>
    <row r="392" spans="1:2" x14ac:dyDescent="0.5">
      <c r="A392">
        <v>527.3480224609375</v>
      </c>
      <c r="B392">
        <v>185.69999694824219</v>
      </c>
    </row>
    <row r="393" spans="1:2" x14ac:dyDescent="0.5">
      <c r="A393">
        <v>527.35797119140625</v>
      </c>
      <c r="B393">
        <v>160</v>
      </c>
    </row>
    <row r="394" spans="1:2" x14ac:dyDescent="0.5">
      <c r="A394">
        <v>527.36798095703125</v>
      </c>
      <c r="B394">
        <v>118.5</v>
      </c>
    </row>
    <row r="395" spans="1:2" x14ac:dyDescent="0.5">
      <c r="A395">
        <v>527.37799072265625</v>
      </c>
      <c r="B395">
        <v>79.5</v>
      </c>
    </row>
    <row r="396" spans="1:2" x14ac:dyDescent="0.5">
      <c r="A396">
        <v>527.38800048828125</v>
      </c>
      <c r="B396">
        <v>45</v>
      </c>
    </row>
    <row r="397" spans="1:2" x14ac:dyDescent="0.5">
      <c r="A397">
        <v>527.39801025390625</v>
      </c>
      <c r="B397">
        <v>43.25</v>
      </c>
    </row>
    <row r="398" spans="1:2" x14ac:dyDescent="0.5">
      <c r="A398">
        <v>527.40802001953125</v>
      </c>
      <c r="B398">
        <v>72</v>
      </c>
    </row>
    <row r="399" spans="1:2" x14ac:dyDescent="0.5">
      <c r="A399">
        <v>527.41802978515625</v>
      </c>
      <c r="B399">
        <v>72.25</v>
      </c>
    </row>
    <row r="400" spans="1:2" x14ac:dyDescent="0.5">
      <c r="A400">
        <v>527.427978515625</v>
      </c>
      <c r="B400">
        <v>47.25</v>
      </c>
    </row>
    <row r="401" spans="1:2" x14ac:dyDescent="0.5">
      <c r="A401">
        <v>527.43798828125</v>
      </c>
      <c r="B401">
        <v>27.75</v>
      </c>
    </row>
    <row r="402" spans="1:2" x14ac:dyDescent="0.5">
      <c r="A402">
        <v>527.447998046875</v>
      </c>
      <c r="B402">
        <v>26.75</v>
      </c>
    </row>
    <row r="403" spans="1:2" x14ac:dyDescent="0.5">
      <c r="A403">
        <v>527.4580078125</v>
      </c>
      <c r="B403">
        <v>48.25</v>
      </c>
    </row>
    <row r="404" spans="1:2" x14ac:dyDescent="0.5">
      <c r="A404">
        <v>527.468017578125</v>
      </c>
      <c r="B404">
        <v>58.75</v>
      </c>
    </row>
    <row r="405" spans="1:2" x14ac:dyDescent="0.5">
      <c r="A405">
        <v>527.47802734375</v>
      </c>
      <c r="B405">
        <v>38.75</v>
      </c>
    </row>
    <row r="406" spans="1:2" x14ac:dyDescent="0.5">
      <c r="A406">
        <v>527.48797607421875</v>
      </c>
      <c r="B406">
        <v>24.25</v>
      </c>
    </row>
    <row r="407" spans="1:2" x14ac:dyDescent="0.5">
      <c r="A407">
        <v>527.49798583984375</v>
      </c>
      <c r="B407">
        <v>18.5</v>
      </c>
    </row>
    <row r="408" spans="1:2" x14ac:dyDescent="0.5">
      <c r="A408">
        <v>527.50799560546875</v>
      </c>
      <c r="B408">
        <v>6.25</v>
      </c>
    </row>
    <row r="409" spans="1:2" x14ac:dyDescent="0.5">
      <c r="A409">
        <v>527.51800537109375</v>
      </c>
      <c r="B409">
        <v>11.75</v>
      </c>
    </row>
    <row r="410" spans="1:2" x14ac:dyDescent="0.5">
      <c r="A410">
        <v>527.52801513671875</v>
      </c>
      <c r="B410">
        <v>35</v>
      </c>
    </row>
    <row r="411" spans="1:2" x14ac:dyDescent="0.5">
      <c r="A411">
        <v>527.53802490234375</v>
      </c>
      <c r="B411">
        <v>45</v>
      </c>
    </row>
    <row r="412" spans="1:2" x14ac:dyDescent="0.5">
      <c r="A412">
        <v>527.5479736328125</v>
      </c>
      <c r="B412">
        <v>48</v>
      </c>
    </row>
    <row r="413" spans="1:2" x14ac:dyDescent="0.5">
      <c r="A413">
        <v>527.5579833984375</v>
      </c>
      <c r="B413">
        <v>70.5</v>
      </c>
    </row>
    <row r="414" spans="1:2" x14ac:dyDescent="0.5">
      <c r="A414">
        <v>527.5679931640625</v>
      </c>
      <c r="B414">
        <v>97</v>
      </c>
    </row>
    <row r="415" spans="1:2" x14ac:dyDescent="0.5">
      <c r="A415">
        <v>527.5780029296875</v>
      </c>
      <c r="B415">
        <v>83.25</v>
      </c>
    </row>
    <row r="416" spans="1:2" x14ac:dyDescent="0.5">
      <c r="A416">
        <v>527.5880126953125</v>
      </c>
      <c r="B416">
        <v>48</v>
      </c>
    </row>
    <row r="417" spans="1:2" x14ac:dyDescent="0.5">
      <c r="A417">
        <v>527.5980224609375</v>
      </c>
      <c r="B417">
        <v>37.25</v>
      </c>
    </row>
    <row r="418" spans="1:2" x14ac:dyDescent="0.5">
      <c r="A418">
        <v>527.60797119140625</v>
      </c>
      <c r="B418">
        <v>30.75</v>
      </c>
    </row>
    <row r="419" spans="1:2" x14ac:dyDescent="0.5">
      <c r="A419">
        <v>527.61798095703125</v>
      </c>
      <c r="B419">
        <v>38.25</v>
      </c>
    </row>
    <row r="420" spans="1:2" x14ac:dyDescent="0.5">
      <c r="A420">
        <v>527.62799072265625</v>
      </c>
      <c r="B420">
        <v>76.25</v>
      </c>
    </row>
    <row r="421" spans="1:2" x14ac:dyDescent="0.5">
      <c r="A421">
        <v>527.63800048828125</v>
      </c>
      <c r="B421">
        <v>100.19999694824219</v>
      </c>
    </row>
    <row r="422" spans="1:2" x14ac:dyDescent="0.5">
      <c r="A422">
        <v>527.64801025390625</v>
      </c>
      <c r="B422">
        <v>83.75</v>
      </c>
    </row>
    <row r="423" spans="1:2" x14ac:dyDescent="0.5">
      <c r="A423">
        <v>527.65899658203125</v>
      </c>
      <c r="B423">
        <v>53.75</v>
      </c>
    </row>
    <row r="424" spans="1:2" x14ac:dyDescent="0.5">
      <c r="A424">
        <v>527.66900634765625</v>
      </c>
      <c r="B424">
        <v>75</v>
      </c>
    </row>
    <row r="425" spans="1:2" x14ac:dyDescent="0.5">
      <c r="A425">
        <v>527.67901611328125</v>
      </c>
      <c r="B425">
        <v>106.30000305175781</v>
      </c>
    </row>
    <row r="426" spans="1:2" x14ac:dyDescent="0.5">
      <c r="A426">
        <v>527.68902587890625</v>
      </c>
      <c r="B426">
        <v>80.25</v>
      </c>
    </row>
    <row r="427" spans="1:2" x14ac:dyDescent="0.5">
      <c r="A427">
        <v>527.698974609375</v>
      </c>
      <c r="B427">
        <v>58.25</v>
      </c>
    </row>
    <row r="428" spans="1:2" x14ac:dyDescent="0.5">
      <c r="A428">
        <v>527.708984375</v>
      </c>
      <c r="B428">
        <v>64.75</v>
      </c>
    </row>
    <row r="429" spans="1:2" x14ac:dyDescent="0.5">
      <c r="A429">
        <v>527.718994140625</v>
      </c>
      <c r="B429">
        <v>73.75</v>
      </c>
    </row>
    <row r="430" spans="1:2" x14ac:dyDescent="0.5">
      <c r="A430">
        <v>527.72900390625</v>
      </c>
      <c r="B430">
        <v>122.19999694824219</v>
      </c>
    </row>
    <row r="431" spans="1:2" x14ac:dyDescent="0.5">
      <c r="A431">
        <v>527.739013671875</v>
      </c>
      <c r="B431">
        <v>183.5</v>
      </c>
    </row>
    <row r="432" spans="1:2" x14ac:dyDescent="0.5">
      <c r="A432">
        <v>527.7490234375</v>
      </c>
      <c r="B432">
        <v>226.30000305175781</v>
      </c>
    </row>
    <row r="433" spans="1:2" x14ac:dyDescent="0.5">
      <c r="A433">
        <v>527.75897216796875</v>
      </c>
      <c r="B433">
        <v>369.20001220703125</v>
      </c>
    </row>
    <row r="434" spans="1:2" x14ac:dyDescent="0.5">
      <c r="A434">
        <v>527.76898193359375</v>
      </c>
      <c r="B434">
        <v>942</v>
      </c>
    </row>
    <row r="435" spans="1:2" x14ac:dyDescent="0.5">
      <c r="A435">
        <v>527.77899169921875</v>
      </c>
      <c r="B435">
        <v>2387</v>
      </c>
    </row>
    <row r="436" spans="1:2" x14ac:dyDescent="0.5">
      <c r="A436">
        <v>527.78900146484375</v>
      </c>
      <c r="B436">
        <v>3947</v>
      </c>
    </row>
    <row r="437" spans="1:2" x14ac:dyDescent="0.5">
      <c r="A437">
        <v>527.79901123046875</v>
      </c>
      <c r="B437">
        <v>3922</v>
      </c>
    </row>
    <row r="438" spans="1:2" x14ac:dyDescent="0.5">
      <c r="A438">
        <v>527.80902099609375</v>
      </c>
      <c r="B438">
        <v>2446</v>
      </c>
    </row>
    <row r="439" spans="1:2" x14ac:dyDescent="0.5">
      <c r="A439">
        <v>527.8189697265625</v>
      </c>
      <c r="B439">
        <v>1153</v>
      </c>
    </row>
    <row r="440" spans="1:2" x14ac:dyDescent="0.5">
      <c r="A440">
        <v>527.8289794921875</v>
      </c>
      <c r="B440">
        <v>551.79998779296875</v>
      </c>
    </row>
    <row r="441" spans="1:2" x14ac:dyDescent="0.5">
      <c r="A441">
        <v>527.8389892578125</v>
      </c>
      <c r="B441">
        <v>232.80000305175781</v>
      </c>
    </row>
    <row r="442" spans="1:2" x14ac:dyDescent="0.5">
      <c r="A442">
        <v>527.8489990234375</v>
      </c>
      <c r="B442">
        <v>102.30000305175781</v>
      </c>
    </row>
    <row r="443" spans="1:2" x14ac:dyDescent="0.5">
      <c r="A443">
        <v>527.8590087890625</v>
      </c>
      <c r="B443">
        <v>103.5</v>
      </c>
    </row>
    <row r="444" spans="1:2" x14ac:dyDescent="0.5">
      <c r="A444">
        <v>527.8690185546875</v>
      </c>
      <c r="B444">
        <v>83.75</v>
      </c>
    </row>
    <row r="445" spans="1:2" x14ac:dyDescent="0.5">
      <c r="A445">
        <v>527.8790283203125</v>
      </c>
      <c r="B445">
        <v>67.75</v>
      </c>
    </row>
    <row r="446" spans="1:2" x14ac:dyDescent="0.5">
      <c r="A446">
        <v>527.88897705078125</v>
      </c>
      <c r="B446">
        <v>79</v>
      </c>
    </row>
    <row r="447" spans="1:2" x14ac:dyDescent="0.5">
      <c r="A447">
        <v>527.89898681640625</v>
      </c>
      <c r="B447">
        <v>61.75</v>
      </c>
    </row>
    <row r="448" spans="1:2" x14ac:dyDescent="0.5">
      <c r="A448">
        <v>527.90899658203125</v>
      </c>
      <c r="B448">
        <v>21.75</v>
      </c>
    </row>
    <row r="449" spans="1:2" x14ac:dyDescent="0.5">
      <c r="A449">
        <v>527.91900634765625</v>
      </c>
      <c r="B449">
        <v>1.75</v>
      </c>
    </row>
    <row r="450" spans="1:2" x14ac:dyDescent="0.5">
      <c r="A450">
        <v>527.92901611328125</v>
      </c>
      <c r="B450">
        <v>6.25</v>
      </c>
    </row>
    <row r="451" spans="1:2" x14ac:dyDescent="0.5">
      <c r="A451">
        <v>527.93902587890625</v>
      </c>
      <c r="B451">
        <v>21</v>
      </c>
    </row>
    <row r="452" spans="1:2" x14ac:dyDescent="0.5">
      <c r="A452">
        <v>527.948974609375</v>
      </c>
      <c r="B452">
        <v>37.75</v>
      </c>
    </row>
    <row r="453" spans="1:2" x14ac:dyDescent="0.5">
      <c r="A453">
        <v>527.958984375</v>
      </c>
      <c r="B453">
        <v>76.75</v>
      </c>
    </row>
    <row r="454" spans="1:2" x14ac:dyDescent="0.5">
      <c r="A454">
        <v>527.969970703125</v>
      </c>
      <c r="B454">
        <v>126.30000305175781</v>
      </c>
    </row>
    <row r="455" spans="1:2" x14ac:dyDescent="0.5">
      <c r="A455">
        <v>527.97998046875</v>
      </c>
      <c r="B455">
        <v>116</v>
      </c>
    </row>
    <row r="456" spans="1:2" x14ac:dyDescent="0.5">
      <c r="A456">
        <v>527.989990234375</v>
      </c>
      <c r="B456">
        <v>58.75</v>
      </c>
    </row>
    <row r="457" spans="1:2" x14ac:dyDescent="0.5">
      <c r="A457">
        <v>528</v>
      </c>
      <c r="B457">
        <v>23</v>
      </c>
    </row>
    <row r="458" spans="1:2" x14ac:dyDescent="0.5">
      <c r="A458">
        <v>528.010009765625</v>
      </c>
      <c r="B458">
        <v>54.25</v>
      </c>
    </row>
    <row r="459" spans="1:2" x14ac:dyDescent="0.5">
      <c r="A459">
        <v>528.02001953125</v>
      </c>
      <c r="B459">
        <v>116.80000305175781</v>
      </c>
    </row>
    <row r="460" spans="1:2" x14ac:dyDescent="0.5">
      <c r="A460">
        <v>528.030029296875</v>
      </c>
      <c r="B460">
        <v>106.30000305175781</v>
      </c>
    </row>
    <row r="461" spans="1:2" x14ac:dyDescent="0.5">
      <c r="A461">
        <v>528.03997802734375</v>
      </c>
      <c r="B461">
        <v>50.25</v>
      </c>
    </row>
    <row r="462" spans="1:2" x14ac:dyDescent="0.5">
      <c r="A462">
        <v>528.04998779296875</v>
      </c>
      <c r="B462">
        <v>21.75</v>
      </c>
    </row>
    <row r="463" spans="1:2" x14ac:dyDescent="0.5">
      <c r="A463">
        <v>528.05999755859375</v>
      </c>
      <c r="B463">
        <v>13.75</v>
      </c>
    </row>
    <row r="464" spans="1:2" x14ac:dyDescent="0.5">
      <c r="A464">
        <v>528.07000732421875</v>
      </c>
      <c r="B464">
        <v>14.25</v>
      </c>
    </row>
    <row r="465" spans="1:2" x14ac:dyDescent="0.5">
      <c r="A465">
        <v>528.08001708984375</v>
      </c>
      <c r="B465">
        <v>31.5</v>
      </c>
    </row>
    <row r="466" spans="1:2" x14ac:dyDescent="0.5">
      <c r="A466">
        <v>528.09002685546875</v>
      </c>
      <c r="B466">
        <v>61</v>
      </c>
    </row>
    <row r="467" spans="1:2" x14ac:dyDescent="0.5">
      <c r="A467">
        <v>528.0999755859375</v>
      </c>
      <c r="B467">
        <v>62.75</v>
      </c>
    </row>
    <row r="468" spans="1:2" x14ac:dyDescent="0.5">
      <c r="A468">
        <v>528.1099853515625</v>
      </c>
      <c r="B468">
        <v>44.5</v>
      </c>
    </row>
    <row r="469" spans="1:2" x14ac:dyDescent="0.5">
      <c r="A469">
        <v>528.1199951171875</v>
      </c>
      <c r="B469">
        <v>39.5</v>
      </c>
    </row>
    <row r="470" spans="1:2" x14ac:dyDescent="0.5">
      <c r="A470">
        <v>528.1300048828125</v>
      </c>
      <c r="B470">
        <v>28.25</v>
      </c>
    </row>
    <row r="471" spans="1:2" x14ac:dyDescent="0.5">
      <c r="A471">
        <v>528.1400146484375</v>
      </c>
      <c r="B471">
        <v>12.5</v>
      </c>
    </row>
    <row r="472" spans="1:2" x14ac:dyDescent="0.5">
      <c r="A472">
        <v>528.1500244140625</v>
      </c>
      <c r="B472">
        <v>24.5</v>
      </c>
    </row>
    <row r="473" spans="1:2" x14ac:dyDescent="0.5">
      <c r="A473">
        <v>528.15997314453125</v>
      </c>
      <c r="B473">
        <v>39.25</v>
      </c>
    </row>
    <row r="474" spans="1:2" x14ac:dyDescent="0.5">
      <c r="A474">
        <v>528.16998291015625</v>
      </c>
      <c r="B474">
        <v>26</v>
      </c>
    </row>
    <row r="475" spans="1:2" x14ac:dyDescent="0.5">
      <c r="A475">
        <v>528.17999267578125</v>
      </c>
      <c r="B475">
        <v>12.75</v>
      </c>
    </row>
    <row r="476" spans="1:2" x14ac:dyDescent="0.5">
      <c r="A476">
        <v>528.19000244140625</v>
      </c>
      <c r="B476">
        <v>17</v>
      </c>
    </row>
    <row r="477" spans="1:2" x14ac:dyDescent="0.5">
      <c r="A477">
        <v>528.20001220703125</v>
      </c>
      <c r="B477">
        <v>32.5</v>
      </c>
    </row>
    <row r="478" spans="1:2" x14ac:dyDescent="0.5">
      <c r="A478">
        <v>528.21002197265625</v>
      </c>
      <c r="B478">
        <v>47.5</v>
      </c>
    </row>
    <row r="479" spans="1:2" x14ac:dyDescent="0.5">
      <c r="A479">
        <v>528.219970703125</v>
      </c>
      <c r="B479">
        <v>63.5</v>
      </c>
    </row>
    <row r="480" spans="1:2" x14ac:dyDescent="0.5">
      <c r="A480">
        <v>528.22998046875</v>
      </c>
      <c r="B480">
        <v>64.5</v>
      </c>
    </row>
    <row r="481" spans="1:2" x14ac:dyDescent="0.5">
      <c r="A481">
        <v>528.239990234375</v>
      </c>
      <c r="B481">
        <v>39.75</v>
      </c>
    </row>
    <row r="482" spans="1:2" x14ac:dyDescent="0.5">
      <c r="A482">
        <v>528.25</v>
      </c>
      <c r="B482">
        <v>40.25</v>
      </c>
    </row>
    <row r="483" spans="1:2" x14ac:dyDescent="0.5">
      <c r="A483">
        <v>528.260009765625</v>
      </c>
      <c r="B483">
        <v>90.75</v>
      </c>
    </row>
    <row r="484" spans="1:2" x14ac:dyDescent="0.5">
      <c r="A484">
        <v>528.27099609375</v>
      </c>
      <c r="B484">
        <v>328.5</v>
      </c>
    </row>
    <row r="485" spans="1:2" x14ac:dyDescent="0.5">
      <c r="A485">
        <v>528.281005859375</v>
      </c>
      <c r="B485">
        <v>779.29998779296875</v>
      </c>
    </row>
    <row r="486" spans="1:2" x14ac:dyDescent="0.5">
      <c r="A486">
        <v>528.291015625</v>
      </c>
      <c r="B486">
        <v>1065</v>
      </c>
    </row>
    <row r="487" spans="1:2" x14ac:dyDescent="0.5">
      <c r="A487">
        <v>528.301025390625</v>
      </c>
      <c r="B487">
        <v>964.29998779296875</v>
      </c>
    </row>
    <row r="488" spans="1:2" x14ac:dyDescent="0.5">
      <c r="A488">
        <v>528.31097412109375</v>
      </c>
      <c r="B488">
        <v>620</v>
      </c>
    </row>
    <row r="489" spans="1:2" x14ac:dyDescent="0.5">
      <c r="A489">
        <v>528.32098388671875</v>
      </c>
      <c r="B489">
        <v>284</v>
      </c>
    </row>
    <row r="490" spans="1:2" x14ac:dyDescent="0.5">
      <c r="A490">
        <v>528.33099365234375</v>
      </c>
      <c r="B490">
        <v>184</v>
      </c>
    </row>
    <row r="491" spans="1:2" x14ac:dyDescent="0.5">
      <c r="A491">
        <v>528.34100341796875</v>
      </c>
      <c r="B491">
        <v>218.80000305175781</v>
      </c>
    </row>
    <row r="492" spans="1:2" x14ac:dyDescent="0.5">
      <c r="A492">
        <v>528.35101318359375</v>
      </c>
      <c r="B492">
        <v>174</v>
      </c>
    </row>
    <row r="493" spans="1:2" x14ac:dyDescent="0.5">
      <c r="A493">
        <v>528.36102294921875</v>
      </c>
      <c r="B493">
        <v>98</v>
      </c>
    </row>
    <row r="494" spans="1:2" x14ac:dyDescent="0.5">
      <c r="A494">
        <v>528.3709716796875</v>
      </c>
      <c r="B494">
        <v>59.75</v>
      </c>
    </row>
    <row r="495" spans="1:2" x14ac:dyDescent="0.5">
      <c r="A495">
        <v>528.3809814453125</v>
      </c>
      <c r="B495">
        <v>61.75</v>
      </c>
    </row>
    <row r="496" spans="1:2" x14ac:dyDescent="0.5">
      <c r="A496">
        <v>528.3909912109375</v>
      </c>
      <c r="B496">
        <v>71</v>
      </c>
    </row>
    <row r="497" spans="1:2" x14ac:dyDescent="0.5">
      <c r="A497">
        <v>528.4010009765625</v>
      </c>
      <c r="B497">
        <v>38.75</v>
      </c>
    </row>
    <row r="498" spans="1:2" x14ac:dyDescent="0.5">
      <c r="A498">
        <v>528.4110107421875</v>
      </c>
      <c r="B498">
        <v>10.25</v>
      </c>
    </row>
    <row r="499" spans="1:2" x14ac:dyDescent="0.5">
      <c r="A499">
        <v>528.4210205078125</v>
      </c>
      <c r="B499">
        <v>20.5</v>
      </c>
    </row>
    <row r="500" spans="1:2" x14ac:dyDescent="0.5">
      <c r="A500">
        <v>528.4310302734375</v>
      </c>
      <c r="B500">
        <v>33.25</v>
      </c>
    </row>
    <row r="501" spans="1:2" x14ac:dyDescent="0.5">
      <c r="A501">
        <v>528.44097900390625</v>
      </c>
      <c r="B501">
        <v>28.25</v>
      </c>
    </row>
    <row r="502" spans="1:2" x14ac:dyDescent="0.5">
      <c r="A502">
        <v>528.45098876953125</v>
      </c>
      <c r="B502">
        <v>25.25</v>
      </c>
    </row>
    <row r="503" spans="1:2" x14ac:dyDescent="0.5">
      <c r="A503">
        <v>528.46099853515625</v>
      </c>
      <c r="B503">
        <v>20.75</v>
      </c>
    </row>
    <row r="504" spans="1:2" x14ac:dyDescent="0.5">
      <c r="A504">
        <v>528.47100830078125</v>
      </c>
      <c r="B504">
        <v>15.5</v>
      </c>
    </row>
    <row r="505" spans="1:2" x14ac:dyDescent="0.5">
      <c r="A505">
        <v>528.48101806640625</v>
      </c>
      <c r="B505">
        <v>18.75</v>
      </c>
    </row>
    <row r="506" spans="1:2" x14ac:dyDescent="0.5">
      <c r="A506">
        <v>528.49102783203125</v>
      </c>
      <c r="B506">
        <v>15.5</v>
      </c>
    </row>
    <row r="507" spans="1:2" x14ac:dyDescent="0.5">
      <c r="A507">
        <v>528.5009765625</v>
      </c>
      <c r="B507">
        <v>17.75</v>
      </c>
    </row>
    <row r="508" spans="1:2" x14ac:dyDescent="0.5">
      <c r="A508">
        <v>528.510986328125</v>
      </c>
      <c r="B508">
        <v>41.75</v>
      </c>
    </row>
    <row r="509" spans="1:2" x14ac:dyDescent="0.5">
      <c r="A509">
        <v>528.52099609375</v>
      </c>
      <c r="B509">
        <v>54.75</v>
      </c>
    </row>
    <row r="510" spans="1:2" x14ac:dyDescent="0.5">
      <c r="A510">
        <v>528.531005859375</v>
      </c>
      <c r="B510">
        <v>32.25</v>
      </c>
    </row>
    <row r="511" spans="1:2" x14ac:dyDescent="0.5">
      <c r="A511">
        <v>528.541015625</v>
      </c>
      <c r="B511">
        <v>7.75</v>
      </c>
    </row>
    <row r="512" spans="1:2" x14ac:dyDescent="0.5">
      <c r="A512">
        <v>528.552001953125</v>
      </c>
      <c r="B512">
        <v>8</v>
      </c>
    </row>
    <row r="513" spans="1:2" x14ac:dyDescent="0.5">
      <c r="A513">
        <v>528.56201171875</v>
      </c>
      <c r="B513">
        <v>19.75</v>
      </c>
    </row>
    <row r="514" spans="1:2" x14ac:dyDescent="0.5">
      <c r="A514">
        <v>528.572021484375</v>
      </c>
      <c r="B514">
        <v>29.75</v>
      </c>
    </row>
    <row r="515" spans="1:2" x14ac:dyDescent="0.5">
      <c r="A515">
        <v>528.58197021484375</v>
      </c>
      <c r="B515">
        <v>39.75</v>
      </c>
    </row>
    <row r="516" spans="1:2" x14ac:dyDescent="0.5">
      <c r="A516">
        <v>528.59197998046875</v>
      </c>
      <c r="B516">
        <v>55.5</v>
      </c>
    </row>
    <row r="517" spans="1:2" x14ac:dyDescent="0.5">
      <c r="A517">
        <v>528.60198974609375</v>
      </c>
      <c r="B517">
        <v>56</v>
      </c>
    </row>
    <row r="518" spans="1:2" x14ac:dyDescent="0.5">
      <c r="A518">
        <v>528.61199951171875</v>
      </c>
      <c r="B518">
        <v>27</v>
      </c>
    </row>
    <row r="519" spans="1:2" x14ac:dyDescent="0.5">
      <c r="A519">
        <v>528.62200927734375</v>
      </c>
      <c r="B519">
        <v>7.25</v>
      </c>
    </row>
    <row r="520" spans="1:2" x14ac:dyDescent="0.5">
      <c r="A520">
        <v>528.63201904296875</v>
      </c>
      <c r="B520">
        <v>16.75</v>
      </c>
    </row>
    <row r="521" spans="1:2" x14ac:dyDescent="0.5">
      <c r="A521">
        <v>528.64202880859375</v>
      </c>
      <c r="B521">
        <v>30.75</v>
      </c>
    </row>
    <row r="522" spans="1:2" x14ac:dyDescent="0.5">
      <c r="A522">
        <v>528.6519775390625</v>
      </c>
      <c r="B522">
        <v>45.75</v>
      </c>
    </row>
    <row r="523" spans="1:2" x14ac:dyDescent="0.5">
      <c r="A523">
        <v>528.6619873046875</v>
      </c>
      <c r="B523">
        <v>82.75</v>
      </c>
    </row>
    <row r="524" spans="1:2" x14ac:dyDescent="0.5">
      <c r="A524">
        <v>528.6719970703125</v>
      </c>
      <c r="B524">
        <v>91.75</v>
      </c>
    </row>
    <row r="525" spans="1:2" x14ac:dyDescent="0.5">
      <c r="A525">
        <v>528.6820068359375</v>
      </c>
      <c r="B525">
        <v>48</v>
      </c>
    </row>
    <row r="526" spans="1:2" x14ac:dyDescent="0.5">
      <c r="A526">
        <v>528.6920166015625</v>
      </c>
      <c r="B526">
        <v>26.25</v>
      </c>
    </row>
    <row r="527" spans="1:2" x14ac:dyDescent="0.5">
      <c r="A527">
        <v>528.7020263671875</v>
      </c>
      <c r="B527">
        <v>33.5</v>
      </c>
    </row>
    <row r="528" spans="1:2" x14ac:dyDescent="0.5">
      <c r="A528">
        <v>528.71197509765625</v>
      </c>
      <c r="B528">
        <v>74</v>
      </c>
    </row>
    <row r="529" spans="1:2" x14ac:dyDescent="0.5">
      <c r="A529">
        <v>528.72198486328125</v>
      </c>
      <c r="B529">
        <v>153.5</v>
      </c>
    </row>
    <row r="530" spans="1:2" x14ac:dyDescent="0.5">
      <c r="A530">
        <v>528.73199462890625</v>
      </c>
      <c r="B530">
        <v>203.80000305175781</v>
      </c>
    </row>
    <row r="531" spans="1:2" x14ac:dyDescent="0.5">
      <c r="A531">
        <v>528.74200439453125</v>
      </c>
      <c r="B531">
        <v>228.80000305175781</v>
      </c>
    </row>
    <row r="532" spans="1:2" x14ac:dyDescent="0.5">
      <c r="A532">
        <v>528.75201416015625</v>
      </c>
      <c r="B532">
        <v>280.5</v>
      </c>
    </row>
    <row r="533" spans="1:2" x14ac:dyDescent="0.5">
      <c r="A533">
        <v>528.76202392578125</v>
      </c>
      <c r="B533">
        <v>383.5</v>
      </c>
    </row>
    <row r="534" spans="1:2" x14ac:dyDescent="0.5">
      <c r="A534">
        <v>528.77197265625</v>
      </c>
      <c r="B534">
        <v>499.70001220703125</v>
      </c>
    </row>
    <row r="535" spans="1:2" x14ac:dyDescent="0.5">
      <c r="A535">
        <v>528.781982421875</v>
      </c>
      <c r="B535">
        <v>562.5</v>
      </c>
    </row>
    <row r="536" spans="1:2" x14ac:dyDescent="0.5">
      <c r="A536">
        <v>528.7919921875</v>
      </c>
      <c r="B536">
        <v>588.29998779296875</v>
      </c>
    </row>
    <row r="537" spans="1:2" x14ac:dyDescent="0.5">
      <c r="A537">
        <v>528.802001953125</v>
      </c>
      <c r="B537">
        <v>660.70001220703125</v>
      </c>
    </row>
    <row r="538" spans="1:2" x14ac:dyDescent="0.5">
      <c r="A538">
        <v>528.81201171875</v>
      </c>
      <c r="B538">
        <v>675</v>
      </c>
    </row>
    <row r="539" spans="1:2" x14ac:dyDescent="0.5">
      <c r="A539">
        <v>528.822998046875</v>
      </c>
      <c r="B539">
        <v>497.79998779296875</v>
      </c>
    </row>
    <row r="540" spans="1:2" x14ac:dyDescent="0.5">
      <c r="A540">
        <v>528.8330078125</v>
      </c>
      <c r="B540">
        <v>320.29998779296875</v>
      </c>
    </row>
    <row r="541" spans="1:2" x14ac:dyDescent="0.5">
      <c r="A541">
        <v>528.843017578125</v>
      </c>
      <c r="B541">
        <v>261.5</v>
      </c>
    </row>
    <row r="542" spans="1:2" x14ac:dyDescent="0.5">
      <c r="A542">
        <v>528.85302734375</v>
      </c>
      <c r="B542">
        <v>247</v>
      </c>
    </row>
    <row r="543" spans="1:2" x14ac:dyDescent="0.5">
      <c r="A543">
        <v>528.86297607421875</v>
      </c>
      <c r="B543">
        <v>242.19999694824219</v>
      </c>
    </row>
    <row r="544" spans="1:2" x14ac:dyDescent="0.5">
      <c r="A544">
        <v>528.87298583984375</v>
      </c>
      <c r="B544">
        <v>230.30000305175781</v>
      </c>
    </row>
    <row r="545" spans="1:2" x14ac:dyDescent="0.5">
      <c r="A545">
        <v>528.88299560546875</v>
      </c>
      <c r="B545">
        <v>175.5</v>
      </c>
    </row>
    <row r="546" spans="1:2" x14ac:dyDescent="0.5">
      <c r="A546">
        <v>528.89300537109375</v>
      </c>
      <c r="B546">
        <v>92.75</v>
      </c>
    </row>
    <row r="547" spans="1:2" x14ac:dyDescent="0.5">
      <c r="A547">
        <v>528.90301513671875</v>
      </c>
      <c r="B547">
        <v>49.25</v>
      </c>
    </row>
    <row r="548" spans="1:2" x14ac:dyDescent="0.5">
      <c r="A548">
        <v>528.91302490234375</v>
      </c>
      <c r="B548">
        <v>49.75</v>
      </c>
    </row>
    <row r="549" spans="1:2" x14ac:dyDescent="0.5">
      <c r="A549">
        <v>528.9229736328125</v>
      </c>
      <c r="B549">
        <v>58</v>
      </c>
    </row>
    <row r="550" spans="1:2" x14ac:dyDescent="0.5">
      <c r="A550">
        <v>528.9329833984375</v>
      </c>
      <c r="B550">
        <v>49.5</v>
      </c>
    </row>
    <row r="551" spans="1:2" x14ac:dyDescent="0.5">
      <c r="A551">
        <v>528.9429931640625</v>
      </c>
      <c r="B551">
        <v>29.25</v>
      </c>
    </row>
    <row r="552" spans="1:2" x14ac:dyDescent="0.5">
      <c r="A552">
        <v>528.9530029296875</v>
      </c>
      <c r="B552">
        <v>17.5</v>
      </c>
    </row>
    <row r="553" spans="1:2" x14ac:dyDescent="0.5">
      <c r="A553">
        <v>528.9630126953125</v>
      </c>
      <c r="B553">
        <v>14.5</v>
      </c>
    </row>
    <row r="554" spans="1:2" x14ac:dyDescent="0.5">
      <c r="A554">
        <v>528.9730224609375</v>
      </c>
      <c r="B554">
        <v>14.25</v>
      </c>
    </row>
    <row r="555" spans="1:2" x14ac:dyDescent="0.5">
      <c r="A555">
        <v>528.98297119140625</v>
      </c>
      <c r="B555">
        <v>14.75</v>
      </c>
    </row>
    <row r="556" spans="1:2" x14ac:dyDescent="0.5">
      <c r="A556">
        <v>528.99298095703125</v>
      </c>
      <c r="B556">
        <v>36.75</v>
      </c>
    </row>
    <row r="557" spans="1:2" x14ac:dyDescent="0.5">
      <c r="A557">
        <v>529.00299072265625</v>
      </c>
      <c r="B557">
        <v>61.25</v>
      </c>
    </row>
    <row r="558" spans="1:2" x14ac:dyDescent="0.5">
      <c r="A558">
        <v>529.01300048828125</v>
      </c>
      <c r="B558">
        <v>55</v>
      </c>
    </row>
    <row r="559" spans="1:2" x14ac:dyDescent="0.5">
      <c r="A559">
        <v>529.02301025390625</v>
      </c>
      <c r="B559">
        <v>77</v>
      </c>
    </row>
    <row r="560" spans="1:2" x14ac:dyDescent="0.5">
      <c r="A560">
        <v>529.03302001953125</v>
      </c>
      <c r="B560">
        <v>103.5</v>
      </c>
    </row>
    <row r="561" spans="1:2" x14ac:dyDescent="0.5">
      <c r="A561">
        <v>529.04302978515625</v>
      </c>
      <c r="B561">
        <v>81.75</v>
      </c>
    </row>
    <row r="562" spans="1:2" x14ac:dyDescent="0.5">
      <c r="A562">
        <v>529.052978515625</v>
      </c>
      <c r="B562">
        <v>58.5</v>
      </c>
    </row>
    <row r="563" spans="1:2" x14ac:dyDescent="0.5">
      <c r="A563">
        <v>529.06298828125</v>
      </c>
      <c r="B563">
        <v>52.5</v>
      </c>
    </row>
    <row r="564" spans="1:2" x14ac:dyDescent="0.5">
      <c r="A564">
        <v>529.072998046875</v>
      </c>
      <c r="B564">
        <v>48.5</v>
      </c>
    </row>
    <row r="565" spans="1:2" x14ac:dyDescent="0.5">
      <c r="A565">
        <v>529.0830078125</v>
      </c>
      <c r="B565">
        <v>41.5</v>
      </c>
    </row>
    <row r="566" spans="1:2" x14ac:dyDescent="0.5">
      <c r="A566">
        <v>529.093994140625</v>
      </c>
      <c r="B566">
        <v>47</v>
      </c>
    </row>
    <row r="567" spans="1:2" x14ac:dyDescent="0.5">
      <c r="A567">
        <v>529.10400390625</v>
      </c>
      <c r="B567">
        <v>48.75</v>
      </c>
    </row>
    <row r="568" spans="1:2" x14ac:dyDescent="0.5">
      <c r="A568">
        <v>529.114013671875</v>
      </c>
      <c r="B568">
        <v>35</v>
      </c>
    </row>
    <row r="569" spans="1:2" x14ac:dyDescent="0.5">
      <c r="A569">
        <v>529.1240234375</v>
      </c>
      <c r="B569">
        <v>22.75</v>
      </c>
    </row>
    <row r="570" spans="1:2" x14ac:dyDescent="0.5">
      <c r="A570">
        <v>529.13397216796875</v>
      </c>
      <c r="B570">
        <v>11.75</v>
      </c>
    </row>
    <row r="571" spans="1:2" x14ac:dyDescent="0.5">
      <c r="A571">
        <v>529.14398193359375</v>
      </c>
      <c r="B571">
        <v>9.25</v>
      </c>
    </row>
    <row r="572" spans="1:2" x14ac:dyDescent="0.5">
      <c r="A572">
        <v>529.15399169921875</v>
      </c>
      <c r="B572">
        <v>11.25</v>
      </c>
    </row>
    <row r="573" spans="1:2" x14ac:dyDescent="0.5">
      <c r="A573">
        <v>529.16400146484375</v>
      </c>
      <c r="B573">
        <v>6.25</v>
      </c>
    </row>
    <row r="574" spans="1:2" x14ac:dyDescent="0.5">
      <c r="A574">
        <v>529.17401123046875</v>
      </c>
      <c r="B574">
        <v>5.75</v>
      </c>
    </row>
    <row r="575" spans="1:2" x14ac:dyDescent="0.5">
      <c r="A575">
        <v>529.18402099609375</v>
      </c>
      <c r="B575">
        <v>16.75</v>
      </c>
    </row>
    <row r="576" spans="1:2" x14ac:dyDescent="0.5">
      <c r="A576">
        <v>529.1939697265625</v>
      </c>
      <c r="B576">
        <v>22.5</v>
      </c>
    </row>
    <row r="577" spans="1:2" x14ac:dyDescent="0.5">
      <c r="A577">
        <v>529.2039794921875</v>
      </c>
      <c r="B577">
        <v>28.5</v>
      </c>
    </row>
    <row r="578" spans="1:2" x14ac:dyDescent="0.5">
      <c r="A578">
        <v>529.2139892578125</v>
      </c>
      <c r="B578">
        <v>34</v>
      </c>
    </row>
    <row r="579" spans="1:2" x14ac:dyDescent="0.5">
      <c r="A579">
        <v>529.2239990234375</v>
      </c>
      <c r="B579">
        <v>29</v>
      </c>
    </row>
    <row r="580" spans="1:2" x14ac:dyDescent="0.5">
      <c r="A580">
        <v>529.2340087890625</v>
      </c>
      <c r="B580">
        <v>48.75</v>
      </c>
    </row>
    <row r="581" spans="1:2" x14ac:dyDescent="0.5">
      <c r="A581">
        <v>529.2440185546875</v>
      </c>
      <c r="B581">
        <v>73</v>
      </c>
    </row>
    <row r="582" spans="1:2" x14ac:dyDescent="0.5">
      <c r="A582">
        <v>529.2540283203125</v>
      </c>
      <c r="B582">
        <v>51.25</v>
      </c>
    </row>
    <row r="583" spans="1:2" x14ac:dyDescent="0.5">
      <c r="A583">
        <v>529.26397705078125</v>
      </c>
      <c r="B583">
        <v>54</v>
      </c>
    </row>
    <row r="584" spans="1:2" x14ac:dyDescent="0.5">
      <c r="A584">
        <v>529.27398681640625</v>
      </c>
      <c r="B584">
        <v>132</v>
      </c>
    </row>
    <row r="585" spans="1:2" x14ac:dyDescent="0.5">
      <c r="A585">
        <v>529.28399658203125</v>
      </c>
      <c r="B585">
        <v>169.5</v>
      </c>
    </row>
    <row r="586" spans="1:2" x14ac:dyDescent="0.5">
      <c r="A586">
        <v>529.29400634765625</v>
      </c>
      <c r="B586">
        <v>133.69999694824219</v>
      </c>
    </row>
  </sheetData>
  <sheetProtection formatCells="0"/>
  <sortState xmlns:xlrd2="http://schemas.microsoft.com/office/spreadsheetml/2017/richdata2" ref="A1:B586">
    <sortCondition ref="A1"/>
  </sortState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V586"/>
  <sheetViews>
    <sheetView workbookViewId="0"/>
  </sheetViews>
  <sheetFormatPr defaultRowHeight="14.35" x14ac:dyDescent="0.5"/>
  <cols>
    <col min="6" max="6" width="17.703125" customWidth="1"/>
  </cols>
  <sheetData>
    <row r="1" spans="1:22" ht="14.7" thickBot="1" x14ac:dyDescent="0.55000000000000004">
      <c r="A1">
        <v>523.43499755859375</v>
      </c>
      <c r="B1">
        <v>79.75</v>
      </c>
      <c r="C1" s="2" t="s">
        <v>21</v>
      </c>
      <c r="D1">
        <v>523.7750244140625</v>
      </c>
      <c r="E1">
        <v>205400</v>
      </c>
      <c r="G1" s="2" t="s">
        <v>23</v>
      </c>
      <c r="H1" s="2" t="s">
        <v>24</v>
      </c>
      <c r="I1" s="2" t="s">
        <v>24</v>
      </c>
      <c r="J1">
        <f>'hidden params'!J1</f>
        <v>1</v>
      </c>
      <c r="K1">
        <f>IF(ISNUMBER(D1),ROUND((D1-I$2)*$G$6,0),"")</f>
        <v>0</v>
      </c>
      <c r="L1">
        <f>IF(ISNUMBER((((EXP(GAMMALN($I$3+1)))/((EXP(GAMMALN(K1+1)))*(EXP(GAMMALN($I$3-K1+1))))))*(($I$8)^K1)*((1-$I$8)^($I$3-K1))),(((EXP(GAMMALN($I$3+1)))/((EXP(GAMMALN(K1+1)))*(EXP(GAMMALN($I$3-K1+1))))))*(($I$8)^K1)*((1-$I$8)^($I$3-K1)),0)</f>
        <v>0.9600583328267539</v>
      </c>
      <c r="M1">
        <f>I$7*(L$1*J1) + $I$4</f>
        <v>205545.13702705936</v>
      </c>
      <c r="N1">
        <f>IF(ISNUMBER((((EXP(GAMMALN($I$22+1)))/((EXP(GAMMALN(K1+1)))*(EXP(GAMMALN($I$22-K1+1))))))*(($I$11)^K1)*((1-$I$11)^($I$22-K1))),(((EXP(GAMMALN($I$22+1)))/((EXP(GAMMALN(K1+1)))*(EXP(GAMMALN($I$22-K1+1))))))*(($I$11)^K1)*((1-$I$11)^($I$22-K1)),0)</f>
        <v>3.2264780700634252E-4</v>
      </c>
      <c r="O1">
        <f>I$10*(N$1*J1)+$I$4</f>
        <v>31.13314810862089</v>
      </c>
      <c r="P1">
        <f>IF(ISNUMBER(D1),SUM(M1,O1,V1)-(2*$I$4),"")</f>
        <v>205577.50907536029</v>
      </c>
      <c r="Q1">
        <f>IF(ISNUMBER(P1),P1-E1,"")</f>
        <v>177.50907536028535</v>
      </c>
      <c r="R1">
        <f>IF(ISNUMBER(P1),Q1*Q1,"")</f>
        <v>31509.471835263463</v>
      </c>
      <c r="S1">
        <f>IF(ISNUMBER(P1),((IF(P1&gt;E1,I$5*(P1-E1),P1-E1)))^2,"")</f>
        <v>31509.471835263463</v>
      </c>
      <c r="T1">
        <f>IF(ISNUMBER(P1),(M1*D1),"")</f>
        <v>107659409.16453984</v>
      </c>
      <c r="U1">
        <f>IF(ISNUMBER((((EXP(GAMMALN($I$23+1)))/((EXP(GAMMALN(K1+1)))*(EXP(GAMMALN($I$23-K1+1))))))*(($I$14)^K1)*((1-$I$14)^($I$23-K1))),(((EXP(GAMMALN($I$23+1)))/((EXP(GAMMALN(K1+1)))*(EXP(GAMMALN($I$23-K1+1))))))*(($I$14)^K1)*((1-$I$14)^($I$23-K1)),0)</f>
        <v>1.551429885673559E-5</v>
      </c>
      <c r="V1">
        <f>I$13*(U$1*J1)+$I$4</f>
        <v>1.2389003488774291</v>
      </c>
    </row>
    <row r="2" spans="1:22" ht="14.7" thickTop="1" x14ac:dyDescent="0.5">
      <c r="A2">
        <v>523.44500732421875</v>
      </c>
      <c r="B2">
        <v>59.25</v>
      </c>
      <c r="C2" s="2" t="s">
        <v>22</v>
      </c>
      <c r="D2">
        <v>524.27398681640625</v>
      </c>
      <c r="E2">
        <v>133500</v>
      </c>
      <c r="F2" s="3" t="s">
        <v>25</v>
      </c>
      <c r="G2" s="4">
        <v>3.92987060546875</v>
      </c>
      <c r="H2" t="s">
        <v>434</v>
      </c>
      <c r="I2">
        <f>'hidden params'!I2</f>
        <v>523.77129500000001</v>
      </c>
      <c r="J2">
        <f>'hidden params'!J2</f>
        <v>0.60095572250709473</v>
      </c>
      <c r="K2">
        <f t="shared" ref="K2:K30" si="0">IF(ISNUMBER(D2),ROUND((D2-I$2)*$G$6,0),"")</f>
        <v>1</v>
      </c>
      <c r="L2">
        <f t="shared" ref="L2:L30" si="1">IF(ISNUMBER((((EXP(GAMMALN($I$3+1)))/((EXP(GAMMALN(K2+1)))*(EXP(GAMMALN($I$3-K2+1))))))*(($I$8)^K2)*((1-$I$8)^($I$3-K2))),(((EXP(GAMMALN($I$3+1)))/((EXP(GAMMALN(K2+1)))*(EXP(GAMMALN($I$3-K2+1))))))*(($I$8)^K2)*((1-$I$8)^($I$3-K2)),0)</f>
        <v>3.9940848437312111E-2</v>
      </c>
      <c r="M2">
        <f>I$7*((L$1*J2)+(L$2*J1)) + $I$4</f>
        <v>132074.72252742134</v>
      </c>
      <c r="N2">
        <f t="shared" ref="N2:N30" si="2">IF(ISNUMBER((((EXP(GAMMALN($I$22+1)))/((EXP(GAMMALN(K2+1)))*(EXP(GAMMALN($I$22-K2+1))))))*(($I$11)^K2)*((1-$I$11)^($I$22-K2))),(((EXP(GAMMALN($I$22+1)))/((EXP(GAMMALN(K2+1)))*(EXP(GAMMALN($I$22-K2+1))))))*(($I$11)^K2)*((1-$I$11)^($I$22-K2)),0)</f>
        <v>6.7712456462077483E-3</v>
      </c>
      <c r="O2">
        <f>I$10*((N$1*J2)+(N$2*J1))+$I$4</f>
        <v>672.08520809563402</v>
      </c>
      <c r="P2">
        <f t="shared" ref="P2:P30" si="3">IF(ISNUMBER(D2),SUM(M2,O2,V2)-(2*$I$4),"")</f>
        <v>132784.30633377313</v>
      </c>
      <c r="Q2">
        <f t="shared" ref="Q2:Q30" si="4">IF(ISNUMBER(P2),P2-E2,"")</f>
        <v>-715.69366622687085</v>
      </c>
      <c r="R2">
        <f t="shared" ref="R2:R30" si="5">IF(ISNUMBER(P2),Q2*Q2,"")</f>
        <v>512217.4238772596</v>
      </c>
      <c r="S2">
        <f t="shared" ref="S2:S30" si="6">IF(ISNUMBER(P2),((IF(P2&gt;E2,I$5*(P2-E2),P2-E2)))^2,"")</f>
        <v>512217.4238772596</v>
      </c>
      <c r="T2">
        <f t="shared" ref="T2:T30" si="7">IF(ISNUMBER(P2),(M2*D2),"")</f>
        <v>69243341.337121814</v>
      </c>
      <c r="U2">
        <f t="shared" ref="U2:U30" si="8">IF(ISNUMBER((((EXP(GAMMALN($I$23+1)))/((EXP(GAMMALN(K2+1)))*(EXP(GAMMALN($I$23-K2+1))))))*(($I$14)^K2)*((1-$I$14)^($I$23-K2))),(((EXP(GAMMALN($I$23+1)))/((EXP(GAMMALN(K2+1)))*(EXP(GAMMALN($I$23-K2+1))))))*(($I$14)^K2)*((1-$I$14)^($I$23-K2)),0)</f>
        <v>4.6025794306632278E-4</v>
      </c>
      <c r="V2">
        <f>I$13*((U$1*J2)+(U$2*J1))+$I$4</f>
        <v>37.498598412697454</v>
      </c>
    </row>
    <row r="3" spans="1:22" x14ac:dyDescent="0.5">
      <c r="A3">
        <v>523.45501708984375</v>
      </c>
      <c r="B3">
        <v>61.25</v>
      </c>
      <c r="D3">
        <v>524.77398681640625</v>
      </c>
      <c r="E3">
        <v>51590</v>
      </c>
      <c r="F3" s="7" t="s">
        <v>19</v>
      </c>
      <c r="G3" s="8">
        <f>IF(ISBLANK(G2),"",$G$2*$G$6)</f>
        <v>7.8597412109375</v>
      </c>
      <c r="H3" s="21" t="s">
        <v>435</v>
      </c>
      <c r="I3" s="21">
        <v>1.0009999999999999</v>
      </c>
      <c r="J3">
        <f>'hidden params'!J3</f>
        <v>0.20220994369181175</v>
      </c>
      <c r="K3">
        <f t="shared" si="0"/>
        <v>2</v>
      </c>
      <c r="L3">
        <f t="shared" si="1"/>
        <v>8.2999003378451551E-7</v>
      </c>
      <c r="M3">
        <f>I$7*((L$1*J3)+(L$2*J2)+(L$3*J1)) + $I$4</f>
        <v>46702.338571550987</v>
      </c>
      <c r="N3">
        <f t="shared" si="2"/>
        <v>5.6139126098375153E-2</v>
      </c>
      <c r="O3">
        <f>I$10*((N$1*J3)+(N$2*J2)+(N$3*J1))+$I$4</f>
        <v>5815.9593266536585</v>
      </c>
      <c r="P3">
        <f t="shared" si="3"/>
        <v>53000.749405223083</v>
      </c>
      <c r="Q3">
        <f t="shared" si="4"/>
        <v>1410.7494052230832</v>
      </c>
      <c r="R3">
        <f t="shared" si="5"/>
        <v>1990213.884337283</v>
      </c>
      <c r="S3">
        <f t="shared" si="6"/>
        <v>1990213.884337283</v>
      </c>
      <c r="T3">
        <f t="shared" si="7"/>
        <v>24508172.405842438</v>
      </c>
      <c r="U3">
        <f t="shared" si="8"/>
        <v>5.7618334936015807E-3</v>
      </c>
      <c r="V3">
        <f>I$13*((U$1*J3)+(U$2*J2)+(U$3*J1))+$I$4</f>
        <v>482.45150717498575</v>
      </c>
    </row>
    <row r="4" spans="1:22" x14ac:dyDescent="0.5">
      <c r="A4">
        <v>523.46502685546875</v>
      </c>
      <c r="B4">
        <v>65.25</v>
      </c>
      <c r="D4">
        <v>525.28497314453125</v>
      </c>
      <c r="E4">
        <v>41340</v>
      </c>
      <c r="F4" s="5" t="s">
        <v>26</v>
      </c>
      <c r="G4" s="6">
        <v>525.1553955078125</v>
      </c>
      <c r="H4" t="s">
        <v>11</v>
      </c>
      <c r="I4">
        <v>7.8274937204517866E-8</v>
      </c>
      <c r="J4">
        <f>'hidden params'!J4</f>
        <v>4.9195920044795109E-2</v>
      </c>
      <c r="K4">
        <f t="shared" si="0"/>
        <v>3</v>
      </c>
      <c r="L4">
        <f t="shared" si="1"/>
        <v>0</v>
      </c>
      <c r="M4">
        <f>I$7*((L$1*J4)+(L$2*J3)+(L$3*J2)+(L$4*J1)) + $I$4</f>
        <v>11841.225817053855</v>
      </c>
      <c r="N4">
        <f t="shared" si="2"/>
        <v>0.22786416127997883</v>
      </c>
      <c r="O4">
        <f>I$10*((N$1*J4)+(N$2*J3)+(N$3*J2)+(N$4*J1))+$I$4</f>
        <v>25376.257369339688</v>
      </c>
      <c r="P4">
        <f t="shared" si="3"/>
        <v>40631.501745093701</v>
      </c>
      <c r="Q4">
        <f t="shared" si="4"/>
        <v>-708.49825490629883</v>
      </c>
      <c r="R4">
        <f t="shared" si="5"/>
        <v>501969.77720527077</v>
      </c>
      <c r="S4">
        <f t="shared" si="6"/>
        <v>501969.77720527077</v>
      </c>
      <c r="T4">
        <f t="shared" si="7"/>
        <v>6220017.9853094649</v>
      </c>
      <c r="U4">
        <f t="shared" si="8"/>
        <v>3.9196077686695648E-2</v>
      </c>
      <c r="V4">
        <f>I$13*((U$1*J4)+(U$2*J3)+(U$3*J2)+(U$4*J1))+$I$4</f>
        <v>3414.0185588567097</v>
      </c>
    </row>
    <row r="5" spans="1:22" ht="14.7" thickBot="1" x14ac:dyDescent="0.55000000000000004">
      <c r="A5">
        <v>523.4749755859375</v>
      </c>
      <c r="B5">
        <v>56.75</v>
      </c>
      <c r="D5">
        <v>525.78497314453125</v>
      </c>
      <c r="E5">
        <v>73530</v>
      </c>
      <c r="F5" s="9" t="s">
        <v>27</v>
      </c>
      <c r="G5" s="10">
        <f>($G$4-1.00794)*$G$6</f>
        <v>1048.2949110156251</v>
      </c>
      <c r="H5" t="s">
        <v>436</v>
      </c>
      <c r="I5">
        <f>'hidden params'!D2</f>
        <v>1</v>
      </c>
      <c r="J5">
        <f>'hidden params'!J5</f>
        <v>9.56276746222493E-3</v>
      </c>
      <c r="K5">
        <f t="shared" si="0"/>
        <v>4</v>
      </c>
      <c r="L5">
        <f t="shared" si="1"/>
        <v>0</v>
      </c>
      <c r="M5">
        <f>I$7*((L$1*J5)+(L$2*J4)+(L$3*J3)+(L$4*J2)+(L$5*J1)) + $I$4</f>
        <v>2386.3002451729035</v>
      </c>
      <c r="N5">
        <f t="shared" si="2"/>
        <v>0.44273374879257538</v>
      </c>
      <c r="O5">
        <f>I$10*((N$1*J5)+(N$2*J4)+(N$3*J3)+(N$4*J2)+(N$5*J1))+$I$4</f>
        <v>57061.722637177729</v>
      </c>
      <c r="P5">
        <f t="shared" si="3"/>
        <v>73770.900689701535</v>
      </c>
      <c r="Q5">
        <f t="shared" si="4"/>
        <v>240.90068970153516</v>
      </c>
      <c r="R5">
        <f t="shared" si="5"/>
        <v>58033.142298675324</v>
      </c>
      <c r="S5">
        <f t="shared" si="6"/>
        <v>58033.142298675324</v>
      </c>
      <c r="T5">
        <f t="shared" si="7"/>
        <v>1254680.8103230235</v>
      </c>
      <c r="U5">
        <f t="shared" si="8"/>
        <v>0.15461720684398972</v>
      </c>
      <c r="V5">
        <f>I$13*((U$1*J5)+(U$2*J4)+(U$3*J3)+(U$4*J2)+(U$5*J1))+$I$4</f>
        <v>14322.877807507446</v>
      </c>
    </row>
    <row r="6" spans="1:22" ht="14.7" thickTop="1" x14ac:dyDescent="0.5">
      <c r="A6">
        <v>523.4849853515625</v>
      </c>
      <c r="B6">
        <v>47</v>
      </c>
      <c r="D6">
        <v>526.2860107421875</v>
      </c>
      <c r="E6">
        <v>95280</v>
      </c>
      <c r="F6" t="s">
        <v>28</v>
      </c>
      <c r="G6">
        <v>2</v>
      </c>
      <c r="H6" t="s">
        <v>437</v>
      </c>
      <c r="I6">
        <f>SUM(S1:S30)</f>
        <v>18392519.588290576</v>
      </c>
      <c r="J6">
        <f>'hidden params'!J6</f>
        <v>1.5654537401586068E-3</v>
      </c>
      <c r="K6">
        <f t="shared" si="0"/>
        <v>5</v>
      </c>
      <c r="L6">
        <f t="shared" si="1"/>
        <v>0</v>
      </c>
      <c r="M6">
        <f>I$7*((L$1*J6)+(L$2*J5)+(L$3*J4)+(L$4*J3)+(L$5*J2)+(L$6*J1)) + $I$4</f>
        <v>403.55324638392233</v>
      </c>
      <c r="N6">
        <f t="shared" si="2"/>
        <v>0.29813880688235261</v>
      </c>
      <c r="O6">
        <f>I$10*((N$1*J6)+(N$2*J5)+(N$3*J4)+(N$4*J3)+(N$5*J2)+(N$6*J1))+$I$4</f>
        <v>59160.201376952013</v>
      </c>
      <c r="P6">
        <f t="shared" si="3"/>
        <v>95172.439175782521</v>
      </c>
      <c r="Q6">
        <f t="shared" si="4"/>
        <v>-107.56082421747851</v>
      </c>
      <c r="R6">
        <f t="shared" si="5"/>
        <v>11569.330906343312</v>
      </c>
      <c r="S6">
        <f t="shared" si="6"/>
        <v>11569.330906343312</v>
      </c>
      <c r="T6">
        <f t="shared" si="7"/>
        <v>212384.42816145357</v>
      </c>
      <c r="U6">
        <f t="shared" si="8"/>
        <v>0.34478282850795366</v>
      </c>
      <c r="V6">
        <f>I$13*((U$1*J6)+(U$2*J5)+(U$3*J4)+(U$4*J3)+(U$5*J2)+(U$6*J1))+$I$4</f>
        <v>35608.684552603139</v>
      </c>
    </row>
    <row r="7" spans="1:22" x14ac:dyDescent="0.5">
      <c r="A7">
        <v>523.4949951171875</v>
      </c>
      <c r="B7">
        <v>53.5</v>
      </c>
      <c r="D7">
        <v>526.7860107421875</v>
      </c>
      <c r="E7">
        <v>75950</v>
      </c>
      <c r="F7" t="s">
        <v>29</v>
      </c>
      <c r="G7" s="11">
        <v>0.10000000149011612</v>
      </c>
      <c r="H7" s="21" t="s">
        <v>438</v>
      </c>
      <c r="I7" s="21">
        <v>214096.50851295976</v>
      </c>
      <c r="J7">
        <f>'hidden params'!J7</f>
        <v>2.2288478874357397E-4</v>
      </c>
      <c r="K7">
        <f t="shared" si="0"/>
        <v>6</v>
      </c>
      <c r="L7">
        <f t="shared" si="1"/>
        <v>0</v>
      </c>
      <c r="M7">
        <f>I$7*((L$1*J7)+(L$2*J6)+(L$3*J5)+(L$4*J4)+(L$5*J3)+(L$6*J2)+(L$7*J1)) + $I$4</f>
        <v>59.20108587631772</v>
      </c>
      <c r="N7">
        <f t="shared" si="2"/>
        <v>0</v>
      </c>
      <c r="O7">
        <f>I$10*((N$1*J7)+(N$2*J6)+(N$3*J5)+(N$4*J4)+(N$5*J3)+(N$6*J2)+(N$7*J1))+$I$4</f>
        <v>27061.455172848659</v>
      </c>
      <c r="P7">
        <f t="shared" si="3"/>
        <v>76241.979295942845</v>
      </c>
      <c r="Q7">
        <f t="shared" si="4"/>
        <v>291.97929594284506</v>
      </c>
      <c r="R7">
        <f t="shared" si="5"/>
        <v>85251.909259279491</v>
      </c>
      <c r="S7">
        <f t="shared" si="6"/>
        <v>85251.909259279491</v>
      </c>
      <c r="T7">
        <f t="shared" si="7"/>
        <v>31186.303860391072</v>
      </c>
      <c r="U7">
        <f t="shared" si="8"/>
        <v>0.37468005608348925</v>
      </c>
      <c r="V7">
        <f>I$13*((U$1*J7)+(U$2*J6)+(U$3*J5)+(U$4*J4)+(U$5*J3)+(U$6*J2)+(U$7*J1))+$I$4</f>
        <v>49121.323037374415</v>
      </c>
    </row>
    <row r="8" spans="1:22" x14ac:dyDescent="0.5">
      <c r="A8">
        <v>523.5050048828125</v>
      </c>
      <c r="B8">
        <v>75</v>
      </c>
      <c r="D8">
        <v>527.2979736328125</v>
      </c>
      <c r="E8">
        <v>41190</v>
      </c>
      <c r="F8" t="s">
        <v>30</v>
      </c>
      <c r="G8" s="11">
        <v>2.9999999329447746E-2</v>
      </c>
      <c r="H8" s="21" t="s">
        <v>439</v>
      </c>
      <c r="I8" s="21">
        <v>3.9902572309934548E-2</v>
      </c>
      <c r="J8">
        <f>'hidden params'!J8</f>
        <v>2.8200854503395628E-5</v>
      </c>
      <c r="K8">
        <f t="shared" si="0"/>
        <v>7</v>
      </c>
      <c r="L8">
        <f t="shared" si="1"/>
        <v>0</v>
      </c>
      <c r="M8">
        <f>I$7*((L$1*J8)+(L$2*J7)+(L$3*J6)+(L$4*J5)+(L$5*J4)+(L$6*J3)+(L$7*J2)+(L$8*J1)) + $I$4</f>
        <v>7.7027583173813019</v>
      </c>
      <c r="N8">
        <f t="shared" si="2"/>
        <v>0</v>
      </c>
      <c r="O8">
        <f>I$10*((N$1*J8)+(N$2*J7)+(N$3*J6)+(N$4*J5)+(N$5*J4)+(N$6*J3)+(N$7*J2)+(N$8*J1))+$I$4</f>
        <v>8137.7805403410384</v>
      </c>
      <c r="P8">
        <f t="shared" si="3"/>
        <v>40414.410678782478</v>
      </c>
      <c r="Q8">
        <f t="shared" si="4"/>
        <v>-775.5893212175215</v>
      </c>
      <c r="R8">
        <f t="shared" si="5"/>
        <v>601538.79518665571</v>
      </c>
      <c r="S8">
        <f t="shared" si="6"/>
        <v>601538.79518665571</v>
      </c>
      <c r="T8">
        <f t="shared" si="7"/>
        <v>4061.6488521384531</v>
      </c>
      <c r="U8">
        <f t="shared" si="8"/>
        <v>0.10121695491382905</v>
      </c>
      <c r="V8">
        <f>I$13*((U$1*J8)+(U$2*J7)+(U$3*J6)+(U$4*J5)+(U$5*J4)+(U$6*J3)+(U$7*J2)+(U$8*J1))+$I$4</f>
        <v>32268.927380280606</v>
      </c>
    </row>
    <row r="9" spans="1:22" x14ac:dyDescent="0.5">
      <c r="A9">
        <v>523.5150146484375</v>
      </c>
      <c r="B9">
        <v>93.25</v>
      </c>
      <c r="D9">
        <v>527.79901123046875</v>
      </c>
      <c r="E9">
        <v>14280</v>
      </c>
      <c r="F9" t="s">
        <v>31</v>
      </c>
      <c r="G9">
        <v>6</v>
      </c>
      <c r="H9" t="s">
        <v>445</v>
      </c>
      <c r="I9">
        <f>I3*I8</f>
        <v>3.9942474882244478E-2</v>
      </c>
      <c r="J9">
        <f>'hidden params'!J9</f>
        <v>3.2198967658273084E-6</v>
      </c>
      <c r="K9">
        <f t="shared" si="0"/>
        <v>8</v>
      </c>
      <c r="L9">
        <f t="shared" si="1"/>
        <v>0</v>
      </c>
      <c r="M9">
        <f>I$7*((L$1*J9)+(L$2*J8)+(L$3*J7)+(L$4*J6)+(L$5*J5)+(L$6*J4)+(L$7*J3)+(L$8*J2)+(L$9*J1)) + $I$4</f>
        <v>0.90302484618872603</v>
      </c>
      <c r="N9">
        <f t="shared" si="2"/>
        <v>0</v>
      </c>
      <c r="O9">
        <f>I$10*((N$1*J9)+(N$2*J8)+(N$3*J7)+(N$4*J6)+(N$5*J5)+(N$6*J4)+(N$7*J3)+(N$8*J2)+(N$9*J1))+$I$4</f>
        <v>1859.451184229368</v>
      </c>
      <c r="P9">
        <f t="shared" si="3"/>
        <v>14245.450909231313</v>
      </c>
      <c r="Q9">
        <f t="shared" si="4"/>
        <v>-34.549090768687165</v>
      </c>
      <c r="R9">
        <f t="shared" si="5"/>
        <v>1193.6396729429846</v>
      </c>
      <c r="S9">
        <f t="shared" si="6"/>
        <v>1193.6396729429846</v>
      </c>
      <c r="T9">
        <f t="shared" si="7"/>
        <v>476.6156209349557</v>
      </c>
      <c r="U9">
        <f t="shared" si="8"/>
        <v>0</v>
      </c>
      <c r="V9">
        <f>I$13*((U$1*J9)+(U$2*J8)+(U$3*J7)+(U$4*J6)+(U$5*J5)+(U$6*J4)+(U$7*J3)+(U$8*J2)+(U$9*J1))+$I$4</f>
        <v>12385.096700312306</v>
      </c>
    </row>
    <row r="10" spans="1:22" x14ac:dyDescent="0.5">
      <c r="A10">
        <v>523.5250244140625</v>
      </c>
      <c r="B10">
        <v>87.75</v>
      </c>
      <c r="D10">
        <f>D9 + (1/$G$6)</f>
        <v>528.29901123046875</v>
      </c>
      <c r="E10">
        <v>0</v>
      </c>
      <c r="F10" s="2" t="s">
        <v>22</v>
      </c>
      <c r="G10">
        <v>523.7525634765625</v>
      </c>
      <c r="H10" s="22" t="s">
        <v>453</v>
      </c>
      <c r="I10" s="22">
        <v>96492.668954461376</v>
      </c>
      <c r="J10">
        <f>'hidden params'!J10</f>
        <v>3.3555566333987669E-7</v>
      </c>
      <c r="K10">
        <f t="shared" si="0"/>
        <v>9</v>
      </c>
      <c r="L10">
        <f t="shared" si="1"/>
        <v>0</v>
      </c>
      <c r="M10">
        <f>I$7*((L1*J$10)+(L2*J$9)+(L3*J$8)+(L4*J$7)+(L5*J$6)+(L6*J$5)+(L7*J$4)+(L8*J$3)+(L9*J$2)+(L10*J$1)) + $I$4</f>
        <v>9.6510893291062966E-2</v>
      </c>
      <c r="N10">
        <f t="shared" si="2"/>
        <v>0</v>
      </c>
      <c r="O10">
        <f>I$10*((N1*J$10)+(N2*J$9)+(N3*J$8)+(N4*J$7)+(N5*J$6)+(N6*J$5)+(N7*J$4)+(N8*J$3)+(N9*J$2)+(N10*J$1)) + $I$4</f>
        <v>347.03625280438513</v>
      </c>
      <c r="P10">
        <f t="shared" si="3"/>
        <v>3736.8203974597727</v>
      </c>
      <c r="Q10">
        <f t="shared" si="4"/>
        <v>3736.8203974597727</v>
      </c>
      <c r="R10">
        <f t="shared" si="5"/>
        <v>13963826.682871414</v>
      </c>
      <c r="S10">
        <f t="shared" si="6"/>
        <v>13963826.682871414</v>
      </c>
      <c r="T10">
        <f t="shared" si="7"/>
        <v>50.986609498637847</v>
      </c>
      <c r="U10">
        <f t="shared" si="8"/>
        <v>0</v>
      </c>
      <c r="V10">
        <f>I$13*((U1*J$10)+(U2*J$9)+(U3*J$8)+(U4*J$7)+(U5*J$6)+(U6*J$5)+(U7*J$4)+(U8*J$3)+(U9*J$2)+(U10*J$1)) + $I$4</f>
        <v>3389.6876339186465</v>
      </c>
    </row>
    <row r="11" spans="1:22" x14ac:dyDescent="0.5">
      <c r="A11">
        <v>523.53497314453125</v>
      </c>
      <c r="B11">
        <v>88.25</v>
      </c>
      <c r="D11">
        <f>D10 + (1/$G$6)</f>
        <v>528.79901123046875</v>
      </c>
      <c r="E11">
        <v>0</v>
      </c>
      <c r="F11" s="2" t="s">
        <v>32</v>
      </c>
      <c r="G11">
        <v>527.68243408203125</v>
      </c>
      <c r="H11" s="22" t="s">
        <v>454</v>
      </c>
      <c r="I11" s="22">
        <v>0.81498159363455203</v>
      </c>
      <c r="J11">
        <f>'hidden params'!J11</f>
        <v>3.2197744332767282E-8</v>
      </c>
      <c r="K11">
        <f t="shared" si="0"/>
        <v>10</v>
      </c>
      <c r="L11">
        <f t="shared" si="1"/>
        <v>0</v>
      </c>
      <c r="M11">
        <f t="shared" ref="M11:M30" si="9">I$7*((L2*J$10)+(L3*J$9)+(L4*J$8)+(L5*J$7)+(L6*J$6)+(L7*J$5)+(L8*J$4)+(L9*J$3)+(L10*J$2)+(L11*J$1)) + $I$4</f>
        <v>2.8700527564434982E-3</v>
      </c>
      <c r="N11">
        <f t="shared" si="2"/>
        <v>0</v>
      </c>
      <c r="O11">
        <f t="shared" ref="O11:O30" si="10">I$10*((N2*J$10)+(N3*J$9)+(N4*J$8)+(N5*J$7)+(N6*J$6)+(N7*J$5)+(N8*J$4)+(N9*J$3)+(N10*J$2)+(N11*J$1)) + $I$4</f>
        <v>55.194783879182715</v>
      </c>
      <c r="P11">
        <f t="shared" si="3"/>
        <v>784.89752809271261</v>
      </c>
      <c r="Q11">
        <f t="shared" si="4"/>
        <v>784.89752809271261</v>
      </c>
      <c r="R11">
        <f t="shared" si="5"/>
        <v>616064.12960605056</v>
      </c>
      <c r="S11">
        <f t="shared" si="6"/>
        <v>616064.12960605056</v>
      </c>
      <c r="T11">
        <f t="shared" si="7"/>
        <v>1.5176810597866033</v>
      </c>
      <c r="U11">
        <f t="shared" si="8"/>
        <v>0</v>
      </c>
      <c r="V11">
        <f t="shared" ref="V11:V30" si="11">I$13*((U2*J$10)+(U3*J$9)+(U4*J$8)+(U5*J$7)+(U6*J$6)+(U7*J$5)+(U8*J$4)+(U9*J$3)+(U10*J$2)+(U11*J$1)) + $I$4</f>
        <v>729.69987431732329</v>
      </c>
    </row>
    <row r="12" spans="1:22" x14ac:dyDescent="0.5">
      <c r="A12">
        <v>523.54498291015625</v>
      </c>
      <c r="B12">
        <v>97.5</v>
      </c>
      <c r="D12">
        <f>D11 + (1/$G$6)</f>
        <v>529.29901123046875</v>
      </c>
      <c r="E12">
        <v>0</v>
      </c>
      <c r="F12" t="s">
        <v>33</v>
      </c>
      <c r="G12" t="s">
        <v>34</v>
      </c>
      <c r="H12" t="s">
        <v>458</v>
      </c>
      <c r="I12">
        <f>I11*I22</f>
        <v>3.8828873197508171</v>
      </c>
      <c r="J12">
        <f>'hidden params'!J12</f>
        <v>2.82920264901344E-9</v>
      </c>
      <c r="K12">
        <f t="shared" si="0"/>
        <v>11</v>
      </c>
      <c r="L12">
        <f t="shared" si="1"/>
        <v>0</v>
      </c>
      <c r="M12">
        <f t="shared" si="9"/>
        <v>1.3790249684292067E-7</v>
      </c>
      <c r="N12">
        <f t="shared" si="2"/>
        <v>0</v>
      </c>
      <c r="O12">
        <f t="shared" si="10"/>
        <v>7.6893669257172794</v>
      </c>
      <c r="P12">
        <f t="shared" si="3"/>
        <v>138.31630863400781</v>
      </c>
      <c r="Q12">
        <f t="shared" si="4"/>
        <v>138.31630863400781</v>
      </c>
      <c r="R12">
        <f t="shared" si="5"/>
        <v>19131.401234138102</v>
      </c>
      <c r="S12">
        <f t="shared" si="6"/>
        <v>19131.401234138102</v>
      </c>
      <c r="T12">
        <f t="shared" si="7"/>
        <v>7.2991655225170744E-5</v>
      </c>
      <c r="U12">
        <f t="shared" si="8"/>
        <v>0</v>
      </c>
      <c r="V12">
        <f t="shared" si="11"/>
        <v>130.6269417269379</v>
      </c>
    </row>
    <row r="13" spans="1:22" x14ac:dyDescent="0.5">
      <c r="A13">
        <v>523.55499267578125</v>
      </c>
      <c r="B13">
        <v>84.5</v>
      </c>
      <c r="E13">
        <v>0</v>
      </c>
      <c r="F13">
        <v>20540</v>
      </c>
      <c r="H13" s="23" t="s">
        <v>514</v>
      </c>
      <c r="I13" s="23">
        <v>79855.382575965952</v>
      </c>
      <c r="J13">
        <f>'hidden params'!J13</f>
        <v>2.3609250813173977E-10</v>
      </c>
      <c r="K13" t="str">
        <f t="shared" si="0"/>
        <v/>
      </c>
      <c r="L13">
        <f t="shared" si="1"/>
        <v>0</v>
      </c>
      <c r="M13">
        <f t="shared" si="9"/>
        <v>7.8274937204517866E-8</v>
      </c>
      <c r="N13">
        <f t="shared" si="2"/>
        <v>0</v>
      </c>
      <c r="O13">
        <f t="shared" si="10"/>
        <v>0.95622189304299465</v>
      </c>
      <c r="P13" t="str">
        <f t="shared" si="3"/>
        <v/>
      </c>
      <c r="Q13" t="str">
        <f t="shared" si="4"/>
        <v/>
      </c>
      <c r="R13" t="str">
        <f t="shared" si="5"/>
        <v/>
      </c>
      <c r="S13" t="str">
        <f t="shared" si="6"/>
        <v/>
      </c>
      <c r="T13" t="str">
        <f t="shared" si="7"/>
        <v/>
      </c>
      <c r="U13">
        <f t="shared" si="8"/>
        <v>0</v>
      </c>
      <c r="V13">
        <f t="shared" si="11"/>
        <v>20.139137875739294</v>
      </c>
    </row>
    <row r="14" spans="1:22" x14ac:dyDescent="0.5">
      <c r="A14">
        <v>523.56500244140625</v>
      </c>
      <c r="B14">
        <v>105</v>
      </c>
      <c r="E14">
        <v>0</v>
      </c>
      <c r="F14">
        <v>20540</v>
      </c>
      <c r="H14" s="23" t="s">
        <v>515</v>
      </c>
      <c r="I14" s="23">
        <v>0.82235747575759899</v>
      </c>
      <c r="J14">
        <f>'hidden params'!J14</f>
        <v>0</v>
      </c>
      <c r="K14" t="str">
        <f t="shared" si="0"/>
        <v/>
      </c>
      <c r="L14">
        <f t="shared" si="1"/>
        <v>0</v>
      </c>
      <c r="M14">
        <f t="shared" si="9"/>
        <v>7.8274937204517866E-8</v>
      </c>
      <c r="N14">
        <f t="shared" si="2"/>
        <v>0</v>
      </c>
      <c r="O14">
        <f t="shared" si="10"/>
        <v>0.10696586822429058</v>
      </c>
      <c r="P14" t="str">
        <f t="shared" si="3"/>
        <v/>
      </c>
      <c r="Q14" t="str">
        <f t="shared" si="4"/>
        <v/>
      </c>
      <c r="R14" t="str">
        <f t="shared" si="5"/>
        <v/>
      </c>
      <c r="S14" t="str">
        <f t="shared" si="6"/>
        <v/>
      </c>
      <c r="T14" t="str">
        <f t="shared" si="7"/>
        <v/>
      </c>
      <c r="U14">
        <f t="shared" si="8"/>
        <v>0</v>
      </c>
      <c r="V14">
        <f t="shared" si="11"/>
        <v>2.7380866389374998</v>
      </c>
    </row>
    <row r="15" spans="1:22" x14ac:dyDescent="0.5">
      <c r="A15">
        <v>523.57501220703125</v>
      </c>
      <c r="B15">
        <v>178.30000305175781</v>
      </c>
      <c r="E15">
        <v>0</v>
      </c>
      <c r="H15" t="s">
        <v>513</v>
      </c>
      <c r="I15">
        <f>I14*I23</f>
        <v>5.2700662507490446</v>
      </c>
      <c r="J15">
        <f>'hidden params'!J15</f>
        <v>0</v>
      </c>
      <c r="K15" t="str">
        <f t="shared" si="0"/>
        <v/>
      </c>
      <c r="L15">
        <f t="shared" si="1"/>
        <v>0</v>
      </c>
      <c r="M15">
        <f t="shared" si="9"/>
        <v>7.8274937204517866E-8</v>
      </c>
      <c r="N15">
        <f t="shared" si="2"/>
        <v>0</v>
      </c>
      <c r="O15">
        <f t="shared" si="10"/>
        <v>9.6534137944580319E-3</v>
      </c>
      <c r="P15" t="str">
        <f t="shared" si="3"/>
        <v/>
      </c>
      <c r="Q15" t="str">
        <f t="shared" si="4"/>
        <v/>
      </c>
      <c r="R15" t="str">
        <f t="shared" si="5"/>
        <v/>
      </c>
      <c r="S15" t="str">
        <f t="shared" si="6"/>
        <v/>
      </c>
      <c r="T15" t="str">
        <f t="shared" si="7"/>
        <v/>
      </c>
      <c r="U15">
        <f t="shared" si="8"/>
        <v>0</v>
      </c>
      <c r="V15">
        <f t="shared" si="11"/>
        <v>0.33351844335661041</v>
      </c>
    </row>
    <row r="16" spans="1:22" x14ac:dyDescent="0.5">
      <c r="A16">
        <v>523.58502197265625</v>
      </c>
      <c r="B16">
        <v>249</v>
      </c>
      <c r="E16">
        <v>0</v>
      </c>
      <c r="F16">
        <v>43781642.156613439</v>
      </c>
      <c r="H16" t="s">
        <v>455</v>
      </c>
      <c r="I16">
        <f>I7/(I7+I10+I13)</f>
        <v>0.54834035461825581</v>
      </c>
      <c r="J16">
        <f>'hidden params'!J16</f>
        <v>0</v>
      </c>
      <c r="K16" t="str">
        <f t="shared" si="0"/>
        <v/>
      </c>
      <c r="L16">
        <f t="shared" si="1"/>
        <v>0</v>
      </c>
      <c r="M16">
        <f t="shared" si="9"/>
        <v>7.8274937204517866E-8</v>
      </c>
      <c r="N16">
        <f t="shared" si="2"/>
        <v>0</v>
      </c>
      <c r="O16">
        <f t="shared" si="10"/>
        <v>7.8274937204517866E-8</v>
      </c>
      <c r="P16" t="str">
        <f t="shared" si="3"/>
        <v/>
      </c>
      <c r="Q16" t="str">
        <f t="shared" si="4"/>
        <v/>
      </c>
      <c r="R16" t="str">
        <f t="shared" si="5"/>
        <v/>
      </c>
      <c r="S16" t="str">
        <f t="shared" si="6"/>
        <v/>
      </c>
      <c r="T16" t="str">
        <f t="shared" si="7"/>
        <v/>
      </c>
      <c r="U16">
        <f t="shared" si="8"/>
        <v>0</v>
      </c>
      <c r="V16">
        <f t="shared" si="11"/>
        <v>3.6065496948694639E-2</v>
      </c>
    </row>
    <row r="17" spans="1:22" x14ac:dyDescent="0.5">
      <c r="A17">
        <v>523.594970703125</v>
      </c>
      <c r="B17">
        <v>251</v>
      </c>
      <c r="E17">
        <v>0</v>
      </c>
      <c r="F17">
        <v>18559642.480944011</v>
      </c>
      <c r="H17" t="s">
        <v>456</v>
      </c>
      <c r="I17">
        <f>I10/(I10+I7+I13)</f>
        <v>0.2471353908573829</v>
      </c>
      <c r="J17">
        <f>'hidden params'!J17</f>
        <v>0</v>
      </c>
      <c r="K17" t="str">
        <f t="shared" si="0"/>
        <v/>
      </c>
      <c r="L17">
        <f t="shared" si="1"/>
        <v>0</v>
      </c>
      <c r="M17">
        <f t="shared" si="9"/>
        <v>7.8274937204517866E-8</v>
      </c>
      <c r="N17">
        <f t="shared" si="2"/>
        <v>0</v>
      </c>
      <c r="O17">
        <f t="shared" si="10"/>
        <v>7.8274937204517866E-8</v>
      </c>
      <c r="P17" t="str">
        <f t="shared" si="3"/>
        <v/>
      </c>
      <c r="Q17" t="str">
        <f t="shared" si="4"/>
        <v/>
      </c>
      <c r="R17" t="str">
        <f t="shared" si="5"/>
        <v/>
      </c>
      <c r="S17" t="str">
        <f t="shared" si="6"/>
        <v/>
      </c>
      <c r="T17" t="str">
        <f t="shared" si="7"/>
        <v/>
      </c>
      <c r="U17">
        <f t="shared" si="8"/>
        <v>0</v>
      </c>
      <c r="V17">
        <f t="shared" si="11"/>
        <v>2.7122802957509603E-3</v>
      </c>
    </row>
    <row r="18" spans="1:22" x14ac:dyDescent="0.5">
      <c r="A18">
        <v>523.60498046875</v>
      </c>
      <c r="B18">
        <v>192.5</v>
      </c>
      <c r="E18">
        <v>0</v>
      </c>
      <c r="F18">
        <v>16920790357.803356</v>
      </c>
      <c r="H18" t="s">
        <v>511</v>
      </c>
      <c r="I18">
        <f>I13/(I13+I10+I7)</f>
        <v>0.20452425452436124</v>
      </c>
      <c r="J18">
        <f>'hidden params'!J18</f>
        <v>0</v>
      </c>
      <c r="K18" t="str">
        <f t="shared" si="0"/>
        <v/>
      </c>
      <c r="L18">
        <f t="shared" si="1"/>
        <v>0</v>
      </c>
      <c r="M18">
        <f t="shared" si="9"/>
        <v>7.8274937204517866E-8</v>
      </c>
      <c r="N18">
        <f t="shared" si="2"/>
        <v>0</v>
      </c>
      <c r="O18">
        <f t="shared" si="10"/>
        <v>7.8274937204517866E-8</v>
      </c>
      <c r="P18" t="str">
        <f t="shared" si="3"/>
        <v/>
      </c>
      <c r="Q18" t="str">
        <f t="shared" si="4"/>
        <v/>
      </c>
      <c r="R18" t="str">
        <f t="shared" si="5"/>
        <v/>
      </c>
      <c r="S18" t="str">
        <f t="shared" si="6"/>
        <v/>
      </c>
      <c r="T18" t="str">
        <f t="shared" si="7"/>
        <v/>
      </c>
      <c r="U18">
        <f t="shared" si="8"/>
        <v>0</v>
      </c>
      <c r="V18">
        <f t="shared" si="11"/>
        <v>7.8274937204517866E-8</v>
      </c>
    </row>
    <row r="19" spans="1:22" x14ac:dyDescent="0.5">
      <c r="A19">
        <v>523.614990234375</v>
      </c>
      <c r="B19">
        <v>166</v>
      </c>
      <c r="E19">
        <v>0</v>
      </c>
      <c r="H19" t="s">
        <v>444</v>
      </c>
      <c r="I19">
        <v>56.885926146607297</v>
      </c>
      <c r="J19">
        <f>'hidden params'!J19</f>
        <v>0</v>
      </c>
      <c r="K19" t="str">
        <f t="shared" si="0"/>
        <v/>
      </c>
      <c r="L19">
        <f t="shared" si="1"/>
        <v>0</v>
      </c>
      <c r="M19">
        <f t="shared" si="9"/>
        <v>7.8274937204517866E-8</v>
      </c>
      <c r="N19">
        <f t="shared" si="2"/>
        <v>0</v>
      </c>
      <c r="O19">
        <f t="shared" si="10"/>
        <v>7.8274937204517866E-8</v>
      </c>
      <c r="P19" t="str">
        <f t="shared" si="3"/>
        <v/>
      </c>
      <c r="Q19" t="str">
        <f t="shared" si="4"/>
        <v/>
      </c>
      <c r="R19" t="str">
        <f t="shared" si="5"/>
        <v/>
      </c>
      <c r="S19" t="str">
        <f t="shared" si="6"/>
        <v/>
      </c>
      <c r="T19" t="str">
        <f t="shared" si="7"/>
        <v/>
      </c>
      <c r="U19">
        <f t="shared" si="8"/>
        <v>0</v>
      </c>
      <c r="V19">
        <f t="shared" si="11"/>
        <v>7.8274937204517866E-8</v>
      </c>
    </row>
    <row r="20" spans="1:22" x14ac:dyDescent="0.5">
      <c r="A20">
        <v>523.625</v>
      </c>
      <c r="B20">
        <v>178.80000305175781</v>
      </c>
      <c r="E20">
        <v>0</v>
      </c>
      <c r="F20">
        <v>3.0580593534483155E-2</v>
      </c>
      <c r="H20" t="s">
        <v>450</v>
      </c>
      <c r="I20">
        <f>'hidden params'!I20</f>
        <v>0.82235748181840074</v>
      </c>
      <c r="J20">
        <f>'hidden params'!J20</f>
        <v>0</v>
      </c>
      <c r="K20" t="str">
        <f t="shared" si="0"/>
        <v/>
      </c>
      <c r="L20">
        <f t="shared" si="1"/>
        <v>0</v>
      </c>
      <c r="M20">
        <f t="shared" si="9"/>
        <v>7.8274937204517866E-8</v>
      </c>
      <c r="N20">
        <f t="shared" si="2"/>
        <v>0</v>
      </c>
      <c r="O20">
        <f t="shared" si="10"/>
        <v>7.8274937204517866E-8</v>
      </c>
      <c r="P20" t="str">
        <f t="shared" si="3"/>
        <v/>
      </c>
      <c r="Q20" t="str">
        <f t="shared" si="4"/>
        <v/>
      </c>
      <c r="R20" t="str">
        <f t="shared" si="5"/>
        <v/>
      </c>
      <c r="S20" t="str">
        <f t="shared" si="6"/>
        <v/>
      </c>
      <c r="T20" t="str">
        <f t="shared" si="7"/>
        <v/>
      </c>
      <c r="U20">
        <f t="shared" si="8"/>
        <v>0</v>
      </c>
      <c r="V20">
        <f t="shared" si="11"/>
        <v>7.8274937204517866E-8</v>
      </c>
    </row>
    <row r="21" spans="1:22" x14ac:dyDescent="0.5">
      <c r="A21">
        <v>523.635009765625</v>
      </c>
      <c r="B21">
        <v>244</v>
      </c>
      <c r="E21">
        <v>0</v>
      </c>
      <c r="F21">
        <v>0.68756506957041741</v>
      </c>
      <c r="H21" t="s">
        <v>451</v>
      </c>
      <c r="I21">
        <f>'hidden params'!I21</f>
        <v>7.2200180148492263</v>
      </c>
      <c r="J21">
        <f>'hidden params'!J21</f>
        <v>0</v>
      </c>
      <c r="K21" t="str">
        <f t="shared" si="0"/>
        <v/>
      </c>
      <c r="L21">
        <f t="shared" si="1"/>
        <v>0</v>
      </c>
      <c r="M21">
        <f t="shared" si="9"/>
        <v>7.8274937204517866E-8</v>
      </c>
      <c r="N21">
        <f t="shared" si="2"/>
        <v>0</v>
      </c>
      <c r="O21">
        <f t="shared" si="10"/>
        <v>7.8274937204517866E-8</v>
      </c>
      <c r="P21" t="str">
        <f t="shared" si="3"/>
        <v/>
      </c>
      <c r="Q21" t="str">
        <f t="shared" si="4"/>
        <v/>
      </c>
      <c r="R21" t="str">
        <f t="shared" si="5"/>
        <v/>
      </c>
      <c r="S21" t="str">
        <f t="shared" si="6"/>
        <v/>
      </c>
      <c r="T21" t="str">
        <f t="shared" si="7"/>
        <v/>
      </c>
      <c r="U21">
        <f t="shared" si="8"/>
        <v>0</v>
      </c>
      <c r="V21">
        <f t="shared" si="11"/>
        <v>7.8274937204517866E-8</v>
      </c>
    </row>
    <row r="22" spans="1:22" x14ac:dyDescent="0.5">
      <c r="A22">
        <v>523.64501953125</v>
      </c>
      <c r="B22">
        <v>317.79998779296875</v>
      </c>
      <c r="E22">
        <v>0</v>
      </c>
      <c r="F22">
        <v>212337.96039843818</v>
      </c>
      <c r="H22" s="22" t="s">
        <v>457</v>
      </c>
      <c r="I22" s="22">
        <v>4.7643865212150454</v>
      </c>
      <c r="J22">
        <f>'hidden params'!J22</f>
        <v>0</v>
      </c>
      <c r="K22" t="str">
        <f t="shared" si="0"/>
        <v/>
      </c>
      <c r="L22">
        <f t="shared" si="1"/>
        <v>0</v>
      </c>
      <c r="M22">
        <f t="shared" si="9"/>
        <v>7.8274937204517866E-8</v>
      </c>
      <c r="N22">
        <f t="shared" si="2"/>
        <v>0</v>
      </c>
      <c r="O22">
        <f t="shared" si="10"/>
        <v>7.8274937204517866E-8</v>
      </c>
      <c r="P22" t="str">
        <f t="shared" si="3"/>
        <v/>
      </c>
      <c r="Q22" t="str">
        <f t="shared" si="4"/>
        <v/>
      </c>
      <c r="R22" t="str">
        <f t="shared" si="5"/>
        <v/>
      </c>
      <c r="S22" t="str">
        <f t="shared" si="6"/>
        <v/>
      </c>
      <c r="T22" t="str">
        <f t="shared" si="7"/>
        <v/>
      </c>
      <c r="U22">
        <f t="shared" si="8"/>
        <v>0</v>
      </c>
      <c r="V22">
        <f t="shared" si="11"/>
        <v>7.8274937204517866E-8</v>
      </c>
    </row>
    <row r="23" spans="1:22" x14ac:dyDescent="0.5">
      <c r="A23">
        <v>523.655029296875</v>
      </c>
      <c r="B23">
        <v>300.70001220703125</v>
      </c>
      <c r="E23">
        <v>0</v>
      </c>
      <c r="F23">
        <v>1.0009999999999999</v>
      </c>
      <c r="H23" s="23" t="s">
        <v>512</v>
      </c>
      <c r="I23" s="23">
        <v>6.4084858545172008</v>
      </c>
      <c r="J23">
        <f>'hidden params'!J23</f>
        <v>0</v>
      </c>
      <c r="K23" t="str">
        <f t="shared" si="0"/>
        <v/>
      </c>
      <c r="L23">
        <f t="shared" si="1"/>
        <v>0</v>
      </c>
      <c r="M23">
        <f t="shared" si="9"/>
        <v>7.8274937204517866E-8</v>
      </c>
      <c r="N23">
        <f t="shared" si="2"/>
        <v>0</v>
      </c>
      <c r="O23">
        <f t="shared" si="10"/>
        <v>7.8274937204517866E-8</v>
      </c>
      <c r="P23" t="str">
        <f t="shared" si="3"/>
        <v/>
      </c>
      <c r="Q23" t="str">
        <f t="shared" si="4"/>
        <v/>
      </c>
      <c r="R23" t="str">
        <f t="shared" si="5"/>
        <v/>
      </c>
      <c r="S23" t="str">
        <f t="shared" si="6"/>
        <v/>
      </c>
      <c r="T23" t="str">
        <f t="shared" si="7"/>
        <v/>
      </c>
      <c r="U23">
        <f t="shared" si="8"/>
        <v>0</v>
      </c>
      <c r="V23">
        <f t="shared" si="11"/>
        <v>7.8274937204517866E-8</v>
      </c>
    </row>
    <row r="24" spans="1:22" x14ac:dyDescent="0.5">
      <c r="A24">
        <v>523.66497802734375</v>
      </c>
      <c r="B24">
        <v>391</v>
      </c>
      <c r="E24">
        <v>0</v>
      </c>
      <c r="F24">
        <v>6.526658401694899</v>
      </c>
      <c r="H24" t="s">
        <v>446</v>
      </c>
      <c r="I24">
        <v>15182308935.320786</v>
      </c>
      <c r="J24">
        <f>'hidden params'!J24</f>
        <v>0</v>
      </c>
      <c r="K24" t="str">
        <f t="shared" si="0"/>
        <v/>
      </c>
      <c r="L24">
        <f t="shared" si="1"/>
        <v>0</v>
      </c>
      <c r="M24">
        <f t="shared" si="9"/>
        <v>7.8274937204517866E-8</v>
      </c>
      <c r="N24">
        <f t="shared" si="2"/>
        <v>0</v>
      </c>
      <c r="O24">
        <f t="shared" si="10"/>
        <v>7.8274937204517866E-8</v>
      </c>
      <c r="P24" t="str">
        <f t="shared" si="3"/>
        <v/>
      </c>
      <c r="Q24" t="str">
        <f t="shared" si="4"/>
        <v/>
      </c>
      <c r="R24" t="str">
        <f t="shared" si="5"/>
        <v/>
      </c>
      <c r="S24" t="str">
        <f t="shared" si="6"/>
        <v/>
      </c>
      <c r="T24" t="str">
        <f t="shared" si="7"/>
        <v/>
      </c>
      <c r="U24">
        <f t="shared" si="8"/>
        <v>0</v>
      </c>
      <c r="V24">
        <f t="shared" si="11"/>
        <v>7.8274937204517866E-8</v>
      </c>
    </row>
    <row r="25" spans="1:22" x14ac:dyDescent="0.5">
      <c r="A25">
        <v>523.67498779296875</v>
      </c>
      <c r="B25">
        <v>618</v>
      </c>
      <c r="E25">
        <v>0</v>
      </c>
      <c r="H25" t="s">
        <v>452</v>
      </c>
      <c r="I25">
        <v>15182308935.320786</v>
      </c>
      <c r="J25">
        <f>'hidden params'!J25</f>
        <v>0</v>
      </c>
      <c r="K25" t="str">
        <f t="shared" si="0"/>
        <v/>
      </c>
      <c r="L25">
        <f t="shared" si="1"/>
        <v>0</v>
      </c>
      <c r="M25">
        <f t="shared" si="9"/>
        <v>7.8274937204517866E-8</v>
      </c>
      <c r="N25">
        <f t="shared" si="2"/>
        <v>0</v>
      </c>
      <c r="O25">
        <f t="shared" si="10"/>
        <v>7.8274937204517866E-8</v>
      </c>
      <c r="P25" t="str">
        <f t="shared" si="3"/>
        <v/>
      </c>
      <c r="Q25" t="str">
        <f t="shared" si="4"/>
        <v/>
      </c>
      <c r="R25" t="str">
        <f t="shared" si="5"/>
        <v/>
      </c>
      <c r="S25" t="str">
        <f t="shared" si="6"/>
        <v/>
      </c>
      <c r="T25" t="str">
        <f t="shared" si="7"/>
        <v/>
      </c>
      <c r="U25">
        <f t="shared" si="8"/>
        <v>0</v>
      </c>
      <c r="V25">
        <f t="shared" si="11"/>
        <v>7.8274937204517866E-8</v>
      </c>
    </row>
    <row r="26" spans="1:22" x14ac:dyDescent="0.5">
      <c r="A26">
        <v>523.68499755859375</v>
      </c>
      <c r="B26">
        <v>664.29998779296875</v>
      </c>
      <c r="E26">
        <v>0</v>
      </c>
      <c r="H26" t="s">
        <v>510</v>
      </c>
      <c r="I26">
        <v>43042597.44369112</v>
      </c>
      <c r="J26">
        <f>'hidden params'!J26</f>
        <v>0</v>
      </c>
      <c r="K26" t="str">
        <f t="shared" si="0"/>
        <v/>
      </c>
      <c r="L26">
        <f t="shared" si="1"/>
        <v>0</v>
      </c>
      <c r="M26">
        <f t="shared" si="9"/>
        <v>7.8274937204517866E-8</v>
      </c>
      <c r="N26">
        <f t="shared" si="2"/>
        <v>0</v>
      </c>
      <c r="O26">
        <f t="shared" si="10"/>
        <v>7.8274937204517866E-8</v>
      </c>
      <c r="P26" t="str">
        <f t="shared" si="3"/>
        <v/>
      </c>
      <c r="Q26" t="str">
        <f t="shared" si="4"/>
        <v/>
      </c>
      <c r="R26" t="str">
        <f t="shared" si="5"/>
        <v/>
      </c>
      <c r="S26" t="str">
        <f t="shared" si="6"/>
        <v/>
      </c>
      <c r="T26" t="str">
        <f t="shared" si="7"/>
        <v/>
      </c>
      <c r="U26">
        <f t="shared" si="8"/>
        <v>0</v>
      </c>
      <c r="V26">
        <f t="shared" si="11"/>
        <v>7.8274937204517866E-8</v>
      </c>
    </row>
    <row r="27" spans="1:22" x14ac:dyDescent="0.5">
      <c r="A27">
        <v>523.69500732421875</v>
      </c>
      <c r="B27">
        <v>554.29998779296875</v>
      </c>
      <c r="E27">
        <v>0</v>
      </c>
      <c r="H27" t="s">
        <v>473</v>
      </c>
      <c r="I27">
        <f xml:space="preserve"> 1 + 1.5*EXP(-(I22 * 0.000239 * I19))</f>
        <v>2.4059170086769859</v>
      </c>
      <c r="J27">
        <f>'hidden params'!J27</f>
        <v>0</v>
      </c>
      <c r="K27" t="str">
        <f t="shared" si="0"/>
        <v/>
      </c>
      <c r="L27">
        <f t="shared" si="1"/>
        <v>0</v>
      </c>
      <c r="M27">
        <f t="shared" si="9"/>
        <v>7.8274937204517866E-8</v>
      </c>
      <c r="N27">
        <f t="shared" si="2"/>
        <v>0</v>
      </c>
      <c r="O27">
        <f t="shared" si="10"/>
        <v>7.8274937204517866E-8</v>
      </c>
      <c r="P27" t="str">
        <f t="shared" si="3"/>
        <v/>
      </c>
      <c r="Q27" t="str">
        <f t="shared" si="4"/>
        <v/>
      </c>
      <c r="R27" t="str">
        <f t="shared" si="5"/>
        <v/>
      </c>
      <c r="S27" t="str">
        <f t="shared" si="6"/>
        <v/>
      </c>
      <c r="T27" t="str">
        <f t="shared" si="7"/>
        <v/>
      </c>
      <c r="U27">
        <f t="shared" si="8"/>
        <v>0</v>
      </c>
      <c r="V27">
        <f t="shared" si="11"/>
        <v>7.8274937204517866E-8</v>
      </c>
    </row>
    <row r="28" spans="1:22" x14ac:dyDescent="0.5">
      <c r="A28">
        <v>523.70501708984375</v>
      </c>
      <c r="B28">
        <v>449</v>
      </c>
      <c r="E28">
        <v>0</v>
      </c>
      <c r="H28" t="s">
        <v>472</v>
      </c>
      <c r="I28">
        <f>MIN((ABS((I3*I8)-I23*I14))/((AVERAGE((I3*I8*(1-I8)),(I23*I14*(1-I14))))),(ABS((I23*I14)-I22*I11))/((AVERAGE((I23*I14*(1-I14)),(I22*I11*(1-I11))))))</f>
        <v>1.6767610106039539</v>
      </c>
      <c r="J28">
        <f>'hidden params'!J28</f>
        <v>0</v>
      </c>
      <c r="K28" t="str">
        <f t="shared" si="0"/>
        <v/>
      </c>
      <c r="L28">
        <f t="shared" si="1"/>
        <v>0</v>
      </c>
      <c r="M28">
        <f t="shared" si="9"/>
        <v>7.8274937204517866E-8</v>
      </c>
      <c r="N28">
        <f t="shared" si="2"/>
        <v>0</v>
      </c>
      <c r="O28">
        <f t="shared" si="10"/>
        <v>7.8274937204517866E-8</v>
      </c>
      <c r="P28" t="str">
        <f t="shared" si="3"/>
        <v/>
      </c>
      <c r="Q28" t="str">
        <f t="shared" si="4"/>
        <v/>
      </c>
      <c r="R28" t="str">
        <f t="shared" si="5"/>
        <v/>
      </c>
      <c r="S28" t="str">
        <f t="shared" si="6"/>
        <v/>
      </c>
      <c r="T28" t="str">
        <f t="shared" si="7"/>
        <v/>
      </c>
      <c r="U28">
        <f t="shared" si="8"/>
        <v>0</v>
      </c>
      <c r="V28">
        <f t="shared" si="11"/>
        <v>7.8274937204517866E-8</v>
      </c>
    </row>
    <row r="29" spans="1:22" x14ac:dyDescent="0.5">
      <c r="A29">
        <v>523.71502685546875</v>
      </c>
      <c r="B29">
        <v>408</v>
      </c>
      <c r="H29" t="s">
        <v>474</v>
      </c>
      <c r="I29">
        <f>(I25-I26)/I26</f>
        <v>351.72752661319936</v>
      </c>
      <c r="J29">
        <f>'hidden params'!J29</f>
        <v>0</v>
      </c>
      <c r="K29" t="str">
        <f t="shared" si="0"/>
        <v/>
      </c>
      <c r="L29">
        <f t="shared" si="1"/>
        <v>0</v>
      </c>
      <c r="M29">
        <f t="shared" si="9"/>
        <v>7.8274937204517866E-8</v>
      </c>
      <c r="N29">
        <f t="shared" si="2"/>
        <v>0</v>
      </c>
      <c r="O29">
        <f t="shared" si="10"/>
        <v>7.8274937204517866E-8</v>
      </c>
      <c r="P29" t="str">
        <f t="shared" si="3"/>
        <v/>
      </c>
      <c r="Q29" t="str">
        <f t="shared" si="4"/>
        <v/>
      </c>
      <c r="R29" t="str">
        <f t="shared" si="5"/>
        <v/>
      </c>
      <c r="S29" t="str">
        <f t="shared" si="6"/>
        <v/>
      </c>
      <c r="T29" t="str">
        <f t="shared" si="7"/>
        <v/>
      </c>
      <c r="U29">
        <f t="shared" si="8"/>
        <v>0</v>
      </c>
      <c r="V29">
        <f t="shared" si="11"/>
        <v>7.8274937204517866E-8</v>
      </c>
    </row>
    <row r="30" spans="1:22" x14ac:dyDescent="0.5">
      <c r="A30">
        <v>523.7249755859375</v>
      </c>
      <c r="B30">
        <v>476.5</v>
      </c>
      <c r="H30" t="s">
        <v>516</v>
      </c>
      <c r="I30">
        <f>(I26-I6)/I6</f>
        <v>1.3402230040898684</v>
      </c>
      <c r="J30">
        <f>'hidden params'!J30</f>
        <v>0</v>
      </c>
      <c r="K30" t="str">
        <f t="shared" si="0"/>
        <v/>
      </c>
      <c r="L30">
        <f t="shared" si="1"/>
        <v>0</v>
      </c>
      <c r="M30">
        <f t="shared" si="9"/>
        <v>7.8274937204517866E-8</v>
      </c>
      <c r="N30">
        <f t="shared" si="2"/>
        <v>0</v>
      </c>
      <c r="O30">
        <f t="shared" si="10"/>
        <v>7.8274937204517866E-8</v>
      </c>
      <c r="P30" t="str">
        <f t="shared" si="3"/>
        <v/>
      </c>
      <c r="Q30" t="str">
        <f t="shared" si="4"/>
        <v/>
      </c>
      <c r="R30" t="str">
        <f t="shared" si="5"/>
        <v/>
      </c>
      <c r="S30" t="str">
        <f t="shared" si="6"/>
        <v/>
      </c>
      <c r="T30" t="str">
        <f t="shared" si="7"/>
        <v/>
      </c>
      <c r="U30">
        <f t="shared" si="8"/>
        <v>0</v>
      </c>
      <c r="V30">
        <f t="shared" si="11"/>
        <v>7.8274937204517866E-8</v>
      </c>
    </row>
    <row r="31" spans="1:22" x14ac:dyDescent="0.5">
      <c r="A31">
        <v>523.7349853515625</v>
      </c>
      <c r="B31">
        <v>1069</v>
      </c>
      <c r="H31" t="s">
        <v>475</v>
      </c>
      <c r="I31">
        <f>(0.25* 0.0058*I22*I19)*EXP(-((I17-0.5)^2)/(2*((0.174318)^2)))</f>
        <v>0.13723147880859327</v>
      </c>
      <c r="J31">
        <f>'hidden params'!J31</f>
        <v>0</v>
      </c>
    </row>
    <row r="32" spans="1:22" x14ac:dyDescent="0.5">
      <c r="A32">
        <v>523.7449951171875</v>
      </c>
      <c r="B32">
        <v>5344</v>
      </c>
      <c r="H32" t="s">
        <v>498</v>
      </c>
      <c r="I32">
        <f xml:space="preserve"> 1/ (0.01 * $R$69)</f>
        <v>5.5040109943007391E-3</v>
      </c>
      <c r="J32">
        <f>'hidden params'!J32</f>
        <v>0</v>
      </c>
    </row>
    <row r="33" spans="1:9" x14ac:dyDescent="0.5">
      <c r="A33">
        <v>523.7550048828125</v>
      </c>
      <c r="B33">
        <v>46250</v>
      </c>
      <c r="F33">
        <v>14280</v>
      </c>
      <c r="H33" t="s">
        <v>499</v>
      </c>
      <c r="I33">
        <f xml:space="preserve"> 1/ (0.01 * $R$72)</f>
        <v>6.3590305344664437E-7</v>
      </c>
    </row>
    <row r="34" spans="1:9" x14ac:dyDescent="0.5">
      <c r="A34">
        <v>523.7650146484375</v>
      </c>
      <c r="B34">
        <v>152200</v>
      </c>
      <c r="H34" t="s">
        <v>522</v>
      </c>
      <c r="I34">
        <f xml:space="preserve"> 1/ (0.01 * $R$75)</f>
        <v>5.0559286903603156E-7</v>
      </c>
    </row>
    <row r="35" spans="1:9" ht="14.7" thickBot="1" x14ac:dyDescent="0.55000000000000004">
      <c r="A35">
        <v>523.7750244140625</v>
      </c>
      <c r="B35">
        <v>205400</v>
      </c>
    </row>
    <row r="36" spans="1:9" x14ac:dyDescent="0.5">
      <c r="A36">
        <v>523.78497314453125</v>
      </c>
      <c r="B36">
        <v>119200</v>
      </c>
      <c r="G36" s="14">
        <v>30</v>
      </c>
      <c r="H36" s="15" t="s">
        <v>505</v>
      </c>
      <c r="I36" s="18" t="s">
        <v>506</v>
      </c>
    </row>
    <row r="37" spans="1:9" x14ac:dyDescent="0.5">
      <c r="A37">
        <v>523.79498291015625</v>
      </c>
      <c r="B37">
        <v>26750</v>
      </c>
      <c r="G37" s="13" t="s">
        <v>461</v>
      </c>
      <c r="H37">
        <f>AVERAGE(K101:K110)</f>
        <v>4.0353486328544456E-2</v>
      </c>
      <c r="I37" s="19">
        <f>STDEV(K101:K110)</f>
        <v>4.0410916325476866E-2</v>
      </c>
    </row>
    <row r="38" spans="1:9" x14ac:dyDescent="0.5">
      <c r="A38">
        <v>523.80499267578125</v>
      </c>
      <c r="B38">
        <v>2961</v>
      </c>
      <c r="G38" s="13" t="s">
        <v>463</v>
      </c>
      <c r="H38">
        <f>AVERAGE(M101:M110)</f>
        <v>3.6141000252765814</v>
      </c>
      <c r="I38" s="19">
        <f>STDEV(M101:M110)</f>
        <v>1.291692837026106</v>
      </c>
    </row>
    <row r="39" spans="1:9" x14ac:dyDescent="0.5">
      <c r="A39">
        <v>523.81500244140625</v>
      </c>
      <c r="B39">
        <v>900.20001220703125</v>
      </c>
      <c r="G39" s="13" t="s">
        <v>465</v>
      </c>
      <c r="H39">
        <f>AVERAGE(O101:O110)</f>
        <v>4.7881245161977297</v>
      </c>
      <c r="I39" s="19">
        <f>STDEV(O101:O110)</f>
        <v>0.26773947331019893</v>
      </c>
    </row>
    <row r="40" spans="1:9" x14ac:dyDescent="0.5">
      <c r="A40">
        <v>523.82501220703125</v>
      </c>
      <c r="B40">
        <v>1215</v>
      </c>
      <c r="G40" s="13" t="s">
        <v>507</v>
      </c>
      <c r="H40">
        <f>AVERAGE(Q101:Q110)</f>
        <v>0.56027064829631423</v>
      </c>
      <c r="I40" s="19">
        <f>STDEV(Q101:Q110)</f>
        <v>2.7394768739940189E-2</v>
      </c>
    </row>
    <row r="41" spans="1:9" x14ac:dyDescent="0.5">
      <c r="A41">
        <v>523.83502197265625</v>
      </c>
      <c r="B41">
        <v>1975</v>
      </c>
      <c r="G41" s="13" t="s">
        <v>508</v>
      </c>
      <c r="H41">
        <f>AVERAGE(R101:R110)</f>
        <v>0.12498971196446199</v>
      </c>
      <c r="I41" s="19">
        <f>STDEV(R101:R110)</f>
        <v>6.9351414417997109E-2</v>
      </c>
    </row>
    <row r="42" spans="1:9" ht="14.7" thickBot="1" x14ac:dyDescent="0.55000000000000004">
      <c r="A42">
        <v>523.844970703125</v>
      </c>
      <c r="B42">
        <v>2095</v>
      </c>
      <c r="G42" s="16" t="s">
        <v>509</v>
      </c>
      <c r="H42" s="17">
        <f>AVERAGE(S101:S110)</f>
        <v>0.31473963973922364</v>
      </c>
      <c r="I42" s="20">
        <f>STDEV(S101:S110)</f>
        <v>8.2239800359040605E-2</v>
      </c>
    </row>
    <row r="43" spans="1:9" x14ac:dyDescent="0.5">
      <c r="A43">
        <v>523.85498046875</v>
      </c>
      <c r="B43">
        <v>1356</v>
      </c>
      <c r="F43">
        <v>56.885926146607297</v>
      </c>
    </row>
    <row r="44" spans="1:9" x14ac:dyDescent="0.5">
      <c r="A44">
        <v>523.864990234375</v>
      </c>
      <c r="B44">
        <v>587.20001220703125</v>
      </c>
      <c r="F44">
        <f xml:space="preserve"> $F$51 / 2</f>
        <v>56.885926146607297</v>
      </c>
    </row>
    <row r="45" spans="1:9" x14ac:dyDescent="0.5">
      <c r="A45">
        <v>523.875</v>
      </c>
      <c r="B45">
        <v>331.29998779296875</v>
      </c>
    </row>
    <row r="46" spans="1:9" x14ac:dyDescent="0.5">
      <c r="A46">
        <v>523.885009765625</v>
      </c>
      <c r="B46">
        <v>345</v>
      </c>
    </row>
    <row r="47" spans="1:9" x14ac:dyDescent="0.5">
      <c r="A47">
        <v>523.89501953125</v>
      </c>
      <c r="B47">
        <v>342.79998779296875</v>
      </c>
    </row>
    <row r="48" spans="1:9" x14ac:dyDescent="0.5">
      <c r="A48">
        <v>523.905029296875</v>
      </c>
      <c r="B48">
        <v>285.29998779296875</v>
      </c>
    </row>
    <row r="49" spans="1:16" x14ac:dyDescent="0.5">
      <c r="A49">
        <v>523.91497802734375</v>
      </c>
      <c r="B49">
        <v>234.19999694824219</v>
      </c>
    </row>
    <row r="50" spans="1:16" x14ac:dyDescent="0.5">
      <c r="A50">
        <v>523.92498779296875</v>
      </c>
      <c r="B50">
        <v>227.69999694824219</v>
      </c>
      <c r="E50" t="s">
        <v>440</v>
      </c>
      <c r="F50">
        <f>MEDIAN(F54:F67)</f>
        <v>102.5</v>
      </c>
    </row>
    <row r="51" spans="1:16" x14ac:dyDescent="0.5">
      <c r="A51">
        <v>523.93499755859375</v>
      </c>
      <c r="B51">
        <v>244.19999694824219</v>
      </c>
      <c r="E51" t="s">
        <v>441</v>
      </c>
      <c r="F51">
        <f>AVERAGE(F54:F67)</f>
        <v>113.77185229321459</v>
      </c>
    </row>
    <row r="52" spans="1:16" x14ac:dyDescent="0.5">
      <c r="A52">
        <v>523.94500732421875</v>
      </c>
      <c r="B52">
        <v>338.79998779296875</v>
      </c>
      <c r="E52" t="s">
        <v>442</v>
      </c>
      <c r="F52">
        <f>SUM(E$1:E$11)</f>
        <v>732060</v>
      </c>
    </row>
    <row r="53" spans="1:16" x14ac:dyDescent="0.5">
      <c r="A53">
        <v>523.95501708984375</v>
      </c>
      <c r="B53">
        <v>821.70001220703125</v>
      </c>
      <c r="E53" t="s">
        <v>443</v>
      </c>
      <c r="F53">
        <f>ABS(F52/F50)</f>
        <v>7142.0487804878048</v>
      </c>
    </row>
    <row r="54" spans="1:16" x14ac:dyDescent="0.5">
      <c r="A54">
        <v>523.96502685546875</v>
      </c>
      <c r="B54">
        <v>1391</v>
      </c>
      <c r="F54">
        <f>AVERAGE(B1:B10)</f>
        <v>67.875</v>
      </c>
    </row>
    <row r="55" spans="1:16" x14ac:dyDescent="0.5">
      <c r="A55">
        <v>523.9749755859375</v>
      </c>
      <c r="B55">
        <v>1121</v>
      </c>
      <c r="F55">
        <v>267.79998779296875</v>
      </c>
    </row>
    <row r="56" spans="1:16" x14ac:dyDescent="0.5">
      <c r="A56">
        <v>523.9849853515625</v>
      </c>
      <c r="B56">
        <v>414.5</v>
      </c>
      <c r="F56">
        <v>227</v>
      </c>
    </row>
    <row r="57" spans="1:16" x14ac:dyDescent="0.5">
      <c r="A57">
        <v>523.9949951171875</v>
      </c>
      <c r="B57">
        <v>125.19999694824219</v>
      </c>
      <c r="F57">
        <v>139</v>
      </c>
    </row>
    <row r="58" spans="1:16" x14ac:dyDescent="0.5">
      <c r="A58">
        <v>524.0050048828125</v>
      </c>
      <c r="B58">
        <v>125.80000305175781</v>
      </c>
      <c r="F58">
        <v>146.80000305175781</v>
      </c>
    </row>
    <row r="59" spans="1:16" x14ac:dyDescent="0.5">
      <c r="A59">
        <v>524.0150146484375</v>
      </c>
      <c r="B59">
        <v>216</v>
      </c>
      <c r="F59">
        <v>102.5</v>
      </c>
    </row>
    <row r="60" spans="1:16" x14ac:dyDescent="0.5">
      <c r="A60">
        <v>524.0250244140625</v>
      </c>
      <c r="B60">
        <v>267.79998779296875</v>
      </c>
      <c r="F60">
        <v>80</v>
      </c>
    </row>
    <row r="61" spans="1:16" x14ac:dyDescent="0.5">
      <c r="A61">
        <v>524.03497314453125</v>
      </c>
      <c r="B61">
        <v>212.30000305175781</v>
      </c>
      <c r="F61">
        <v>129.5</v>
      </c>
      <c r="I61" s="21"/>
    </row>
    <row r="62" spans="1:16" x14ac:dyDescent="0.5">
      <c r="A62">
        <v>524.04498291015625</v>
      </c>
      <c r="B62">
        <v>181</v>
      </c>
      <c r="F62">
        <v>72</v>
      </c>
      <c r="I62" s="21"/>
    </row>
    <row r="63" spans="1:16" x14ac:dyDescent="0.5">
      <c r="A63">
        <v>524.05499267578125</v>
      </c>
      <c r="B63">
        <v>177</v>
      </c>
      <c r="F63">
        <v>35.75</v>
      </c>
      <c r="I63" s="21"/>
    </row>
    <row r="64" spans="1:16" x14ac:dyDescent="0.5">
      <c r="A64">
        <v>524.06500244140625</v>
      </c>
      <c r="B64">
        <v>201.30000305175781</v>
      </c>
      <c r="F64">
        <v>6</v>
      </c>
      <c r="L64" t="s">
        <v>485</v>
      </c>
      <c r="M64" t="s">
        <v>486</v>
      </c>
      <c r="N64" t="s">
        <v>487</v>
      </c>
      <c r="O64" t="s">
        <v>488</v>
      </c>
      <c r="P64" t="s">
        <v>489</v>
      </c>
    </row>
    <row r="65" spans="1:20" x14ac:dyDescent="0.5">
      <c r="A65">
        <v>524.07501220703125</v>
      </c>
      <c r="B65">
        <v>308</v>
      </c>
      <c r="F65">
        <v>53.75</v>
      </c>
      <c r="I65" t="s">
        <v>491</v>
      </c>
      <c r="L65">
        <v>0.99978037151988564</v>
      </c>
      <c r="M65">
        <v>0.99661448400835628</v>
      </c>
      <c r="N65">
        <v>0.99998577314308323</v>
      </c>
      <c r="O65">
        <v>0.9995607912764406</v>
      </c>
      <c r="P65">
        <v>0.99838956801361511</v>
      </c>
    </row>
    <row r="66" spans="1:20" x14ac:dyDescent="0.5">
      <c r="A66">
        <v>524.08502197265625</v>
      </c>
      <c r="B66">
        <v>357.5</v>
      </c>
      <c r="F66">
        <f>AVERAGE(B$576:B$586)</f>
        <v>151.05908896706322</v>
      </c>
      <c r="I66" t="s">
        <v>492</v>
      </c>
      <c r="J66" t="s">
        <v>493</v>
      </c>
      <c r="K66" t="s">
        <v>494</v>
      </c>
      <c r="L66" t="s">
        <v>495</v>
      </c>
      <c r="M66" t="s">
        <v>496</v>
      </c>
      <c r="N66" t="s">
        <v>486</v>
      </c>
      <c r="O66" t="s">
        <v>487</v>
      </c>
      <c r="P66" t="s">
        <v>482</v>
      </c>
      <c r="Q66" t="s">
        <v>483</v>
      </c>
      <c r="R66" t="s">
        <v>497</v>
      </c>
      <c r="S66" t="s">
        <v>482</v>
      </c>
      <c r="T66" t="s">
        <v>483</v>
      </c>
    </row>
    <row r="67" spans="1:20" x14ac:dyDescent="0.5">
      <c r="A67">
        <v>524.094970703125</v>
      </c>
      <c r="B67">
        <v>238.5</v>
      </c>
      <c r="I67" t="s">
        <v>476</v>
      </c>
      <c r="J67">
        <v>1.0009999999999999</v>
      </c>
      <c r="K67">
        <v>179742.31326720194</v>
      </c>
      <c r="L67">
        <v>5.5690837722330295E-6</v>
      </c>
      <c r="M67">
        <v>3.1824463052837091</v>
      </c>
      <c r="N67">
        <v>-572019.25976035383</v>
      </c>
      <c r="O67">
        <v>572021.26176035381</v>
      </c>
      <c r="P67">
        <v>0.99999590613759382</v>
      </c>
      <c r="Q67" s="12" t="s">
        <v>490</v>
      </c>
      <c r="R67">
        <v>17956275.051668528</v>
      </c>
      <c r="S67">
        <v>1</v>
      </c>
      <c r="T67" s="12" t="s">
        <v>490</v>
      </c>
    </row>
    <row r="68" spans="1:20" x14ac:dyDescent="0.5">
      <c r="A68">
        <v>524.10400390625</v>
      </c>
      <c r="B68">
        <v>105.80000305175781</v>
      </c>
      <c r="I68" t="s">
        <v>477</v>
      </c>
      <c r="J68">
        <v>3.9902572309934548E-2</v>
      </c>
      <c r="K68">
        <v>5918.858549630676</v>
      </c>
      <c r="L68">
        <v>6.7415992417025038E-6</v>
      </c>
      <c r="M68">
        <v>3.1824463052837091</v>
      </c>
      <c r="N68">
        <v>-18836.40962019673</v>
      </c>
      <c r="O68">
        <v>18836.489425341348</v>
      </c>
      <c r="P68">
        <v>0.99999504421538232</v>
      </c>
      <c r="Q68" s="12" t="s">
        <v>490</v>
      </c>
      <c r="R68">
        <v>14833275.668689301</v>
      </c>
      <c r="S68">
        <v>1</v>
      </c>
      <c r="T68" s="12" t="s">
        <v>490</v>
      </c>
    </row>
    <row r="69" spans="1:20" x14ac:dyDescent="0.5">
      <c r="A69">
        <v>524.114990234375</v>
      </c>
      <c r="B69">
        <v>101.30000305175781</v>
      </c>
      <c r="I69" t="s">
        <v>478</v>
      </c>
      <c r="J69">
        <v>214096.50851295976</v>
      </c>
      <c r="K69">
        <v>38898270.503938153</v>
      </c>
      <c r="L69">
        <v>5.5040109943007391E-3</v>
      </c>
      <c r="M69">
        <v>3.1824463052837091</v>
      </c>
      <c r="N69">
        <v>-123577560.7386713</v>
      </c>
      <c r="O69">
        <v>124005753.75569722</v>
      </c>
      <c r="P69">
        <v>0.99595400016856028</v>
      </c>
      <c r="Q69" s="12" t="s">
        <v>490</v>
      </c>
      <c r="R69">
        <v>18168.568359246994</v>
      </c>
      <c r="S69">
        <v>1</v>
      </c>
      <c r="T69" s="12" t="s">
        <v>490</v>
      </c>
    </row>
    <row r="70" spans="1:20" x14ac:dyDescent="0.5">
      <c r="A70">
        <v>524.125</v>
      </c>
      <c r="B70">
        <v>160.5</v>
      </c>
      <c r="I70" t="s">
        <v>479</v>
      </c>
      <c r="J70">
        <v>4.7643865212150454</v>
      </c>
      <c r="K70">
        <v>571074.3865053209</v>
      </c>
      <c r="L70">
        <v>8.3428475060326558E-6</v>
      </c>
      <c r="M70">
        <v>3.1824463052837091</v>
      </c>
      <c r="N70">
        <v>-1817408.8069894982</v>
      </c>
      <c r="O70">
        <v>1817418.3357625406</v>
      </c>
      <c r="P70">
        <v>0.99999386712946658</v>
      </c>
      <c r="Q70" s="12" t="s">
        <v>490</v>
      </c>
      <c r="R70">
        <v>11986315.215241641</v>
      </c>
      <c r="S70">
        <v>1</v>
      </c>
      <c r="T70" s="12" t="s">
        <v>490</v>
      </c>
    </row>
    <row r="71" spans="1:20" x14ac:dyDescent="0.5">
      <c r="A71">
        <v>524.135009765625</v>
      </c>
      <c r="B71">
        <v>180</v>
      </c>
      <c r="I71" t="s">
        <v>480</v>
      </c>
      <c r="J71">
        <v>0.81498159363455203</v>
      </c>
      <c r="K71">
        <v>751.72070995027059</v>
      </c>
      <c r="L71">
        <v>1.0841547703115248E-3</v>
      </c>
      <c r="M71">
        <v>3.1824463052837091</v>
      </c>
      <c r="N71">
        <v>-2391.4958143928507</v>
      </c>
      <c r="O71">
        <v>2393.12577758012</v>
      </c>
      <c r="P71">
        <v>0.99920303240552366</v>
      </c>
      <c r="Q71" s="12" t="s">
        <v>490</v>
      </c>
      <c r="R71">
        <v>92237.753075850647</v>
      </c>
      <c r="S71">
        <v>1</v>
      </c>
      <c r="T71" s="12" t="s">
        <v>490</v>
      </c>
    </row>
    <row r="72" spans="1:20" x14ac:dyDescent="0.5">
      <c r="A72">
        <v>524.14398193359375</v>
      </c>
      <c r="B72">
        <v>138.5</v>
      </c>
      <c r="I72" t="s">
        <v>481</v>
      </c>
      <c r="J72">
        <v>96492.668954461376</v>
      </c>
      <c r="K72">
        <v>151741163108.84741</v>
      </c>
      <c r="L72">
        <v>6.3590305344664437E-7</v>
      </c>
      <c r="M72">
        <v>3.1824463052837091</v>
      </c>
      <c r="N72">
        <v>-482908007402.53516</v>
      </c>
      <c r="O72">
        <v>482908200387.87305</v>
      </c>
      <c r="P72">
        <v>0.99999953254436258</v>
      </c>
      <c r="Q72" s="12" t="s">
        <v>490</v>
      </c>
      <c r="R72">
        <v>157256675.30292889</v>
      </c>
      <c r="S72">
        <v>1</v>
      </c>
      <c r="T72" s="12" t="s">
        <v>490</v>
      </c>
    </row>
    <row r="73" spans="1:20" x14ac:dyDescent="0.5">
      <c r="A73">
        <v>524.15399169921875</v>
      </c>
      <c r="B73">
        <v>90</v>
      </c>
      <c r="I73" t="s">
        <v>517</v>
      </c>
      <c r="J73">
        <v>6.4084858545172008</v>
      </c>
      <c r="K73">
        <v>1293932.2071026966</v>
      </c>
      <c r="L73">
        <v>4.9527214944797902E-6</v>
      </c>
      <c r="M73">
        <v>3.1824463052837091</v>
      </c>
      <c r="N73">
        <v>-4117863.3632957176</v>
      </c>
      <c r="O73">
        <v>4117876.1802674267</v>
      </c>
      <c r="P73">
        <v>0.99999635922870556</v>
      </c>
      <c r="Q73" s="12" t="s">
        <v>490</v>
      </c>
      <c r="R73">
        <v>20190919.297896747</v>
      </c>
      <c r="S73">
        <v>1</v>
      </c>
      <c r="T73" s="12" t="s">
        <v>490</v>
      </c>
    </row>
    <row r="74" spans="1:20" x14ac:dyDescent="0.5">
      <c r="A74">
        <v>524.16400146484375</v>
      </c>
      <c r="B74">
        <v>90.5</v>
      </c>
      <c r="I74" t="s">
        <v>518</v>
      </c>
      <c r="J74">
        <v>0.82235747575759899</v>
      </c>
      <c r="K74">
        <v>462748.64676315075</v>
      </c>
      <c r="L74">
        <v>1.777114814942954E-6</v>
      </c>
      <c r="M74">
        <v>3.1824463052837091</v>
      </c>
      <c r="N74">
        <v>-1472671.8988089496</v>
      </c>
      <c r="O74">
        <v>1472673.5435239011</v>
      </c>
      <c r="P74">
        <v>0.99999869363366933</v>
      </c>
      <c r="Q74" s="12" t="s">
        <v>490</v>
      </c>
      <c r="R74">
        <v>56270984.383870572</v>
      </c>
      <c r="S74">
        <v>1</v>
      </c>
      <c r="T74" s="12" t="s">
        <v>490</v>
      </c>
    </row>
    <row r="75" spans="1:20" x14ac:dyDescent="0.5">
      <c r="A75">
        <v>524.17401123046875</v>
      </c>
      <c r="B75">
        <v>129.80000305175781</v>
      </c>
      <c r="I75" t="s">
        <v>519</v>
      </c>
      <c r="J75">
        <v>79855.382575965952</v>
      </c>
      <c r="K75">
        <v>157944044440.77509</v>
      </c>
      <c r="L75">
        <v>5.0559286903603156E-7</v>
      </c>
      <c r="M75">
        <v>3.1824463052837091</v>
      </c>
      <c r="N75">
        <v>-502648360816.72803</v>
      </c>
      <c r="O75">
        <v>502648520527.49323</v>
      </c>
      <c r="P75">
        <v>0.99999962833605593</v>
      </c>
      <c r="Q75" s="12" t="s">
        <v>490</v>
      </c>
      <c r="R75">
        <v>197787599.71567833</v>
      </c>
      <c r="S75">
        <v>1</v>
      </c>
      <c r="T75" s="12" t="s">
        <v>490</v>
      </c>
    </row>
    <row r="76" spans="1:20" x14ac:dyDescent="0.5">
      <c r="A76">
        <v>524.18402099609375</v>
      </c>
      <c r="B76">
        <v>148</v>
      </c>
    </row>
    <row r="77" spans="1:20" x14ac:dyDescent="0.5">
      <c r="A77">
        <v>524.1939697265625</v>
      </c>
      <c r="B77">
        <v>114.30000305175781</v>
      </c>
      <c r="I77" t="s">
        <v>500</v>
      </c>
      <c r="J77" t="s">
        <v>501</v>
      </c>
      <c r="K77" t="s">
        <v>472</v>
      </c>
    </row>
    <row r="78" spans="1:20" x14ac:dyDescent="0.5">
      <c r="A78">
        <v>524.2039794921875</v>
      </c>
      <c r="B78">
        <v>66.75</v>
      </c>
      <c r="I78">
        <f>MIN(I32:I34)</f>
        <v>5.0559286903603156E-7</v>
      </c>
      <c r="J78">
        <f>I30</f>
        <v>1.3402230040898684</v>
      </c>
      <c r="K78">
        <f>I28</f>
        <v>1.6767610106039539</v>
      </c>
    </row>
    <row r="79" spans="1:20" x14ac:dyDescent="0.5">
      <c r="A79">
        <v>524.2139892578125</v>
      </c>
      <c r="B79">
        <v>125.80000305175781</v>
      </c>
      <c r="I79">
        <f>8</f>
        <v>8</v>
      </c>
      <c r="J79">
        <f>J80*2</f>
        <v>0.27446295761718653</v>
      </c>
      <c r="K79">
        <v>2</v>
      </c>
    </row>
    <row r="80" spans="1:20" x14ac:dyDescent="0.5">
      <c r="A80">
        <v>524.2239990234375</v>
      </c>
      <c r="B80">
        <v>325.70001220703125</v>
      </c>
      <c r="I80">
        <f>4</f>
        <v>4</v>
      </c>
      <c r="J80">
        <f>I31</f>
        <v>0.13723147880859327</v>
      </c>
      <c r="K80">
        <v>1.5</v>
      </c>
    </row>
    <row r="81" spans="1:11" x14ac:dyDescent="0.5">
      <c r="A81">
        <v>524.2340087890625</v>
      </c>
      <c r="B81">
        <v>680.79998779296875</v>
      </c>
      <c r="I81">
        <f>2</f>
        <v>2</v>
      </c>
      <c r="J81">
        <f>J80/2</f>
        <v>6.8615739404296633E-2</v>
      </c>
      <c r="K81">
        <v>1</v>
      </c>
    </row>
    <row r="82" spans="1:11" x14ac:dyDescent="0.5">
      <c r="A82">
        <v>524.2440185546875</v>
      </c>
      <c r="B82">
        <v>3172</v>
      </c>
    </row>
    <row r="83" spans="1:11" x14ac:dyDescent="0.5">
      <c r="A83">
        <v>524.2540283203125</v>
      </c>
      <c r="B83">
        <v>24780</v>
      </c>
    </row>
    <row r="84" spans="1:11" x14ac:dyDescent="0.5">
      <c r="A84">
        <v>524.26397705078125</v>
      </c>
      <c r="B84">
        <v>88010</v>
      </c>
    </row>
    <row r="85" spans="1:11" x14ac:dyDescent="0.5">
      <c r="A85">
        <v>524.27398681640625</v>
      </c>
      <c r="B85">
        <v>133500</v>
      </c>
    </row>
    <row r="86" spans="1:11" x14ac:dyDescent="0.5">
      <c r="A86">
        <v>524.28399658203125</v>
      </c>
      <c r="B86">
        <v>91570</v>
      </c>
    </row>
    <row r="87" spans="1:11" x14ac:dyDescent="0.5">
      <c r="A87">
        <v>524.29400634765625</v>
      </c>
      <c r="B87">
        <v>27230</v>
      </c>
    </row>
    <row r="88" spans="1:11" x14ac:dyDescent="0.5">
      <c r="A88">
        <v>524.30401611328125</v>
      </c>
      <c r="B88">
        <v>3663</v>
      </c>
    </row>
    <row r="89" spans="1:11" x14ac:dyDescent="0.5">
      <c r="A89">
        <v>524.31402587890625</v>
      </c>
      <c r="B89">
        <v>837</v>
      </c>
      <c r="I89">
        <v>15182308935.320786</v>
      </c>
    </row>
    <row r="90" spans="1:11" x14ac:dyDescent="0.5">
      <c r="A90">
        <v>524.323974609375</v>
      </c>
      <c r="B90">
        <v>1008</v>
      </c>
      <c r="H90" t="s">
        <v>503</v>
      </c>
      <c r="I90">
        <f>((MIN(I24:I25)-I26)/(I98-I97))/((I26/(I96-I98)))</f>
        <v>234.4850177421329</v>
      </c>
    </row>
    <row r="91" spans="1:11" x14ac:dyDescent="0.5">
      <c r="A91">
        <v>524.333984375</v>
      </c>
      <c r="B91">
        <v>1437</v>
      </c>
      <c r="H91" t="s">
        <v>504</v>
      </c>
      <c r="I91">
        <f>_xlfn.F.DIST(I90,I96-I97,I96-I98,FALSE)</f>
        <v>1.8079193066507799E-5</v>
      </c>
    </row>
    <row r="92" spans="1:11" x14ac:dyDescent="0.5">
      <c r="A92">
        <v>524.343994140625</v>
      </c>
      <c r="B92">
        <v>1392</v>
      </c>
      <c r="I92">
        <f>ROUND(I91,3-(1+INT(LOG10(I91))))</f>
        <v>1.8099999999999999E-5</v>
      </c>
    </row>
    <row r="93" spans="1:11" x14ac:dyDescent="0.5">
      <c r="A93">
        <v>524.35400390625</v>
      </c>
      <c r="B93">
        <v>946.5</v>
      </c>
      <c r="H93" t="s">
        <v>523</v>
      </c>
      <c r="I93">
        <f>((I26-I6)/(I99-I98))/((I6/(I96-I99)))</f>
        <v>-0.44674100136328943</v>
      </c>
    </row>
    <row r="94" spans="1:11" x14ac:dyDescent="0.5">
      <c r="A94">
        <v>524.364013671875</v>
      </c>
      <c r="B94">
        <v>530.29998779296875</v>
      </c>
      <c r="H94" t="s">
        <v>524</v>
      </c>
      <c r="I94">
        <v>1</v>
      </c>
    </row>
    <row r="95" spans="1:11" x14ac:dyDescent="0.5">
      <c r="A95">
        <v>524.3740234375</v>
      </c>
      <c r="B95">
        <v>372</v>
      </c>
      <c r="I95">
        <f>ROUND(I94,3-(1+INT(LOG10(I94))))</f>
        <v>1</v>
      </c>
    </row>
    <row r="96" spans="1:11" x14ac:dyDescent="0.5">
      <c r="A96">
        <v>524.38397216796875</v>
      </c>
      <c r="B96">
        <v>612</v>
      </c>
      <c r="H96" t="s">
        <v>502</v>
      </c>
      <c r="I96">
        <v>9</v>
      </c>
    </row>
    <row r="97" spans="1:19" x14ac:dyDescent="0.5">
      <c r="A97">
        <v>524.39398193359375</v>
      </c>
      <c r="B97">
        <v>1061</v>
      </c>
      <c r="H97" t="s">
        <v>23</v>
      </c>
      <c r="I97">
        <v>4</v>
      </c>
      <c r="J97" t="s">
        <v>467</v>
      </c>
      <c r="K97">
        <f>AVERAGE(K101:K120)</f>
        <v>4.0353486328544456E-2</v>
      </c>
      <c r="L97">
        <f t="shared" ref="L97:P97" si="12">AVERAGE(L101:L120)</f>
        <v>208858.5678102306</v>
      </c>
      <c r="M97">
        <f t="shared" si="12"/>
        <v>3.6141000252765814</v>
      </c>
      <c r="N97">
        <f t="shared" si="12"/>
        <v>45660.556477142629</v>
      </c>
      <c r="O97">
        <f t="shared" si="12"/>
        <v>4.7881245161977297</v>
      </c>
      <c r="P97">
        <f t="shared" si="12"/>
        <v>118890.74834741408</v>
      </c>
    </row>
    <row r="98" spans="1:19" x14ac:dyDescent="0.5">
      <c r="A98">
        <v>524.40399169921875</v>
      </c>
      <c r="B98">
        <v>999</v>
      </c>
      <c r="H98" t="s">
        <v>24</v>
      </c>
      <c r="I98">
        <v>7</v>
      </c>
      <c r="J98" t="s">
        <v>468</v>
      </c>
      <c r="K98">
        <f>K99/AVERAGE(K101:K120)</f>
        <v>1.0014231731173073</v>
      </c>
      <c r="L98">
        <f t="shared" ref="L98:P98" si="13">L99/AVERAGE(L101:L120)</f>
        <v>0.10876243633007623</v>
      </c>
      <c r="M98">
        <f t="shared" si="13"/>
        <v>0.35740373204730402</v>
      </c>
      <c r="N98">
        <f t="shared" si="13"/>
        <v>0.56100096567510471</v>
      </c>
      <c r="O98">
        <f t="shared" si="13"/>
        <v>5.5917399893103029E-2</v>
      </c>
      <c r="P98">
        <f t="shared" si="13"/>
        <v>0.32646529695254672</v>
      </c>
    </row>
    <row r="99" spans="1:19" x14ac:dyDescent="0.5">
      <c r="A99">
        <v>524.41400146484375</v>
      </c>
      <c r="B99">
        <v>454.5</v>
      </c>
      <c r="H99" t="s">
        <v>1</v>
      </c>
      <c r="I99">
        <v>10</v>
      </c>
      <c r="J99" t="s">
        <v>459</v>
      </c>
      <c r="K99">
        <f>STDEV(K101:K120)</f>
        <v>4.0410916325476866E-2</v>
      </c>
      <c r="L99">
        <f t="shared" ref="L99:P99" si="14">STDEV(L101:L120)</f>
        <v>22715.966683451115</v>
      </c>
      <c r="M99">
        <f t="shared" si="14"/>
        <v>1.291692837026106</v>
      </c>
      <c r="N99">
        <f t="shared" si="14"/>
        <v>25615.616276939672</v>
      </c>
      <c r="O99">
        <f t="shared" si="14"/>
        <v>0.26773947331019893</v>
      </c>
      <c r="P99">
        <f t="shared" si="14"/>
        <v>38813.703464149039</v>
      </c>
    </row>
    <row r="100" spans="1:19" x14ac:dyDescent="0.5">
      <c r="A100">
        <v>524.42401123046875</v>
      </c>
      <c r="B100">
        <v>117.5</v>
      </c>
      <c r="J100" t="s">
        <v>460</v>
      </c>
      <c r="K100" t="s">
        <v>461</v>
      </c>
      <c r="L100" t="s">
        <v>462</v>
      </c>
      <c r="M100" t="s">
        <v>463</v>
      </c>
      <c r="N100" t="s">
        <v>464</v>
      </c>
      <c r="O100" t="s">
        <v>465</v>
      </c>
      <c r="P100" t="s">
        <v>466</v>
      </c>
      <c r="Q100" t="s">
        <v>469</v>
      </c>
      <c r="R100" t="s">
        <v>470</v>
      </c>
      <c r="S100" t="s">
        <v>471</v>
      </c>
    </row>
    <row r="101" spans="1:19" x14ac:dyDescent="0.5">
      <c r="A101">
        <v>524.43402099609375</v>
      </c>
      <c r="B101">
        <v>65.75</v>
      </c>
      <c r="J101">
        <v>1</v>
      </c>
      <c r="K101">
        <v>3.6644775475380767E-2</v>
      </c>
      <c r="L101">
        <v>213325.78824540545</v>
      </c>
      <c r="M101">
        <v>3.9889156743966288</v>
      </c>
      <c r="N101">
        <v>70726.564524257017</v>
      </c>
      <c r="O101">
        <v>5.0292777418196355</v>
      </c>
      <c r="P101">
        <v>104650.03711305906</v>
      </c>
      <c r="Q101">
        <f>L101/SUM(P101,N101,L101)</f>
        <v>0.54881522161407259</v>
      </c>
      <c r="R101">
        <f>N101/SUM(P101,N101,L101)</f>
        <v>0.18195556900382445</v>
      </c>
      <c r="S101">
        <f>P101/SUM(P101,N101,L101)</f>
        <v>0.26922920938210299</v>
      </c>
    </row>
    <row r="102" spans="1:19" x14ac:dyDescent="0.5">
      <c r="A102">
        <v>524.4439697265625</v>
      </c>
      <c r="B102">
        <v>120.80000305175781</v>
      </c>
      <c r="J102">
        <v>2</v>
      </c>
      <c r="K102">
        <v>6.9247984608806633E-5</v>
      </c>
      <c r="L102">
        <v>213191.42107213291</v>
      </c>
      <c r="M102">
        <v>4.2486984616110615</v>
      </c>
      <c r="N102">
        <v>38685.156207796223</v>
      </c>
      <c r="O102">
        <v>4.4138844377813564</v>
      </c>
      <c r="P102">
        <v>143251.74337574202</v>
      </c>
      <c r="Q102">
        <f t="shared" ref="Q102:Q110" si="15">L102/SUM(P102,N102,L102)</f>
        <v>0.53954983717280913</v>
      </c>
      <c r="R102">
        <f t="shared" ref="R102:R110" si="16">N102/SUM(P102,N102,L102)</f>
        <v>9.7905298571366733E-2</v>
      </c>
      <c r="S102">
        <f t="shared" ref="S102:S110" si="17">P102/SUM(P102,N102,L102)</f>
        <v>0.36254486425582405</v>
      </c>
    </row>
    <row r="103" spans="1:19" x14ac:dyDescent="0.5">
      <c r="A103">
        <v>524.4539794921875</v>
      </c>
      <c r="B103">
        <v>275.70001220703125</v>
      </c>
      <c r="J103">
        <v>3</v>
      </c>
      <c r="K103">
        <v>7.4901695223889217E-2</v>
      </c>
      <c r="L103">
        <v>219200.51954476818</v>
      </c>
      <c r="M103">
        <v>3.4065113190566798</v>
      </c>
      <c r="N103">
        <v>58363.91199166084</v>
      </c>
      <c r="O103">
        <v>5.0103454988574407</v>
      </c>
      <c r="P103">
        <v>74847.546022054026</v>
      </c>
      <c r="Q103">
        <f t="shared" si="15"/>
        <v>0.62200076473959143</v>
      </c>
      <c r="R103">
        <f t="shared" si="16"/>
        <v>0.16561273653638889</v>
      </c>
      <c r="S103">
        <f t="shared" si="17"/>
        <v>0.21238649872401974</v>
      </c>
    </row>
    <row r="104" spans="1:19" x14ac:dyDescent="0.5">
      <c r="A104">
        <v>524.4639892578125</v>
      </c>
      <c r="B104">
        <v>397.5</v>
      </c>
      <c r="J104">
        <v>4</v>
      </c>
      <c r="K104">
        <v>0.11330954166984104</v>
      </c>
      <c r="L104">
        <v>211648.23029190864</v>
      </c>
      <c r="M104">
        <v>4.5370008315310049</v>
      </c>
      <c r="N104">
        <v>29047.632345218284</v>
      </c>
      <c r="O104">
        <v>4.606333339071675</v>
      </c>
      <c r="P104">
        <v>154408.31495501901</v>
      </c>
      <c r="Q104">
        <f t="shared" si="15"/>
        <v>0.5356770246817959</v>
      </c>
      <c r="R104">
        <f t="shared" si="16"/>
        <v>7.3518919800446336E-2</v>
      </c>
      <c r="S104">
        <f t="shared" si="17"/>
        <v>0.39080405551775771</v>
      </c>
    </row>
    <row r="105" spans="1:19" x14ac:dyDescent="0.5">
      <c r="A105">
        <v>524.4739990234375</v>
      </c>
      <c r="B105">
        <v>313</v>
      </c>
      <c r="J105">
        <v>5</v>
      </c>
      <c r="K105">
        <v>1.0100000000001341E-7</v>
      </c>
      <c r="L105">
        <v>225516.77085476817</v>
      </c>
      <c r="M105">
        <v>3.9443196677439794</v>
      </c>
      <c r="N105">
        <v>75478.400485763937</v>
      </c>
      <c r="O105">
        <v>4.8798799739311916</v>
      </c>
      <c r="P105">
        <v>93700.530238340099</v>
      </c>
      <c r="Q105">
        <f t="shared" si="15"/>
        <v>0.57136870240200233</v>
      </c>
      <c r="R105">
        <f t="shared" si="16"/>
        <v>0.19123187859364377</v>
      </c>
      <c r="S105">
        <f t="shared" si="17"/>
        <v>0.23739941900435385</v>
      </c>
    </row>
    <row r="106" spans="1:19" x14ac:dyDescent="0.5">
      <c r="A106">
        <v>524.4840087890625</v>
      </c>
      <c r="B106">
        <v>179.80000305175781</v>
      </c>
      <c r="J106">
        <v>6</v>
      </c>
      <c r="K106">
        <v>7.155257003750809E-2</v>
      </c>
      <c r="L106">
        <v>209654.16731000593</v>
      </c>
      <c r="M106">
        <v>4.1366521998007908</v>
      </c>
      <c r="N106">
        <v>32216.037122526646</v>
      </c>
      <c r="O106">
        <v>4.4783307390959139</v>
      </c>
      <c r="P106">
        <v>121798.71396010923</v>
      </c>
      <c r="Q106">
        <f t="shared" si="15"/>
        <v>0.57649734884312809</v>
      </c>
      <c r="R106">
        <f t="shared" si="16"/>
        <v>8.858617135859824E-2</v>
      </c>
      <c r="S106">
        <f t="shared" si="17"/>
        <v>0.3349164797982736</v>
      </c>
    </row>
    <row r="107" spans="1:19" x14ac:dyDescent="0.5">
      <c r="A107">
        <v>524.4940185546875</v>
      </c>
      <c r="B107">
        <v>197.80000305175781</v>
      </c>
      <c r="J107">
        <v>7</v>
      </c>
      <c r="K107">
        <v>1.0099999999992581E-7</v>
      </c>
      <c r="L107">
        <v>216889.65833555683</v>
      </c>
      <c r="M107">
        <v>3.9983970119361869</v>
      </c>
      <c r="N107">
        <v>3614.6454715099148</v>
      </c>
      <c r="O107">
        <v>4.5600921237387082</v>
      </c>
      <c r="P107">
        <v>190225.43902833853</v>
      </c>
      <c r="Q107">
        <f t="shared" si="15"/>
        <v>0.52805929475254143</v>
      </c>
      <c r="R107">
        <f t="shared" si="16"/>
        <v>8.8005447245110714E-3</v>
      </c>
      <c r="S107">
        <f t="shared" si="17"/>
        <v>0.46314016052294743</v>
      </c>
    </row>
    <row r="108" spans="1:19" x14ac:dyDescent="0.5">
      <c r="A108">
        <v>524.5040283203125</v>
      </c>
      <c r="B108">
        <v>258.29998779296875</v>
      </c>
      <c r="J108">
        <v>8</v>
      </c>
      <c r="K108">
        <v>6.6545987461432116E-2</v>
      </c>
      <c r="L108">
        <v>219453.82584182147</v>
      </c>
      <c r="M108">
        <v>4.0022368354137683</v>
      </c>
      <c r="N108">
        <v>19414.138065379972</v>
      </c>
      <c r="O108">
        <v>4.6955185192823228</v>
      </c>
      <c r="P108">
        <v>143330.80166052651</v>
      </c>
      <c r="Q108">
        <f t="shared" si="15"/>
        <v>0.57418768874315718</v>
      </c>
      <c r="R108">
        <f t="shared" si="16"/>
        <v>5.079592038069957E-2</v>
      </c>
      <c r="S108">
        <f t="shared" si="17"/>
        <v>0.37501639087614325</v>
      </c>
    </row>
    <row r="109" spans="1:19" x14ac:dyDescent="0.5">
      <c r="A109">
        <v>524.51397705078125</v>
      </c>
      <c r="B109">
        <v>254</v>
      </c>
      <c r="J109">
        <v>9</v>
      </c>
      <c r="K109">
        <v>1.1965411208527505E-7</v>
      </c>
      <c r="L109">
        <v>145551.80957354751</v>
      </c>
      <c r="M109">
        <v>3.0373942030859677E-2</v>
      </c>
      <c r="N109">
        <v>47909.616600073896</v>
      </c>
      <c r="O109">
        <v>5.1152384814877347</v>
      </c>
      <c r="P109">
        <v>66977.45121745221</v>
      </c>
      <c r="Q109">
        <f t="shared" si="15"/>
        <v>0.55887128308799949</v>
      </c>
      <c r="R109">
        <f t="shared" si="16"/>
        <v>0.18395723818196724</v>
      </c>
      <c r="S109">
        <f t="shared" si="17"/>
        <v>0.25717147873003321</v>
      </c>
    </row>
    <row r="110" spans="1:19" x14ac:dyDescent="0.5">
      <c r="A110">
        <v>524.52398681640625</v>
      </c>
      <c r="B110">
        <v>227</v>
      </c>
      <c r="J110">
        <v>10</v>
      </c>
      <c r="K110">
        <v>4.0510723778672528E-2</v>
      </c>
      <c r="L110">
        <v>214153.48703239096</v>
      </c>
      <c r="M110">
        <v>3.8478943092448596</v>
      </c>
      <c r="N110">
        <v>81149.46195723956</v>
      </c>
      <c r="O110">
        <v>5.0923443069113166</v>
      </c>
      <c r="P110">
        <v>95716.905903499777</v>
      </c>
      <c r="Q110">
        <f t="shared" si="15"/>
        <v>0.54767931692604532</v>
      </c>
      <c r="R110">
        <f t="shared" si="16"/>
        <v>0.20753284249317347</v>
      </c>
      <c r="S110">
        <f t="shared" si="17"/>
        <v>0.24478784058078121</v>
      </c>
    </row>
    <row r="111" spans="1:19" x14ac:dyDescent="0.5">
      <c r="A111">
        <v>524.53399658203125</v>
      </c>
      <c r="B111">
        <v>187.30000305175781</v>
      </c>
      <c r="J111">
        <v>11</v>
      </c>
    </row>
    <row r="112" spans="1:19" x14ac:dyDescent="0.5">
      <c r="A112">
        <v>524.54400634765625</v>
      </c>
      <c r="B112">
        <v>113.80000305175781</v>
      </c>
      <c r="J112">
        <v>12</v>
      </c>
    </row>
    <row r="113" spans="1:10" x14ac:dyDescent="0.5">
      <c r="A113">
        <v>524.55401611328125</v>
      </c>
      <c r="B113">
        <v>87.25</v>
      </c>
      <c r="J113">
        <v>13</v>
      </c>
    </row>
    <row r="114" spans="1:10" x14ac:dyDescent="0.5">
      <c r="A114">
        <v>524.56402587890625</v>
      </c>
      <c r="B114">
        <v>127</v>
      </c>
      <c r="J114">
        <v>14</v>
      </c>
    </row>
    <row r="115" spans="1:10" x14ac:dyDescent="0.5">
      <c r="A115">
        <v>524.573974609375</v>
      </c>
      <c r="B115">
        <v>151.5</v>
      </c>
      <c r="J115">
        <v>15</v>
      </c>
    </row>
    <row r="116" spans="1:10" x14ac:dyDescent="0.5">
      <c r="A116">
        <v>524.583984375</v>
      </c>
      <c r="B116">
        <v>123.19999694824219</v>
      </c>
      <c r="J116">
        <v>16</v>
      </c>
    </row>
    <row r="117" spans="1:10" x14ac:dyDescent="0.5">
      <c r="A117">
        <v>524.593994140625</v>
      </c>
      <c r="B117">
        <v>88.25</v>
      </c>
      <c r="J117">
        <v>17</v>
      </c>
    </row>
    <row r="118" spans="1:10" x14ac:dyDescent="0.5">
      <c r="A118">
        <v>524.60400390625</v>
      </c>
      <c r="B118">
        <v>93.75</v>
      </c>
      <c r="J118">
        <v>18</v>
      </c>
    </row>
    <row r="119" spans="1:10" x14ac:dyDescent="0.5">
      <c r="A119">
        <v>524.614013671875</v>
      </c>
      <c r="B119">
        <v>95.25</v>
      </c>
      <c r="J119">
        <v>19</v>
      </c>
    </row>
    <row r="120" spans="1:10" x14ac:dyDescent="0.5">
      <c r="A120">
        <v>524.6240234375</v>
      </c>
      <c r="B120">
        <v>94.5</v>
      </c>
      <c r="J120">
        <v>20</v>
      </c>
    </row>
    <row r="121" spans="1:10" x14ac:dyDescent="0.5">
      <c r="A121">
        <v>524.63397216796875</v>
      </c>
      <c r="B121">
        <v>154.30000305175781</v>
      </c>
    </row>
    <row r="122" spans="1:10" x14ac:dyDescent="0.5">
      <c r="A122">
        <v>524.64398193359375</v>
      </c>
      <c r="B122">
        <v>217.5</v>
      </c>
    </row>
    <row r="123" spans="1:10" x14ac:dyDescent="0.5">
      <c r="A123">
        <v>524.65399169921875</v>
      </c>
      <c r="B123">
        <v>220.5</v>
      </c>
    </row>
    <row r="124" spans="1:10" x14ac:dyDescent="0.5">
      <c r="A124">
        <v>524.66400146484375</v>
      </c>
      <c r="B124">
        <v>185.5</v>
      </c>
    </row>
    <row r="125" spans="1:10" x14ac:dyDescent="0.5">
      <c r="A125">
        <v>524.67401123046875</v>
      </c>
      <c r="B125">
        <v>132.30000305175781</v>
      </c>
    </row>
    <row r="126" spans="1:10" x14ac:dyDescent="0.5">
      <c r="A126">
        <v>524.68402099609375</v>
      </c>
      <c r="B126">
        <v>140</v>
      </c>
    </row>
    <row r="127" spans="1:10" x14ac:dyDescent="0.5">
      <c r="A127">
        <v>524.6939697265625</v>
      </c>
      <c r="B127">
        <v>189</v>
      </c>
    </row>
    <row r="128" spans="1:10" x14ac:dyDescent="0.5">
      <c r="A128">
        <v>524.7039794921875</v>
      </c>
      <c r="B128">
        <v>218.80000305175781</v>
      </c>
    </row>
    <row r="129" spans="1:2" x14ac:dyDescent="0.5">
      <c r="A129">
        <v>524.7139892578125</v>
      </c>
      <c r="B129">
        <v>285</v>
      </c>
    </row>
    <row r="130" spans="1:2" x14ac:dyDescent="0.5">
      <c r="A130">
        <v>524.7239990234375</v>
      </c>
      <c r="B130">
        <v>347.29998779296875</v>
      </c>
    </row>
    <row r="131" spans="1:2" x14ac:dyDescent="0.5">
      <c r="A131">
        <v>524.7340087890625</v>
      </c>
      <c r="B131">
        <v>521.29998779296875</v>
      </c>
    </row>
    <row r="132" spans="1:2" x14ac:dyDescent="0.5">
      <c r="A132">
        <v>524.7440185546875</v>
      </c>
      <c r="B132">
        <v>1615</v>
      </c>
    </row>
    <row r="133" spans="1:2" x14ac:dyDescent="0.5">
      <c r="A133">
        <v>524.7540283203125</v>
      </c>
      <c r="B133">
        <v>8999</v>
      </c>
    </row>
    <row r="134" spans="1:2" x14ac:dyDescent="0.5">
      <c r="A134">
        <v>524.76397705078125</v>
      </c>
      <c r="B134">
        <v>31030</v>
      </c>
    </row>
    <row r="135" spans="1:2" x14ac:dyDescent="0.5">
      <c r="A135">
        <v>524.77398681640625</v>
      </c>
      <c r="B135">
        <v>51590</v>
      </c>
    </row>
    <row r="136" spans="1:2" x14ac:dyDescent="0.5">
      <c r="A136">
        <v>524.78399658203125</v>
      </c>
      <c r="B136">
        <v>42590</v>
      </c>
    </row>
    <row r="137" spans="1:2" x14ac:dyDescent="0.5">
      <c r="A137">
        <v>524.79400634765625</v>
      </c>
      <c r="B137">
        <v>17400</v>
      </c>
    </row>
    <row r="138" spans="1:2" x14ac:dyDescent="0.5">
      <c r="A138">
        <v>524.80401611328125</v>
      </c>
      <c r="B138">
        <v>3686</v>
      </c>
    </row>
    <row r="139" spans="1:2" x14ac:dyDescent="0.5">
      <c r="A139">
        <v>524.81402587890625</v>
      </c>
      <c r="B139">
        <v>827.5</v>
      </c>
    </row>
    <row r="140" spans="1:2" x14ac:dyDescent="0.5">
      <c r="A140">
        <v>524.823974609375</v>
      </c>
      <c r="B140">
        <v>507.5</v>
      </c>
    </row>
    <row r="141" spans="1:2" x14ac:dyDescent="0.5">
      <c r="A141">
        <v>524.833984375</v>
      </c>
      <c r="B141">
        <v>601.5</v>
      </c>
    </row>
    <row r="142" spans="1:2" x14ac:dyDescent="0.5">
      <c r="A142">
        <v>524.843994140625</v>
      </c>
      <c r="B142">
        <v>643.29998779296875</v>
      </c>
    </row>
    <row r="143" spans="1:2" x14ac:dyDescent="0.5">
      <c r="A143">
        <v>524.85400390625</v>
      </c>
      <c r="B143">
        <v>590.5</v>
      </c>
    </row>
    <row r="144" spans="1:2" x14ac:dyDescent="0.5">
      <c r="A144">
        <v>524.864013671875</v>
      </c>
      <c r="B144">
        <v>499.70001220703125</v>
      </c>
    </row>
    <row r="145" spans="1:2" x14ac:dyDescent="0.5">
      <c r="A145">
        <v>524.8740234375</v>
      </c>
      <c r="B145">
        <v>383.29998779296875</v>
      </c>
    </row>
    <row r="146" spans="1:2" x14ac:dyDescent="0.5">
      <c r="A146">
        <v>524.88397216796875</v>
      </c>
      <c r="B146">
        <v>359</v>
      </c>
    </row>
    <row r="147" spans="1:2" x14ac:dyDescent="0.5">
      <c r="A147">
        <v>524.89398193359375</v>
      </c>
      <c r="B147">
        <v>496.5</v>
      </c>
    </row>
    <row r="148" spans="1:2" x14ac:dyDescent="0.5">
      <c r="A148">
        <v>524.90399169921875</v>
      </c>
      <c r="B148">
        <v>508.79998779296875</v>
      </c>
    </row>
    <row r="149" spans="1:2" x14ac:dyDescent="0.5">
      <c r="A149">
        <v>524.91400146484375</v>
      </c>
      <c r="B149">
        <v>252.69999694824219</v>
      </c>
    </row>
    <row r="150" spans="1:2" x14ac:dyDescent="0.5">
      <c r="A150">
        <v>524.92401123046875</v>
      </c>
      <c r="B150">
        <v>76.75</v>
      </c>
    </row>
    <row r="151" spans="1:2" x14ac:dyDescent="0.5">
      <c r="A151">
        <v>524.93402099609375</v>
      </c>
      <c r="B151">
        <v>87.25</v>
      </c>
    </row>
    <row r="152" spans="1:2" x14ac:dyDescent="0.5">
      <c r="A152">
        <v>524.9439697265625</v>
      </c>
      <c r="B152">
        <v>98.5</v>
      </c>
    </row>
    <row r="153" spans="1:2" x14ac:dyDescent="0.5">
      <c r="A153">
        <v>524.9539794921875</v>
      </c>
      <c r="B153">
        <v>85.75</v>
      </c>
    </row>
    <row r="154" spans="1:2" x14ac:dyDescent="0.5">
      <c r="A154">
        <v>524.9639892578125</v>
      </c>
      <c r="B154">
        <v>99.5</v>
      </c>
    </row>
    <row r="155" spans="1:2" x14ac:dyDescent="0.5">
      <c r="A155">
        <v>524.9739990234375</v>
      </c>
      <c r="B155">
        <v>132.5</v>
      </c>
    </row>
    <row r="156" spans="1:2" x14ac:dyDescent="0.5">
      <c r="A156">
        <v>524.9840087890625</v>
      </c>
      <c r="B156">
        <v>187.30000305175781</v>
      </c>
    </row>
    <row r="157" spans="1:2" x14ac:dyDescent="0.5">
      <c r="A157">
        <v>524.9940185546875</v>
      </c>
      <c r="B157">
        <v>233.5</v>
      </c>
    </row>
    <row r="158" spans="1:2" x14ac:dyDescent="0.5">
      <c r="A158">
        <v>525.0040283203125</v>
      </c>
      <c r="B158">
        <v>183.30000305175781</v>
      </c>
    </row>
    <row r="159" spans="1:2" x14ac:dyDescent="0.5">
      <c r="A159">
        <v>525.01397705078125</v>
      </c>
      <c r="B159">
        <v>122.5</v>
      </c>
    </row>
    <row r="160" spans="1:2" x14ac:dyDescent="0.5">
      <c r="A160">
        <v>525.02398681640625</v>
      </c>
      <c r="B160">
        <v>139</v>
      </c>
    </row>
    <row r="161" spans="1:2" x14ac:dyDescent="0.5">
      <c r="A161">
        <v>525.03399658203125</v>
      </c>
      <c r="B161">
        <v>153</v>
      </c>
    </row>
    <row r="162" spans="1:2" x14ac:dyDescent="0.5">
      <c r="A162">
        <v>525.04400634765625</v>
      </c>
      <c r="B162">
        <v>118.80000305175781</v>
      </c>
    </row>
    <row r="163" spans="1:2" x14ac:dyDescent="0.5">
      <c r="A163">
        <v>525.05401611328125</v>
      </c>
      <c r="B163">
        <v>76</v>
      </c>
    </row>
    <row r="164" spans="1:2" x14ac:dyDescent="0.5">
      <c r="A164">
        <v>525.06402587890625</v>
      </c>
      <c r="B164">
        <v>83.5</v>
      </c>
    </row>
    <row r="165" spans="1:2" x14ac:dyDescent="0.5">
      <c r="A165">
        <v>525.073974609375</v>
      </c>
      <c r="B165">
        <v>116.5</v>
      </c>
    </row>
    <row r="166" spans="1:2" x14ac:dyDescent="0.5">
      <c r="A166">
        <v>525.083984375</v>
      </c>
      <c r="B166">
        <v>106.5</v>
      </c>
    </row>
    <row r="167" spans="1:2" x14ac:dyDescent="0.5">
      <c r="A167">
        <v>525.093994140625</v>
      </c>
      <c r="B167">
        <v>81.5</v>
      </c>
    </row>
    <row r="168" spans="1:2" x14ac:dyDescent="0.5">
      <c r="A168">
        <v>525.10400390625</v>
      </c>
      <c r="B168">
        <v>102.5</v>
      </c>
    </row>
    <row r="169" spans="1:2" x14ac:dyDescent="0.5">
      <c r="A169">
        <v>525.114013671875</v>
      </c>
      <c r="B169">
        <v>118.30000305175781</v>
      </c>
    </row>
    <row r="170" spans="1:2" x14ac:dyDescent="0.5">
      <c r="A170">
        <v>525.1240234375</v>
      </c>
      <c r="B170">
        <v>97</v>
      </c>
    </row>
    <row r="171" spans="1:2" x14ac:dyDescent="0.5">
      <c r="A171">
        <v>525.13397216796875</v>
      </c>
      <c r="B171">
        <v>101.80000305175781</v>
      </c>
    </row>
    <row r="172" spans="1:2" x14ac:dyDescent="0.5">
      <c r="A172">
        <v>525.14398193359375</v>
      </c>
      <c r="B172">
        <v>116</v>
      </c>
    </row>
    <row r="173" spans="1:2" x14ac:dyDescent="0.5">
      <c r="A173">
        <v>525.15399169921875</v>
      </c>
      <c r="B173">
        <v>111.69999694824219</v>
      </c>
    </row>
    <row r="174" spans="1:2" x14ac:dyDescent="0.5">
      <c r="A174">
        <v>525.16400146484375</v>
      </c>
      <c r="B174">
        <v>111</v>
      </c>
    </row>
    <row r="175" spans="1:2" x14ac:dyDescent="0.5">
      <c r="A175">
        <v>525.17401123046875</v>
      </c>
      <c r="B175">
        <v>94.5</v>
      </c>
    </row>
    <row r="176" spans="1:2" x14ac:dyDescent="0.5">
      <c r="A176">
        <v>525.18499755859375</v>
      </c>
      <c r="B176">
        <v>61.5</v>
      </c>
    </row>
    <row r="177" spans="1:2" x14ac:dyDescent="0.5">
      <c r="A177">
        <v>525.19500732421875</v>
      </c>
      <c r="B177">
        <v>53.25</v>
      </c>
    </row>
    <row r="178" spans="1:2" x14ac:dyDescent="0.5">
      <c r="A178">
        <v>525.2039794921875</v>
      </c>
      <c r="B178">
        <v>69.5</v>
      </c>
    </row>
    <row r="179" spans="1:2" x14ac:dyDescent="0.5">
      <c r="A179">
        <v>525.2139892578125</v>
      </c>
      <c r="B179">
        <v>91</v>
      </c>
    </row>
    <row r="180" spans="1:2" x14ac:dyDescent="0.5">
      <c r="A180">
        <v>525.2239990234375</v>
      </c>
      <c r="B180">
        <v>100.80000305175781</v>
      </c>
    </row>
    <row r="181" spans="1:2" x14ac:dyDescent="0.5">
      <c r="A181">
        <v>525.2340087890625</v>
      </c>
      <c r="B181">
        <v>139.5</v>
      </c>
    </row>
    <row r="182" spans="1:2" x14ac:dyDescent="0.5">
      <c r="A182">
        <v>525.2449951171875</v>
      </c>
      <c r="B182">
        <v>571.29998779296875</v>
      </c>
    </row>
    <row r="183" spans="1:2" x14ac:dyDescent="0.5">
      <c r="A183">
        <v>525.2550048828125</v>
      </c>
      <c r="B183">
        <v>3543</v>
      </c>
    </row>
    <row r="184" spans="1:2" x14ac:dyDescent="0.5">
      <c r="A184">
        <v>525.2650146484375</v>
      </c>
      <c r="B184">
        <v>17210</v>
      </c>
    </row>
    <row r="185" spans="1:2" x14ac:dyDescent="0.5">
      <c r="A185">
        <v>525.2750244140625</v>
      </c>
      <c r="B185">
        <v>38380</v>
      </c>
    </row>
    <row r="186" spans="1:2" x14ac:dyDescent="0.5">
      <c r="A186">
        <v>525.28497314453125</v>
      </c>
      <c r="B186">
        <v>41340</v>
      </c>
    </row>
    <row r="187" spans="1:2" x14ac:dyDescent="0.5">
      <c r="A187">
        <v>525.29400634765625</v>
      </c>
      <c r="B187">
        <v>22420</v>
      </c>
    </row>
    <row r="188" spans="1:2" x14ac:dyDescent="0.5">
      <c r="A188">
        <v>525.30499267578125</v>
      </c>
      <c r="B188">
        <v>6389</v>
      </c>
    </row>
    <row r="189" spans="1:2" x14ac:dyDescent="0.5">
      <c r="A189">
        <v>525.31500244140625</v>
      </c>
      <c r="B189">
        <v>1350</v>
      </c>
    </row>
    <row r="190" spans="1:2" x14ac:dyDescent="0.5">
      <c r="A190">
        <v>525.32501220703125</v>
      </c>
      <c r="B190">
        <v>486.20001220703125</v>
      </c>
    </row>
    <row r="191" spans="1:2" x14ac:dyDescent="0.5">
      <c r="A191">
        <v>525.33502197265625</v>
      </c>
      <c r="B191">
        <v>378.29998779296875</v>
      </c>
    </row>
    <row r="192" spans="1:2" x14ac:dyDescent="0.5">
      <c r="A192">
        <v>525.344970703125</v>
      </c>
      <c r="B192">
        <v>301.29998779296875</v>
      </c>
    </row>
    <row r="193" spans="1:2" x14ac:dyDescent="0.5">
      <c r="A193">
        <v>525.35498046875</v>
      </c>
      <c r="B193">
        <v>231.5</v>
      </c>
    </row>
    <row r="194" spans="1:2" x14ac:dyDescent="0.5">
      <c r="A194">
        <v>525.364990234375</v>
      </c>
      <c r="B194">
        <v>156</v>
      </c>
    </row>
    <row r="195" spans="1:2" x14ac:dyDescent="0.5">
      <c r="A195">
        <v>525.375</v>
      </c>
      <c r="B195">
        <v>117.30000305175781</v>
      </c>
    </row>
    <row r="196" spans="1:2" x14ac:dyDescent="0.5">
      <c r="A196">
        <v>525.385009765625</v>
      </c>
      <c r="B196">
        <v>113</v>
      </c>
    </row>
    <row r="197" spans="1:2" x14ac:dyDescent="0.5">
      <c r="A197">
        <v>525.39501953125</v>
      </c>
      <c r="B197">
        <v>146.80000305175781</v>
      </c>
    </row>
    <row r="198" spans="1:2" x14ac:dyDescent="0.5">
      <c r="A198">
        <v>525.405029296875</v>
      </c>
      <c r="B198">
        <v>156.5</v>
      </c>
    </row>
    <row r="199" spans="1:2" x14ac:dyDescent="0.5">
      <c r="A199">
        <v>525.41497802734375</v>
      </c>
      <c r="B199">
        <v>114.5</v>
      </c>
    </row>
    <row r="200" spans="1:2" x14ac:dyDescent="0.5">
      <c r="A200">
        <v>525.42498779296875</v>
      </c>
      <c r="B200">
        <v>70.5</v>
      </c>
    </row>
    <row r="201" spans="1:2" x14ac:dyDescent="0.5">
      <c r="A201">
        <v>525.43499755859375</v>
      </c>
      <c r="B201">
        <v>44.25</v>
      </c>
    </row>
    <row r="202" spans="1:2" x14ac:dyDescent="0.5">
      <c r="A202">
        <v>525.44500732421875</v>
      </c>
      <c r="B202">
        <v>61.75</v>
      </c>
    </row>
    <row r="203" spans="1:2" x14ac:dyDescent="0.5">
      <c r="A203">
        <v>525.45501708984375</v>
      </c>
      <c r="B203">
        <v>87.5</v>
      </c>
    </row>
    <row r="204" spans="1:2" x14ac:dyDescent="0.5">
      <c r="A204">
        <v>525.46502685546875</v>
      </c>
      <c r="B204">
        <v>114</v>
      </c>
    </row>
    <row r="205" spans="1:2" x14ac:dyDescent="0.5">
      <c r="A205">
        <v>525.4749755859375</v>
      </c>
      <c r="B205">
        <v>161.69999694824219</v>
      </c>
    </row>
    <row r="206" spans="1:2" x14ac:dyDescent="0.5">
      <c r="A206">
        <v>525.4849853515625</v>
      </c>
      <c r="B206">
        <v>180.5</v>
      </c>
    </row>
    <row r="207" spans="1:2" x14ac:dyDescent="0.5">
      <c r="A207">
        <v>525.4949951171875</v>
      </c>
      <c r="B207">
        <v>147.19999694824219</v>
      </c>
    </row>
    <row r="208" spans="1:2" x14ac:dyDescent="0.5">
      <c r="A208">
        <v>525.5050048828125</v>
      </c>
      <c r="B208">
        <v>123</v>
      </c>
    </row>
    <row r="209" spans="1:2" x14ac:dyDescent="0.5">
      <c r="A209">
        <v>525.5150146484375</v>
      </c>
      <c r="B209">
        <v>142</v>
      </c>
    </row>
    <row r="210" spans="1:2" x14ac:dyDescent="0.5">
      <c r="A210">
        <v>525.5250244140625</v>
      </c>
      <c r="B210">
        <v>156.69999694824219</v>
      </c>
    </row>
    <row r="211" spans="1:2" x14ac:dyDescent="0.5">
      <c r="A211">
        <v>525.53497314453125</v>
      </c>
      <c r="B211">
        <v>146.80000305175781</v>
      </c>
    </row>
    <row r="212" spans="1:2" x14ac:dyDescent="0.5">
      <c r="A212">
        <v>525.54498291015625</v>
      </c>
      <c r="B212">
        <v>148.19999694824219</v>
      </c>
    </row>
    <row r="213" spans="1:2" x14ac:dyDescent="0.5">
      <c r="A213">
        <v>525.55499267578125</v>
      </c>
      <c r="B213">
        <v>154.5</v>
      </c>
    </row>
    <row r="214" spans="1:2" x14ac:dyDescent="0.5">
      <c r="A214">
        <v>525.56500244140625</v>
      </c>
      <c r="B214">
        <v>122.5</v>
      </c>
    </row>
    <row r="215" spans="1:2" x14ac:dyDescent="0.5">
      <c r="A215">
        <v>525.57501220703125</v>
      </c>
      <c r="B215">
        <v>76.5</v>
      </c>
    </row>
    <row r="216" spans="1:2" x14ac:dyDescent="0.5">
      <c r="A216">
        <v>525.58502197265625</v>
      </c>
      <c r="B216">
        <v>68.75</v>
      </c>
    </row>
    <row r="217" spans="1:2" x14ac:dyDescent="0.5">
      <c r="A217">
        <v>525.594970703125</v>
      </c>
      <c r="B217">
        <v>106</v>
      </c>
    </row>
    <row r="218" spans="1:2" x14ac:dyDescent="0.5">
      <c r="A218">
        <v>525.60498046875</v>
      </c>
      <c r="B218">
        <v>114.30000305175781</v>
      </c>
    </row>
    <row r="219" spans="1:2" x14ac:dyDescent="0.5">
      <c r="A219">
        <v>525.614990234375</v>
      </c>
      <c r="B219">
        <v>66.5</v>
      </c>
    </row>
    <row r="220" spans="1:2" x14ac:dyDescent="0.5">
      <c r="A220">
        <v>525.625</v>
      </c>
      <c r="B220">
        <v>38.75</v>
      </c>
    </row>
    <row r="221" spans="1:2" x14ac:dyDescent="0.5">
      <c r="A221">
        <v>525.635009765625</v>
      </c>
      <c r="B221">
        <v>44.25</v>
      </c>
    </row>
    <row r="222" spans="1:2" x14ac:dyDescent="0.5">
      <c r="A222">
        <v>525.64501953125</v>
      </c>
      <c r="B222">
        <v>63</v>
      </c>
    </row>
    <row r="223" spans="1:2" x14ac:dyDescent="0.5">
      <c r="A223">
        <v>525.655029296875</v>
      </c>
      <c r="B223">
        <v>107.30000305175781</v>
      </c>
    </row>
    <row r="224" spans="1:2" x14ac:dyDescent="0.5">
      <c r="A224">
        <v>525.66497802734375</v>
      </c>
      <c r="B224">
        <v>156.30000305175781</v>
      </c>
    </row>
    <row r="225" spans="1:2" x14ac:dyDescent="0.5">
      <c r="A225">
        <v>525.67498779296875</v>
      </c>
      <c r="B225">
        <v>191.5</v>
      </c>
    </row>
    <row r="226" spans="1:2" x14ac:dyDescent="0.5">
      <c r="A226">
        <v>525.68499755859375</v>
      </c>
      <c r="B226">
        <v>210</v>
      </c>
    </row>
    <row r="227" spans="1:2" x14ac:dyDescent="0.5">
      <c r="A227">
        <v>525.69500732421875</v>
      </c>
      <c r="B227">
        <v>204</v>
      </c>
    </row>
    <row r="228" spans="1:2" x14ac:dyDescent="0.5">
      <c r="A228">
        <v>525.70501708984375</v>
      </c>
      <c r="B228">
        <v>210.30000305175781</v>
      </c>
    </row>
    <row r="229" spans="1:2" x14ac:dyDescent="0.5">
      <c r="A229">
        <v>525.71502685546875</v>
      </c>
      <c r="B229">
        <v>261.20001220703125</v>
      </c>
    </row>
    <row r="230" spans="1:2" x14ac:dyDescent="0.5">
      <c r="A230">
        <v>525.7249755859375</v>
      </c>
      <c r="B230">
        <v>340</v>
      </c>
    </row>
    <row r="231" spans="1:2" x14ac:dyDescent="0.5">
      <c r="A231">
        <v>525.7349853515625</v>
      </c>
      <c r="B231">
        <v>488.5</v>
      </c>
    </row>
    <row r="232" spans="1:2" x14ac:dyDescent="0.5">
      <c r="A232">
        <v>525.7449951171875</v>
      </c>
      <c r="B232">
        <v>806</v>
      </c>
    </row>
    <row r="233" spans="1:2" x14ac:dyDescent="0.5">
      <c r="A233">
        <v>525.7550048828125</v>
      </c>
      <c r="B233">
        <v>2908</v>
      </c>
    </row>
    <row r="234" spans="1:2" x14ac:dyDescent="0.5">
      <c r="A234">
        <v>525.7650146484375</v>
      </c>
      <c r="B234">
        <v>17010</v>
      </c>
    </row>
    <row r="235" spans="1:2" x14ac:dyDescent="0.5">
      <c r="A235">
        <v>525.7750244140625</v>
      </c>
      <c r="B235">
        <v>51770</v>
      </c>
    </row>
    <row r="236" spans="1:2" x14ac:dyDescent="0.5">
      <c r="A236">
        <v>525.78497314453125</v>
      </c>
      <c r="B236">
        <v>73530</v>
      </c>
    </row>
    <row r="237" spans="1:2" x14ac:dyDescent="0.5">
      <c r="A237">
        <v>525.79498291015625</v>
      </c>
      <c r="B237">
        <v>50150</v>
      </c>
    </row>
    <row r="238" spans="1:2" x14ac:dyDescent="0.5">
      <c r="A238">
        <v>525.80499267578125</v>
      </c>
      <c r="B238">
        <v>16150</v>
      </c>
    </row>
    <row r="239" spans="1:2" x14ac:dyDescent="0.5">
      <c r="A239">
        <v>525.81500244140625</v>
      </c>
      <c r="B239">
        <v>2797</v>
      </c>
    </row>
    <row r="240" spans="1:2" x14ac:dyDescent="0.5">
      <c r="A240">
        <v>525.82501220703125</v>
      </c>
      <c r="B240">
        <v>681</v>
      </c>
    </row>
    <row r="241" spans="1:2" x14ac:dyDescent="0.5">
      <c r="A241">
        <v>525.83502197265625</v>
      </c>
      <c r="B241">
        <v>593</v>
      </c>
    </row>
    <row r="242" spans="1:2" x14ac:dyDescent="0.5">
      <c r="A242">
        <v>525.844970703125</v>
      </c>
      <c r="B242">
        <v>721.5</v>
      </c>
    </row>
    <row r="243" spans="1:2" x14ac:dyDescent="0.5">
      <c r="A243">
        <v>525.85498046875</v>
      </c>
      <c r="B243">
        <v>665</v>
      </c>
    </row>
    <row r="244" spans="1:2" x14ac:dyDescent="0.5">
      <c r="A244">
        <v>525.864990234375</v>
      </c>
      <c r="B244">
        <v>441.79998779296875</v>
      </c>
    </row>
    <row r="245" spans="1:2" x14ac:dyDescent="0.5">
      <c r="A245">
        <v>525.875</v>
      </c>
      <c r="B245">
        <v>257.20001220703125</v>
      </c>
    </row>
    <row r="246" spans="1:2" x14ac:dyDescent="0.5">
      <c r="A246">
        <v>525.885009765625</v>
      </c>
      <c r="B246">
        <v>179.30000305175781</v>
      </c>
    </row>
    <row r="247" spans="1:2" x14ac:dyDescent="0.5">
      <c r="A247">
        <v>525.89501953125</v>
      </c>
      <c r="B247">
        <v>182.5</v>
      </c>
    </row>
    <row r="248" spans="1:2" x14ac:dyDescent="0.5">
      <c r="A248">
        <v>525.905029296875</v>
      </c>
      <c r="B248">
        <v>233</v>
      </c>
    </row>
    <row r="249" spans="1:2" x14ac:dyDescent="0.5">
      <c r="A249">
        <v>525.91497802734375</v>
      </c>
      <c r="B249">
        <v>233.5</v>
      </c>
    </row>
    <row r="250" spans="1:2" x14ac:dyDescent="0.5">
      <c r="A250">
        <v>525.92498779296875</v>
      </c>
      <c r="B250">
        <v>177</v>
      </c>
    </row>
    <row r="251" spans="1:2" x14ac:dyDescent="0.5">
      <c r="A251">
        <v>525.93499755859375</v>
      </c>
      <c r="B251">
        <v>146.19999694824219</v>
      </c>
    </row>
    <row r="252" spans="1:2" x14ac:dyDescent="0.5">
      <c r="A252">
        <v>525.94500732421875</v>
      </c>
      <c r="B252">
        <v>138.5</v>
      </c>
    </row>
    <row r="253" spans="1:2" x14ac:dyDescent="0.5">
      <c r="A253">
        <v>525.95501708984375</v>
      </c>
      <c r="B253">
        <v>129.5</v>
      </c>
    </row>
    <row r="254" spans="1:2" x14ac:dyDescent="0.5">
      <c r="A254">
        <v>525.96502685546875</v>
      </c>
      <c r="B254">
        <v>156.30000305175781</v>
      </c>
    </row>
    <row r="255" spans="1:2" x14ac:dyDescent="0.5">
      <c r="A255">
        <v>525.9749755859375</v>
      </c>
      <c r="B255">
        <v>209</v>
      </c>
    </row>
    <row r="256" spans="1:2" x14ac:dyDescent="0.5">
      <c r="A256">
        <v>525.9849853515625</v>
      </c>
      <c r="B256">
        <v>221.69999694824219</v>
      </c>
    </row>
    <row r="257" spans="1:2" x14ac:dyDescent="0.5">
      <c r="A257">
        <v>525.9949951171875</v>
      </c>
      <c r="B257">
        <v>193</v>
      </c>
    </row>
    <row r="258" spans="1:2" x14ac:dyDescent="0.5">
      <c r="A258">
        <v>526.0050048828125</v>
      </c>
      <c r="B258">
        <v>157.5</v>
      </c>
    </row>
    <row r="259" spans="1:2" x14ac:dyDescent="0.5">
      <c r="A259">
        <v>526.0150146484375</v>
      </c>
      <c r="B259">
        <v>120</v>
      </c>
    </row>
    <row r="260" spans="1:2" x14ac:dyDescent="0.5">
      <c r="A260">
        <v>526.0250244140625</v>
      </c>
      <c r="B260">
        <v>97.75</v>
      </c>
    </row>
    <row r="261" spans="1:2" x14ac:dyDescent="0.5">
      <c r="A261">
        <v>526.03497314453125</v>
      </c>
      <c r="B261">
        <v>102.5</v>
      </c>
    </row>
    <row r="262" spans="1:2" x14ac:dyDescent="0.5">
      <c r="A262">
        <v>526.04498291015625</v>
      </c>
      <c r="B262">
        <v>96.5</v>
      </c>
    </row>
    <row r="263" spans="1:2" x14ac:dyDescent="0.5">
      <c r="A263">
        <v>526.05499267578125</v>
      </c>
      <c r="B263">
        <v>90.75</v>
      </c>
    </row>
    <row r="264" spans="1:2" x14ac:dyDescent="0.5">
      <c r="A264">
        <v>526.06500244140625</v>
      </c>
      <c r="B264">
        <v>126.80000305175781</v>
      </c>
    </row>
    <row r="265" spans="1:2" x14ac:dyDescent="0.5">
      <c r="A265">
        <v>526.07501220703125</v>
      </c>
      <c r="B265">
        <v>158.5</v>
      </c>
    </row>
    <row r="266" spans="1:2" x14ac:dyDescent="0.5">
      <c r="A266">
        <v>526.08502197265625</v>
      </c>
      <c r="B266">
        <v>162</v>
      </c>
    </row>
    <row r="267" spans="1:2" x14ac:dyDescent="0.5">
      <c r="A267">
        <v>526.094970703125</v>
      </c>
      <c r="B267">
        <v>168</v>
      </c>
    </row>
    <row r="268" spans="1:2" x14ac:dyDescent="0.5">
      <c r="A268">
        <v>526.10498046875</v>
      </c>
      <c r="B268">
        <v>154.80000305175781</v>
      </c>
    </row>
    <row r="269" spans="1:2" x14ac:dyDescent="0.5">
      <c r="A269">
        <v>526.114990234375</v>
      </c>
      <c r="B269">
        <v>119.5</v>
      </c>
    </row>
    <row r="270" spans="1:2" x14ac:dyDescent="0.5">
      <c r="A270">
        <v>526.125</v>
      </c>
      <c r="B270">
        <v>130.80000305175781</v>
      </c>
    </row>
    <row r="271" spans="1:2" x14ac:dyDescent="0.5">
      <c r="A271">
        <v>526.135009765625</v>
      </c>
      <c r="B271">
        <v>178.5</v>
      </c>
    </row>
    <row r="272" spans="1:2" x14ac:dyDescent="0.5">
      <c r="A272">
        <v>526.14501953125</v>
      </c>
      <c r="B272">
        <v>159</v>
      </c>
    </row>
    <row r="273" spans="1:2" x14ac:dyDescent="0.5">
      <c r="A273">
        <v>526.155029296875</v>
      </c>
      <c r="B273">
        <v>99.25</v>
      </c>
    </row>
    <row r="274" spans="1:2" x14ac:dyDescent="0.5">
      <c r="A274">
        <v>526.16497802734375</v>
      </c>
      <c r="B274">
        <v>104.80000305175781</v>
      </c>
    </row>
    <row r="275" spans="1:2" x14ac:dyDescent="0.5">
      <c r="A275">
        <v>526.17498779296875</v>
      </c>
      <c r="B275">
        <v>143.80000305175781</v>
      </c>
    </row>
    <row r="276" spans="1:2" x14ac:dyDescent="0.5">
      <c r="A276">
        <v>526.18499755859375</v>
      </c>
      <c r="B276">
        <v>185.69999694824219</v>
      </c>
    </row>
    <row r="277" spans="1:2" x14ac:dyDescent="0.5">
      <c r="A277">
        <v>526.19500732421875</v>
      </c>
      <c r="B277">
        <v>223.69999694824219</v>
      </c>
    </row>
    <row r="278" spans="1:2" x14ac:dyDescent="0.5">
      <c r="A278">
        <v>526.20501708984375</v>
      </c>
      <c r="B278">
        <v>249.5</v>
      </c>
    </row>
    <row r="279" spans="1:2" x14ac:dyDescent="0.5">
      <c r="A279">
        <v>526.21502685546875</v>
      </c>
      <c r="B279">
        <v>282</v>
      </c>
    </row>
    <row r="280" spans="1:2" x14ac:dyDescent="0.5">
      <c r="A280">
        <v>526.2249755859375</v>
      </c>
      <c r="B280">
        <v>323.70001220703125</v>
      </c>
    </row>
    <row r="281" spans="1:2" x14ac:dyDescent="0.5">
      <c r="A281">
        <v>526.2349853515625</v>
      </c>
      <c r="B281">
        <v>404.5</v>
      </c>
    </row>
    <row r="282" spans="1:2" x14ac:dyDescent="0.5">
      <c r="A282">
        <v>526.2449951171875</v>
      </c>
      <c r="B282">
        <v>696</v>
      </c>
    </row>
    <row r="283" spans="1:2" x14ac:dyDescent="0.5">
      <c r="A283">
        <v>526.2550048828125</v>
      </c>
      <c r="B283">
        <v>2134</v>
      </c>
    </row>
    <row r="284" spans="1:2" x14ac:dyDescent="0.5">
      <c r="A284">
        <v>526.2659912109375</v>
      </c>
      <c r="B284">
        <v>13000</v>
      </c>
    </row>
    <row r="285" spans="1:2" x14ac:dyDescent="0.5">
      <c r="A285">
        <v>526.2760009765625</v>
      </c>
      <c r="B285">
        <v>53500</v>
      </c>
    </row>
    <row r="286" spans="1:2" x14ac:dyDescent="0.5">
      <c r="A286">
        <v>526.2860107421875</v>
      </c>
      <c r="B286">
        <v>95280</v>
      </c>
    </row>
    <row r="287" spans="1:2" x14ac:dyDescent="0.5">
      <c r="A287">
        <v>526.2960205078125</v>
      </c>
      <c r="B287">
        <v>77710</v>
      </c>
    </row>
    <row r="288" spans="1:2" x14ac:dyDescent="0.5">
      <c r="A288">
        <v>526.3060302734375</v>
      </c>
      <c r="B288">
        <v>28820</v>
      </c>
    </row>
    <row r="289" spans="1:2" x14ac:dyDescent="0.5">
      <c r="A289">
        <v>526.31597900390625</v>
      </c>
      <c r="B289">
        <v>4904</v>
      </c>
    </row>
    <row r="290" spans="1:2" x14ac:dyDescent="0.5">
      <c r="A290">
        <v>526.32598876953125</v>
      </c>
      <c r="B290">
        <v>951.5</v>
      </c>
    </row>
    <row r="291" spans="1:2" x14ac:dyDescent="0.5">
      <c r="A291">
        <v>526.33599853515625</v>
      </c>
      <c r="B291">
        <v>597.29998779296875</v>
      </c>
    </row>
    <row r="292" spans="1:2" x14ac:dyDescent="0.5">
      <c r="A292">
        <v>526.34600830078125</v>
      </c>
      <c r="B292">
        <v>740.5</v>
      </c>
    </row>
    <row r="293" spans="1:2" x14ac:dyDescent="0.5">
      <c r="A293">
        <v>526.35601806640625</v>
      </c>
      <c r="B293">
        <v>739.29998779296875</v>
      </c>
    </row>
    <row r="294" spans="1:2" x14ac:dyDescent="0.5">
      <c r="A294">
        <v>526.36602783203125</v>
      </c>
      <c r="B294">
        <v>496.29998779296875</v>
      </c>
    </row>
    <row r="295" spans="1:2" x14ac:dyDescent="0.5">
      <c r="A295">
        <v>526.3759765625</v>
      </c>
      <c r="B295">
        <v>238.5</v>
      </c>
    </row>
    <row r="296" spans="1:2" x14ac:dyDescent="0.5">
      <c r="A296">
        <v>526.385986328125</v>
      </c>
      <c r="B296">
        <v>146</v>
      </c>
    </row>
    <row r="297" spans="1:2" x14ac:dyDescent="0.5">
      <c r="A297">
        <v>526.39599609375</v>
      </c>
      <c r="B297">
        <v>152.5</v>
      </c>
    </row>
    <row r="298" spans="1:2" x14ac:dyDescent="0.5">
      <c r="A298">
        <v>526.406005859375</v>
      </c>
      <c r="B298">
        <v>178</v>
      </c>
    </row>
    <row r="299" spans="1:2" x14ac:dyDescent="0.5">
      <c r="A299">
        <v>526.416015625</v>
      </c>
      <c r="B299">
        <v>186.30000305175781</v>
      </c>
    </row>
    <row r="300" spans="1:2" x14ac:dyDescent="0.5">
      <c r="A300">
        <v>526.426025390625</v>
      </c>
      <c r="B300">
        <v>152</v>
      </c>
    </row>
    <row r="301" spans="1:2" x14ac:dyDescent="0.5">
      <c r="A301">
        <v>526.43597412109375</v>
      </c>
      <c r="B301">
        <v>110</v>
      </c>
    </row>
    <row r="302" spans="1:2" x14ac:dyDescent="0.5">
      <c r="A302">
        <v>526.44598388671875</v>
      </c>
      <c r="B302">
        <v>91.5</v>
      </c>
    </row>
    <row r="303" spans="1:2" x14ac:dyDescent="0.5">
      <c r="A303">
        <v>526.45599365234375</v>
      </c>
      <c r="B303">
        <v>103.5</v>
      </c>
    </row>
    <row r="304" spans="1:2" x14ac:dyDescent="0.5">
      <c r="A304">
        <v>526.46600341796875</v>
      </c>
      <c r="B304">
        <v>131.30000305175781</v>
      </c>
    </row>
    <row r="305" spans="1:2" x14ac:dyDescent="0.5">
      <c r="A305">
        <v>526.47601318359375</v>
      </c>
      <c r="B305">
        <v>151.80000305175781</v>
      </c>
    </row>
    <row r="306" spans="1:2" x14ac:dyDescent="0.5">
      <c r="A306">
        <v>526.48602294921875</v>
      </c>
      <c r="B306">
        <v>127.80000305175781</v>
      </c>
    </row>
    <row r="307" spans="1:2" x14ac:dyDescent="0.5">
      <c r="A307">
        <v>526.4959716796875</v>
      </c>
      <c r="B307">
        <v>94.25</v>
      </c>
    </row>
    <row r="308" spans="1:2" x14ac:dyDescent="0.5">
      <c r="A308">
        <v>526.5059814453125</v>
      </c>
      <c r="B308">
        <v>95</v>
      </c>
    </row>
    <row r="309" spans="1:2" x14ac:dyDescent="0.5">
      <c r="A309">
        <v>526.5159912109375</v>
      </c>
      <c r="B309">
        <v>86.5</v>
      </c>
    </row>
    <row r="310" spans="1:2" x14ac:dyDescent="0.5">
      <c r="A310">
        <v>526.5260009765625</v>
      </c>
      <c r="B310">
        <v>75.25</v>
      </c>
    </row>
    <row r="311" spans="1:2" x14ac:dyDescent="0.5">
      <c r="A311">
        <v>526.5360107421875</v>
      </c>
      <c r="B311">
        <v>80</v>
      </c>
    </row>
    <row r="312" spans="1:2" x14ac:dyDescent="0.5">
      <c r="A312">
        <v>526.5460205078125</v>
      </c>
      <c r="B312">
        <v>92.75</v>
      </c>
    </row>
    <row r="313" spans="1:2" x14ac:dyDescent="0.5">
      <c r="A313">
        <v>526.5560302734375</v>
      </c>
      <c r="B313">
        <v>120.80000305175781</v>
      </c>
    </row>
    <row r="314" spans="1:2" x14ac:dyDescent="0.5">
      <c r="A314">
        <v>526.56597900390625</v>
      </c>
      <c r="B314">
        <v>144.80000305175781</v>
      </c>
    </row>
    <row r="315" spans="1:2" x14ac:dyDescent="0.5">
      <c r="A315">
        <v>526.57598876953125</v>
      </c>
      <c r="B315">
        <v>159.69999694824219</v>
      </c>
    </row>
    <row r="316" spans="1:2" x14ac:dyDescent="0.5">
      <c r="A316">
        <v>526.58599853515625</v>
      </c>
      <c r="B316">
        <v>171</v>
      </c>
    </row>
    <row r="317" spans="1:2" x14ac:dyDescent="0.5">
      <c r="A317">
        <v>526.59600830078125</v>
      </c>
      <c r="B317">
        <v>174.5</v>
      </c>
    </row>
    <row r="318" spans="1:2" x14ac:dyDescent="0.5">
      <c r="A318">
        <v>526.60601806640625</v>
      </c>
      <c r="B318">
        <v>167.5</v>
      </c>
    </row>
    <row r="319" spans="1:2" x14ac:dyDescent="0.5">
      <c r="A319">
        <v>526.61602783203125</v>
      </c>
      <c r="B319">
        <v>141</v>
      </c>
    </row>
    <row r="320" spans="1:2" x14ac:dyDescent="0.5">
      <c r="A320">
        <v>526.6259765625</v>
      </c>
      <c r="B320">
        <v>130.80000305175781</v>
      </c>
    </row>
    <row r="321" spans="1:2" x14ac:dyDescent="0.5">
      <c r="A321">
        <v>526.635986328125</v>
      </c>
      <c r="B321">
        <v>141.30000305175781</v>
      </c>
    </row>
    <row r="322" spans="1:2" x14ac:dyDescent="0.5">
      <c r="A322">
        <v>526.64599609375</v>
      </c>
      <c r="B322">
        <v>160.30000305175781</v>
      </c>
    </row>
    <row r="323" spans="1:2" x14ac:dyDescent="0.5">
      <c r="A323">
        <v>526.656005859375</v>
      </c>
      <c r="B323">
        <v>187.30000305175781</v>
      </c>
    </row>
    <row r="324" spans="1:2" x14ac:dyDescent="0.5">
      <c r="A324">
        <v>526.666015625</v>
      </c>
      <c r="B324">
        <v>178.80000305175781</v>
      </c>
    </row>
    <row r="325" spans="1:2" x14ac:dyDescent="0.5">
      <c r="A325">
        <v>526.676025390625</v>
      </c>
      <c r="B325">
        <v>142</v>
      </c>
    </row>
    <row r="326" spans="1:2" x14ac:dyDescent="0.5">
      <c r="A326">
        <v>526.68597412109375</v>
      </c>
      <c r="B326">
        <v>150</v>
      </c>
    </row>
    <row r="327" spans="1:2" x14ac:dyDescent="0.5">
      <c r="A327">
        <v>526.69598388671875</v>
      </c>
      <c r="B327">
        <v>178.80000305175781</v>
      </c>
    </row>
    <row r="328" spans="1:2" x14ac:dyDescent="0.5">
      <c r="A328">
        <v>526.70599365234375</v>
      </c>
      <c r="B328">
        <v>166.30000305175781</v>
      </c>
    </row>
    <row r="329" spans="1:2" x14ac:dyDescent="0.5">
      <c r="A329">
        <v>526.71600341796875</v>
      </c>
      <c r="B329">
        <v>155.80000305175781</v>
      </c>
    </row>
    <row r="330" spans="1:2" x14ac:dyDescent="0.5">
      <c r="A330">
        <v>526.72601318359375</v>
      </c>
      <c r="B330">
        <v>176</v>
      </c>
    </row>
    <row r="331" spans="1:2" x14ac:dyDescent="0.5">
      <c r="A331">
        <v>526.73602294921875</v>
      </c>
      <c r="B331">
        <v>294.20001220703125</v>
      </c>
    </row>
    <row r="332" spans="1:2" x14ac:dyDescent="0.5">
      <c r="A332">
        <v>526.7459716796875</v>
      </c>
      <c r="B332">
        <v>511.5</v>
      </c>
    </row>
    <row r="333" spans="1:2" x14ac:dyDescent="0.5">
      <c r="A333">
        <v>526.7559814453125</v>
      </c>
      <c r="B333">
        <v>1382</v>
      </c>
    </row>
    <row r="334" spans="1:2" x14ac:dyDescent="0.5">
      <c r="A334">
        <v>526.7659912109375</v>
      </c>
      <c r="B334">
        <v>8512</v>
      </c>
    </row>
    <row r="335" spans="1:2" x14ac:dyDescent="0.5">
      <c r="A335">
        <v>526.7760009765625</v>
      </c>
      <c r="B335">
        <v>37750</v>
      </c>
    </row>
    <row r="336" spans="1:2" x14ac:dyDescent="0.5">
      <c r="A336">
        <v>526.7860107421875</v>
      </c>
      <c r="B336">
        <v>75950</v>
      </c>
    </row>
    <row r="337" spans="1:2" x14ac:dyDescent="0.5">
      <c r="A337">
        <v>526.7960205078125</v>
      </c>
      <c r="B337">
        <v>72780</v>
      </c>
    </row>
    <row r="338" spans="1:2" x14ac:dyDescent="0.5">
      <c r="A338">
        <v>526.8060302734375</v>
      </c>
      <c r="B338">
        <v>33070</v>
      </c>
    </row>
    <row r="339" spans="1:2" x14ac:dyDescent="0.5">
      <c r="A339">
        <v>526.81597900390625</v>
      </c>
      <c r="B339">
        <v>6870</v>
      </c>
    </row>
    <row r="340" spans="1:2" x14ac:dyDescent="0.5">
      <c r="A340">
        <v>526.8270263671875</v>
      </c>
      <c r="B340">
        <v>1381</v>
      </c>
    </row>
    <row r="341" spans="1:2" x14ac:dyDescent="0.5">
      <c r="A341">
        <v>526.83697509765625</v>
      </c>
      <c r="B341">
        <v>784.29998779296875</v>
      </c>
    </row>
    <row r="342" spans="1:2" x14ac:dyDescent="0.5">
      <c r="A342">
        <v>526.84698486328125</v>
      </c>
      <c r="B342">
        <v>700.5</v>
      </c>
    </row>
    <row r="343" spans="1:2" x14ac:dyDescent="0.5">
      <c r="A343">
        <v>526.85699462890625</v>
      </c>
      <c r="B343">
        <v>714</v>
      </c>
    </row>
    <row r="344" spans="1:2" x14ac:dyDescent="0.5">
      <c r="A344">
        <v>526.86700439453125</v>
      </c>
      <c r="B344">
        <v>564</v>
      </c>
    </row>
    <row r="345" spans="1:2" x14ac:dyDescent="0.5">
      <c r="A345">
        <v>526.87701416015625</v>
      </c>
      <c r="B345">
        <v>338.5</v>
      </c>
    </row>
    <row r="346" spans="1:2" x14ac:dyDescent="0.5">
      <c r="A346">
        <v>526.88702392578125</v>
      </c>
      <c r="B346">
        <v>249</v>
      </c>
    </row>
    <row r="347" spans="1:2" x14ac:dyDescent="0.5">
      <c r="A347">
        <v>526.89697265625</v>
      </c>
      <c r="B347">
        <v>252.5</v>
      </c>
    </row>
    <row r="348" spans="1:2" x14ac:dyDescent="0.5">
      <c r="A348">
        <v>526.906982421875</v>
      </c>
      <c r="B348">
        <v>302.29998779296875</v>
      </c>
    </row>
    <row r="349" spans="1:2" x14ac:dyDescent="0.5">
      <c r="A349">
        <v>526.9169921875</v>
      </c>
      <c r="B349">
        <v>305.5</v>
      </c>
    </row>
    <row r="350" spans="1:2" x14ac:dyDescent="0.5">
      <c r="A350">
        <v>526.927001953125</v>
      </c>
      <c r="B350">
        <v>199.5</v>
      </c>
    </row>
    <row r="351" spans="1:2" x14ac:dyDescent="0.5">
      <c r="A351">
        <v>526.93701171875</v>
      </c>
      <c r="B351">
        <v>146</v>
      </c>
    </row>
    <row r="352" spans="1:2" x14ac:dyDescent="0.5">
      <c r="A352">
        <v>526.947021484375</v>
      </c>
      <c r="B352">
        <v>151.5</v>
      </c>
    </row>
    <row r="353" spans="1:2" x14ac:dyDescent="0.5">
      <c r="A353">
        <v>526.95697021484375</v>
      </c>
      <c r="B353">
        <v>145.19999694824219</v>
      </c>
    </row>
    <row r="354" spans="1:2" x14ac:dyDescent="0.5">
      <c r="A354">
        <v>526.96697998046875</v>
      </c>
      <c r="B354">
        <v>162.5</v>
      </c>
    </row>
    <row r="355" spans="1:2" x14ac:dyDescent="0.5">
      <c r="A355">
        <v>526.97698974609375</v>
      </c>
      <c r="B355">
        <v>193.80000305175781</v>
      </c>
    </row>
    <row r="356" spans="1:2" x14ac:dyDescent="0.5">
      <c r="A356">
        <v>526.98699951171875</v>
      </c>
      <c r="B356">
        <v>232.19999694824219</v>
      </c>
    </row>
    <row r="357" spans="1:2" x14ac:dyDescent="0.5">
      <c r="A357">
        <v>526.99700927734375</v>
      </c>
      <c r="B357">
        <v>235.69999694824219</v>
      </c>
    </row>
    <row r="358" spans="1:2" x14ac:dyDescent="0.5">
      <c r="A358">
        <v>527.00701904296875</v>
      </c>
      <c r="B358">
        <v>195</v>
      </c>
    </row>
    <row r="359" spans="1:2" x14ac:dyDescent="0.5">
      <c r="A359">
        <v>527.01702880859375</v>
      </c>
      <c r="B359">
        <v>162</v>
      </c>
    </row>
    <row r="360" spans="1:2" x14ac:dyDescent="0.5">
      <c r="A360">
        <v>527.0269775390625</v>
      </c>
      <c r="B360">
        <v>129.5</v>
      </c>
    </row>
    <row r="361" spans="1:2" x14ac:dyDescent="0.5">
      <c r="A361">
        <v>527.0369873046875</v>
      </c>
      <c r="B361">
        <v>150</v>
      </c>
    </row>
    <row r="362" spans="1:2" x14ac:dyDescent="0.5">
      <c r="A362">
        <v>527.0469970703125</v>
      </c>
      <c r="B362">
        <v>201.5</v>
      </c>
    </row>
    <row r="363" spans="1:2" x14ac:dyDescent="0.5">
      <c r="A363">
        <v>527.0570068359375</v>
      </c>
      <c r="B363">
        <v>161.30000305175781</v>
      </c>
    </row>
    <row r="364" spans="1:2" x14ac:dyDescent="0.5">
      <c r="A364">
        <v>527.0670166015625</v>
      </c>
      <c r="B364">
        <v>117.5</v>
      </c>
    </row>
    <row r="365" spans="1:2" x14ac:dyDescent="0.5">
      <c r="A365">
        <v>527.0770263671875</v>
      </c>
      <c r="B365">
        <v>132.30000305175781</v>
      </c>
    </row>
    <row r="366" spans="1:2" x14ac:dyDescent="0.5">
      <c r="A366">
        <v>527.08697509765625</v>
      </c>
      <c r="B366">
        <v>135</v>
      </c>
    </row>
    <row r="367" spans="1:2" x14ac:dyDescent="0.5">
      <c r="A367">
        <v>527.09698486328125</v>
      </c>
      <c r="B367">
        <v>132.5</v>
      </c>
    </row>
    <row r="368" spans="1:2" x14ac:dyDescent="0.5">
      <c r="A368">
        <v>527.10699462890625</v>
      </c>
      <c r="B368">
        <v>142.5</v>
      </c>
    </row>
    <row r="369" spans="1:2" x14ac:dyDescent="0.5">
      <c r="A369">
        <v>527.11700439453125</v>
      </c>
      <c r="B369">
        <v>131</v>
      </c>
    </row>
    <row r="370" spans="1:2" x14ac:dyDescent="0.5">
      <c r="A370">
        <v>527.12701416015625</v>
      </c>
      <c r="B370">
        <v>108.69999694824219</v>
      </c>
    </row>
    <row r="371" spans="1:2" x14ac:dyDescent="0.5">
      <c r="A371">
        <v>527.13702392578125</v>
      </c>
      <c r="B371">
        <v>95</v>
      </c>
    </row>
    <row r="372" spans="1:2" x14ac:dyDescent="0.5">
      <c r="A372">
        <v>527.14697265625</v>
      </c>
      <c r="B372">
        <v>65.75</v>
      </c>
    </row>
    <row r="373" spans="1:2" x14ac:dyDescent="0.5">
      <c r="A373">
        <v>527.156982421875</v>
      </c>
      <c r="B373">
        <v>57.75</v>
      </c>
    </row>
    <row r="374" spans="1:2" x14ac:dyDescent="0.5">
      <c r="A374">
        <v>527.1669921875</v>
      </c>
      <c r="B374">
        <v>63.75</v>
      </c>
    </row>
    <row r="375" spans="1:2" x14ac:dyDescent="0.5">
      <c r="A375">
        <v>527.177001953125</v>
      </c>
      <c r="B375">
        <v>57.75</v>
      </c>
    </row>
    <row r="376" spans="1:2" x14ac:dyDescent="0.5">
      <c r="A376">
        <v>527.18701171875</v>
      </c>
      <c r="B376">
        <v>73</v>
      </c>
    </row>
    <row r="377" spans="1:2" x14ac:dyDescent="0.5">
      <c r="A377">
        <v>527.197021484375</v>
      </c>
      <c r="B377">
        <v>105</v>
      </c>
    </row>
    <row r="378" spans="1:2" x14ac:dyDescent="0.5">
      <c r="A378">
        <v>527.20697021484375</v>
      </c>
      <c r="B378">
        <v>101.5</v>
      </c>
    </row>
    <row r="379" spans="1:2" x14ac:dyDescent="0.5">
      <c r="A379">
        <v>527.21697998046875</v>
      </c>
      <c r="B379">
        <v>104.80000305175781</v>
      </c>
    </row>
    <row r="380" spans="1:2" x14ac:dyDescent="0.5">
      <c r="A380">
        <v>527.22698974609375</v>
      </c>
      <c r="B380">
        <v>163.30000305175781</v>
      </c>
    </row>
    <row r="381" spans="1:2" x14ac:dyDescent="0.5">
      <c r="A381">
        <v>527.23699951171875</v>
      </c>
      <c r="B381">
        <v>168.80000305175781</v>
      </c>
    </row>
    <row r="382" spans="1:2" x14ac:dyDescent="0.5">
      <c r="A382">
        <v>527.24700927734375</v>
      </c>
      <c r="B382">
        <v>234.19999694824219</v>
      </c>
    </row>
    <row r="383" spans="1:2" x14ac:dyDescent="0.5">
      <c r="A383">
        <v>527.25799560546875</v>
      </c>
      <c r="B383">
        <v>907.79998779296875</v>
      </c>
    </row>
    <row r="384" spans="1:2" x14ac:dyDescent="0.5">
      <c r="A384">
        <v>527.26800537109375</v>
      </c>
      <c r="B384">
        <v>4745</v>
      </c>
    </row>
    <row r="385" spans="1:2" x14ac:dyDescent="0.5">
      <c r="A385">
        <v>527.27801513671875</v>
      </c>
      <c r="B385">
        <v>18980</v>
      </c>
    </row>
    <row r="386" spans="1:2" x14ac:dyDescent="0.5">
      <c r="A386">
        <v>527.28802490234375</v>
      </c>
      <c r="B386">
        <v>39230</v>
      </c>
    </row>
    <row r="387" spans="1:2" x14ac:dyDescent="0.5">
      <c r="A387">
        <v>527.2979736328125</v>
      </c>
      <c r="B387">
        <v>41190</v>
      </c>
    </row>
    <row r="388" spans="1:2" x14ac:dyDescent="0.5">
      <c r="A388">
        <v>527.3079833984375</v>
      </c>
      <c r="B388">
        <v>21780</v>
      </c>
    </row>
    <row r="389" spans="1:2" x14ac:dyDescent="0.5">
      <c r="A389">
        <v>527.3179931640625</v>
      </c>
      <c r="B389">
        <v>5500</v>
      </c>
    </row>
    <row r="390" spans="1:2" x14ac:dyDescent="0.5">
      <c r="A390">
        <v>527.3280029296875</v>
      </c>
      <c r="B390">
        <v>781.29998779296875</v>
      </c>
    </row>
    <row r="391" spans="1:2" x14ac:dyDescent="0.5">
      <c r="A391">
        <v>527.3380126953125</v>
      </c>
      <c r="B391">
        <v>191.5</v>
      </c>
    </row>
    <row r="392" spans="1:2" x14ac:dyDescent="0.5">
      <c r="A392">
        <v>527.3480224609375</v>
      </c>
      <c r="B392">
        <v>215.19999694824219</v>
      </c>
    </row>
    <row r="393" spans="1:2" x14ac:dyDescent="0.5">
      <c r="A393">
        <v>527.35797119140625</v>
      </c>
      <c r="B393">
        <v>314.29998779296875</v>
      </c>
    </row>
    <row r="394" spans="1:2" x14ac:dyDescent="0.5">
      <c r="A394">
        <v>527.36798095703125</v>
      </c>
      <c r="B394">
        <v>274.5</v>
      </c>
    </row>
    <row r="395" spans="1:2" x14ac:dyDescent="0.5">
      <c r="A395">
        <v>527.37799072265625</v>
      </c>
      <c r="B395">
        <v>165.30000305175781</v>
      </c>
    </row>
    <row r="396" spans="1:2" x14ac:dyDescent="0.5">
      <c r="A396">
        <v>527.38800048828125</v>
      </c>
      <c r="B396">
        <v>125.80000305175781</v>
      </c>
    </row>
    <row r="397" spans="1:2" x14ac:dyDescent="0.5">
      <c r="A397">
        <v>527.39801025390625</v>
      </c>
      <c r="B397">
        <v>98.5</v>
      </c>
    </row>
    <row r="398" spans="1:2" x14ac:dyDescent="0.5">
      <c r="A398">
        <v>527.40802001953125</v>
      </c>
      <c r="B398">
        <v>75</v>
      </c>
    </row>
    <row r="399" spans="1:2" x14ac:dyDescent="0.5">
      <c r="A399">
        <v>527.41802978515625</v>
      </c>
      <c r="B399">
        <v>105.80000305175781</v>
      </c>
    </row>
    <row r="400" spans="1:2" x14ac:dyDescent="0.5">
      <c r="A400">
        <v>527.427978515625</v>
      </c>
      <c r="B400">
        <v>140.5</v>
      </c>
    </row>
    <row r="401" spans="1:2" x14ac:dyDescent="0.5">
      <c r="A401">
        <v>527.43798828125</v>
      </c>
      <c r="B401">
        <v>147.80000305175781</v>
      </c>
    </row>
    <row r="402" spans="1:2" x14ac:dyDescent="0.5">
      <c r="A402">
        <v>527.447998046875</v>
      </c>
      <c r="B402">
        <v>118.5</v>
      </c>
    </row>
    <row r="403" spans="1:2" x14ac:dyDescent="0.5">
      <c r="A403">
        <v>527.4580078125</v>
      </c>
      <c r="B403">
        <v>66.5</v>
      </c>
    </row>
    <row r="404" spans="1:2" x14ac:dyDescent="0.5">
      <c r="A404">
        <v>527.468017578125</v>
      </c>
      <c r="B404">
        <v>44.5</v>
      </c>
    </row>
    <row r="405" spans="1:2" x14ac:dyDescent="0.5">
      <c r="A405">
        <v>527.47802734375</v>
      </c>
      <c r="B405">
        <v>46.5</v>
      </c>
    </row>
    <row r="406" spans="1:2" x14ac:dyDescent="0.5">
      <c r="A406">
        <v>527.48797607421875</v>
      </c>
      <c r="B406">
        <v>61.75</v>
      </c>
    </row>
    <row r="407" spans="1:2" x14ac:dyDescent="0.5">
      <c r="A407">
        <v>527.49798583984375</v>
      </c>
      <c r="B407">
        <v>94.75</v>
      </c>
    </row>
    <row r="408" spans="1:2" x14ac:dyDescent="0.5">
      <c r="A408">
        <v>527.50799560546875</v>
      </c>
      <c r="B408">
        <v>115.30000305175781</v>
      </c>
    </row>
    <row r="409" spans="1:2" x14ac:dyDescent="0.5">
      <c r="A409">
        <v>527.51800537109375</v>
      </c>
      <c r="B409">
        <v>104.30000305175781</v>
      </c>
    </row>
    <row r="410" spans="1:2" x14ac:dyDescent="0.5">
      <c r="A410">
        <v>527.52801513671875</v>
      </c>
      <c r="B410">
        <v>80.75</v>
      </c>
    </row>
    <row r="411" spans="1:2" x14ac:dyDescent="0.5">
      <c r="A411">
        <v>527.53802490234375</v>
      </c>
      <c r="B411">
        <v>70.25</v>
      </c>
    </row>
    <row r="412" spans="1:2" x14ac:dyDescent="0.5">
      <c r="A412">
        <v>527.5479736328125</v>
      </c>
      <c r="B412">
        <v>72</v>
      </c>
    </row>
    <row r="413" spans="1:2" x14ac:dyDescent="0.5">
      <c r="A413">
        <v>527.5579833984375</v>
      </c>
      <c r="B413">
        <v>63.5</v>
      </c>
    </row>
    <row r="414" spans="1:2" x14ac:dyDescent="0.5">
      <c r="A414">
        <v>527.5679931640625</v>
      </c>
      <c r="B414">
        <v>61.75</v>
      </c>
    </row>
    <row r="415" spans="1:2" x14ac:dyDescent="0.5">
      <c r="A415">
        <v>527.5780029296875</v>
      </c>
      <c r="B415">
        <v>71.25</v>
      </c>
    </row>
    <row r="416" spans="1:2" x14ac:dyDescent="0.5">
      <c r="A416">
        <v>527.5880126953125</v>
      </c>
      <c r="B416">
        <v>73</v>
      </c>
    </row>
    <row r="417" spans="1:2" x14ac:dyDescent="0.5">
      <c r="A417">
        <v>527.5980224609375</v>
      </c>
      <c r="B417">
        <v>95.75</v>
      </c>
    </row>
    <row r="418" spans="1:2" x14ac:dyDescent="0.5">
      <c r="A418">
        <v>527.60797119140625</v>
      </c>
      <c r="B418">
        <v>120.19999694824219</v>
      </c>
    </row>
    <row r="419" spans="1:2" x14ac:dyDescent="0.5">
      <c r="A419">
        <v>527.61798095703125</v>
      </c>
      <c r="B419">
        <v>107</v>
      </c>
    </row>
    <row r="420" spans="1:2" x14ac:dyDescent="0.5">
      <c r="A420">
        <v>527.62799072265625</v>
      </c>
      <c r="B420">
        <v>73.75</v>
      </c>
    </row>
    <row r="421" spans="1:2" x14ac:dyDescent="0.5">
      <c r="A421">
        <v>527.63800048828125</v>
      </c>
      <c r="B421">
        <v>41.25</v>
      </c>
    </row>
    <row r="422" spans="1:2" x14ac:dyDescent="0.5">
      <c r="A422">
        <v>527.64801025390625</v>
      </c>
      <c r="B422">
        <v>30.25</v>
      </c>
    </row>
    <row r="423" spans="1:2" x14ac:dyDescent="0.5">
      <c r="A423">
        <v>527.65899658203125</v>
      </c>
      <c r="B423">
        <v>61.5</v>
      </c>
    </row>
    <row r="424" spans="1:2" x14ac:dyDescent="0.5">
      <c r="A424">
        <v>527.66900634765625</v>
      </c>
      <c r="B424">
        <v>100.19999694824219</v>
      </c>
    </row>
    <row r="425" spans="1:2" x14ac:dyDescent="0.5">
      <c r="A425">
        <v>527.67901611328125</v>
      </c>
      <c r="B425">
        <v>127</v>
      </c>
    </row>
    <row r="426" spans="1:2" x14ac:dyDescent="0.5">
      <c r="A426">
        <v>527.68902587890625</v>
      </c>
      <c r="B426">
        <v>130.30000305175781</v>
      </c>
    </row>
    <row r="427" spans="1:2" x14ac:dyDescent="0.5">
      <c r="A427">
        <v>527.698974609375</v>
      </c>
      <c r="B427">
        <v>84.5</v>
      </c>
    </row>
    <row r="428" spans="1:2" x14ac:dyDescent="0.5">
      <c r="A428">
        <v>527.708984375</v>
      </c>
      <c r="B428">
        <v>111.5</v>
      </c>
    </row>
    <row r="429" spans="1:2" x14ac:dyDescent="0.5">
      <c r="A429">
        <v>527.718994140625</v>
      </c>
      <c r="B429">
        <v>251</v>
      </c>
    </row>
    <row r="430" spans="1:2" x14ac:dyDescent="0.5">
      <c r="A430">
        <v>527.72900390625</v>
      </c>
      <c r="B430">
        <v>336.79998779296875</v>
      </c>
    </row>
    <row r="431" spans="1:2" x14ac:dyDescent="0.5">
      <c r="A431">
        <v>527.739013671875</v>
      </c>
      <c r="B431">
        <v>324</v>
      </c>
    </row>
    <row r="432" spans="1:2" x14ac:dyDescent="0.5">
      <c r="A432">
        <v>527.7490234375</v>
      </c>
      <c r="B432">
        <v>321.70001220703125</v>
      </c>
    </row>
    <row r="433" spans="1:2" x14ac:dyDescent="0.5">
      <c r="A433">
        <v>527.75897216796875</v>
      </c>
      <c r="B433">
        <v>713.5</v>
      </c>
    </row>
    <row r="434" spans="1:2" x14ac:dyDescent="0.5">
      <c r="A434">
        <v>527.76898193359375</v>
      </c>
      <c r="B434">
        <v>2490</v>
      </c>
    </row>
    <row r="435" spans="1:2" x14ac:dyDescent="0.5">
      <c r="A435">
        <v>527.77899169921875</v>
      </c>
      <c r="B435">
        <v>7465</v>
      </c>
    </row>
    <row r="436" spans="1:2" x14ac:dyDescent="0.5">
      <c r="A436">
        <v>527.78900146484375</v>
      </c>
      <c r="B436">
        <v>13720</v>
      </c>
    </row>
    <row r="437" spans="1:2" x14ac:dyDescent="0.5">
      <c r="A437">
        <v>527.79901123046875</v>
      </c>
      <c r="B437">
        <v>14280</v>
      </c>
    </row>
    <row r="438" spans="1:2" x14ac:dyDescent="0.5">
      <c r="A438">
        <v>527.80902099609375</v>
      </c>
      <c r="B438">
        <v>8554</v>
      </c>
    </row>
    <row r="439" spans="1:2" x14ac:dyDescent="0.5">
      <c r="A439">
        <v>527.8189697265625</v>
      </c>
      <c r="B439">
        <v>3199</v>
      </c>
    </row>
    <row r="440" spans="1:2" x14ac:dyDescent="0.5">
      <c r="A440">
        <v>527.8289794921875</v>
      </c>
      <c r="B440">
        <v>929.70001220703125</v>
      </c>
    </row>
    <row r="441" spans="1:2" x14ac:dyDescent="0.5">
      <c r="A441">
        <v>527.8389892578125</v>
      </c>
      <c r="B441">
        <v>321.20001220703125</v>
      </c>
    </row>
    <row r="442" spans="1:2" x14ac:dyDescent="0.5">
      <c r="A442">
        <v>527.8489990234375</v>
      </c>
      <c r="B442">
        <v>229</v>
      </c>
    </row>
    <row r="443" spans="1:2" x14ac:dyDescent="0.5">
      <c r="A443">
        <v>527.8590087890625</v>
      </c>
      <c r="B443">
        <v>195.5</v>
      </c>
    </row>
    <row r="444" spans="1:2" x14ac:dyDescent="0.5">
      <c r="A444">
        <v>527.8690185546875</v>
      </c>
      <c r="B444">
        <v>129.80000305175781</v>
      </c>
    </row>
    <row r="445" spans="1:2" x14ac:dyDescent="0.5">
      <c r="A445">
        <v>527.8790283203125</v>
      </c>
      <c r="B445">
        <v>83.5</v>
      </c>
    </row>
    <row r="446" spans="1:2" x14ac:dyDescent="0.5">
      <c r="A446">
        <v>527.88897705078125</v>
      </c>
      <c r="B446">
        <v>81.25</v>
      </c>
    </row>
    <row r="447" spans="1:2" x14ac:dyDescent="0.5">
      <c r="A447">
        <v>527.89898681640625</v>
      </c>
      <c r="B447">
        <v>99.5</v>
      </c>
    </row>
    <row r="448" spans="1:2" x14ac:dyDescent="0.5">
      <c r="A448">
        <v>527.90899658203125</v>
      </c>
      <c r="B448">
        <v>98.5</v>
      </c>
    </row>
    <row r="449" spans="1:2" x14ac:dyDescent="0.5">
      <c r="A449">
        <v>527.91900634765625</v>
      </c>
      <c r="B449">
        <v>101</v>
      </c>
    </row>
    <row r="450" spans="1:2" x14ac:dyDescent="0.5">
      <c r="A450">
        <v>527.92901611328125</v>
      </c>
      <c r="B450">
        <v>113.30000305175781</v>
      </c>
    </row>
    <row r="451" spans="1:2" x14ac:dyDescent="0.5">
      <c r="A451">
        <v>527.93902587890625</v>
      </c>
      <c r="B451">
        <v>109.30000305175781</v>
      </c>
    </row>
    <row r="452" spans="1:2" x14ac:dyDescent="0.5">
      <c r="A452">
        <v>527.948974609375</v>
      </c>
      <c r="B452">
        <v>100</v>
      </c>
    </row>
    <row r="453" spans="1:2" x14ac:dyDescent="0.5">
      <c r="A453">
        <v>527.958984375</v>
      </c>
      <c r="B453">
        <v>68</v>
      </c>
    </row>
    <row r="454" spans="1:2" x14ac:dyDescent="0.5">
      <c r="A454">
        <v>527.969970703125</v>
      </c>
      <c r="B454">
        <v>46.5</v>
      </c>
    </row>
    <row r="455" spans="1:2" x14ac:dyDescent="0.5">
      <c r="A455">
        <v>527.97998046875</v>
      </c>
      <c r="B455">
        <v>70</v>
      </c>
    </row>
    <row r="456" spans="1:2" x14ac:dyDescent="0.5">
      <c r="A456">
        <v>527.989990234375</v>
      </c>
      <c r="B456">
        <v>80.75</v>
      </c>
    </row>
    <row r="457" spans="1:2" x14ac:dyDescent="0.5">
      <c r="A457">
        <v>528</v>
      </c>
      <c r="B457">
        <v>62.25</v>
      </c>
    </row>
    <row r="458" spans="1:2" x14ac:dyDescent="0.5">
      <c r="A458">
        <v>528.010009765625</v>
      </c>
      <c r="B458">
        <v>49.5</v>
      </c>
    </row>
    <row r="459" spans="1:2" x14ac:dyDescent="0.5">
      <c r="A459">
        <v>528.02001953125</v>
      </c>
      <c r="B459">
        <v>37.5</v>
      </c>
    </row>
    <row r="460" spans="1:2" x14ac:dyDescent="0.5">
      <c r="A460">
        <v>528.030029296875</v>
      </c>
      <c r="B460">
        <v>27.25</v>
      </c>
    </row>
    <row r="461" spans="1:2" x14ac:dyDescent="0.5">
      <c r="A461">
        <v>528.03997802734375</v>
      </c>
      <c r="B461">
        <v>35.75</v>
      </c>
    </row>
    <row r="462" spans="1:2" x14ac:dyDescent="0.5">
      <c r="A462">
        <v>528.04998779296875</v>
      </c>
      <c r="B462">
        <v>46.75</v>
      </c>
    </row>
    <row r="463" spans="1:2" x14ac:dyDescent="0.5">
      <c r="A463">
        <v>528.05999755859375</v>
      </c>
      <c r="B463">
        <v>45.75</v>
      </c>
    </row>
    <row r="464" spans="1:2" x14ac:dyDescent="0.5">
      <c r="A464">
        <v>528.07000732421875</v>
      </c>
      <c r="B464">
        <v>40.5</v>
      </c>
    </row>
    <row r="465" spans="1:2" x14ac:dyDescent="0.5">
      <c r="A465">
        <v>528.08001708984375</v>
      </c>
      <c r="B465">
        <v>34</v>
      </c>
    </row>
    <row r="466" spans="1:2" x14ac:dyDescent="0.5">
      <c r="A466">
        <v>528.09002685546875</v>
      </c>
      <c r="B466">
        <v>26.25</v>
      </c>
    </row>
    <row r="467" spans="1:2" x14ac:dyDescent="0.5">
      <c r="A467">
        <v>528.0999755859375</v>
      </c>
      <c r="B467">
        <v>19.5</v>
      </c>
    </row>
    <row r="468" spans="1:2" x14ac:dyDescent="0.5">
      <c r="A468">
        <v>528.1099853515625</v>
      </c>
      <c r="B468">
        <v>13.75</v>
      </c>
    </row>
    <row r="469" spans="1:2" x14ac:dyDescent="0.5">
      <c r="A469">
        <v>528.1199951171875</v>
      </c>
      <c r="B469">
        <v>11.5</v>
      </c>
    </row>
    <row r="470" spans="1:2" x14ac:dyDescent="0.5">
      <c r="A470">
        <v>528.1300048828125</v>
      </c>
      <c r="B470">
        <v>16.5</v>
      </c>
    </row>
    <row r="471" spans="1:2" x14ac:dyDescent="0.5">
      <c r="A471">
        <v>528.1400146484375</v>
      </c>
      <c r="B471">
        <v>20.75</v>
      </c>
    </row>
    <row r="472" spans="1:2" x14ac:dyDescent="0.5">
      <c r="A472">
        <v>528.1500244140625</v>
      </c>
      <c r="B472">
        <v>15</v>
      </c>
    </row>
    <row r="473" spans="1:2" x14ac:dyDescent="0.5">
      <c r="A473">
        <v>528.15997314453125</v>
      </c>
      <c r="B473">
        <v>32</v>
      </c>
    </row>
    <row r="474" spans="1:2" x14ac:dyDescent="0.5">
      <c r="A474">
        <v>528.16998291015625</v>
      </c>
      <c r="B474">
        <v>69.25</v>
      </c>
    </row>
    <row r="475" spans="1:2" x14ac:dyDescent="0.5">
      <c r="A475">
        <v>528.17999267578125</v>
      </c>
      <c r="B475">
        <v>66.75</v>
      </c>
    </row>
    <row r="476" spans="1:2" x14ac:dyDescent="0.5">
      <c r="A476">
        <v>528.19000244140625</v>
      </c>
      <c r="B476">
        <v>33.75</v>
      </c>
    </row>
    <row r="477" spans="1:2" x14ac:dyDescent="0.5">
      <c r="A477">
        <v>528.20001220703125</v>
      </c>
      <c r="B477">
        <v>25.5</v>
      </c>
    </row>
    <row r="478" spans="1:2" x14ac:dyDescent="0.5">
      <c r="A478">
        <v>528.21002197265625</v>
      </c>
      <c r="B478">
        <v>43.25</v>
      </c>
    </row>
    <row r="479" spans="1:2" x14ac:dyDescent="0.5">
      <c r="A479">
        <v>528.219970703125</v>
      </c>
      <c r="B479">
        <v>48.5</v>
      </c>
    </row>
    <row r="480" spans="1:2" x14ac:dyDescent="0.5">
      <c r="A480">
        <v>528.22998046875</v>
      </c>
      <c r="B480">
        <v>59.75</v>
      </c>
    </row>
    <row r="481" spans="1:2" x14ac:dyDescent="0.5">
      <c r="A481">
        <v>528.239990234375</v>
      </c>
      <c r="B481">
        <v>134.30000305175781</v>
      </c>
    </row>
    <row r="482" spans="1:2" x14ac:dyDescent="0.5">
      <c r="A482">
        <v>528.25</v>
      </c>
      <c r="B482">
        <v>201.30000305175781</v>
      </c>
    </row>
    <row r="483" spans="1:2" x14ac:dyDescent="0.5">
      <c r="A483">
        <v>528.260009765625</v>
      </c>
      <c r="B483">
        <v>302</v>
      </c>
    </row>
    <row r="484" spans="1:2" x14ac:dyDescent="0.5">
      <c r="A484">
        <v>528.27099609375</v>
      </c>
      <c r="B484">
        <v>840.20001220703125</v>
      </c>
    </row>
    <row r="485" spans="1:2" x14ac:dyDescent="0.5">
      <c r="A485">
        <v>528.281005859375</v>
      </c>
      <c r="B485">
        <v>2243</v>
      </c>
    </row>
    <row r="486" spans="1:2" x14ac:dyDescent="0.5">
      <c r="A486">
        <v>528.291015625</v>
      </c>
      <c r="B486">
        <v>3865</v>
      </c>
    </row>
    <row r="487" spans="1:2" x14ac:dyDescent="0.5">
      <c r="A487">
        <v>528.301025390625</v>
      </c>
      <c r="B487">
        <v>4051</v>
      </c>
    </row>
    <row r="488" spans="1:2" x14ac:dyDescent="0.5">
      <c r="A488">
        <v>528.31097412109375</v>
      </c>
      <c r="B488">
        <v>2583</v>
      </c>
    </row>
    <row r="489" spans="1:2" x14ac:dyDescent="0.5">
      <c r="A489">
        <v>528.32098388671875</v>
      </c>
      <c r="B489">
        <v>985.70001220703125</v>
      </c>
    </row>
    <row r="490" spans="1:2" x14ac:dyDescent="0.5">
      <c r="A490">
        <v>528.33099365234375</v>
      </c>
      <c r="B490">
        <v>241</v>
      </c>
    </row>
    <row r="491" spans="1:2" x14ac:dyDescent="0.5">
      <c r="A491">
        <v>528.34100341796875</v>
      </c>
      <c r="B491">
        <v>103</v>
      </c>
    </row>
    <row r="492" spans="1:2" x14ac:dyDescent="0.5">
      <c r="A492">
        <v>528.35101318359375</v>
      </c>
      <c r="B492">
        <v>90</v>
      </c>
    </row>
    <row r="493" spans="1:2" x14ac:dyDescent="0.5">
      <c r="A493">
        <v>528.36102294921875</v>
      </c>
      <c r="B493">
        <v>67.25</v>
      </c>
    </row>
    <row r="494" spans="1:2" x14ac:dyDescent="0.5">
      <c r="A494">
        <v>528.3709716796875</v>
      </c>
      <c r="B494">
        <v>41</v>
      </c>
    </row>
    <row r="495" spans="1:2" x14ac:dyDescent="0.5">
      <c r="A495">
        <v>528.3809814453125</v>
      </c>
      <c r="B495">
        <v>17</v>
      </c>
    </row>
    <row r="496" spans="1:2" x14ac:dyDescent="0.5">
      <c r="A496">
        <v>528.3909912109375</v>
      </c>
      <c r="B496">
        <v>10</v>
      </c>
    </row>
    <row r="497" spans="1:2" x14ac:dyDescent="0.5">
      <c r="A497">
        <v>528.4010009765625</v>
      </c>
      <c r="B497">
        <v>13.25</v>
      </c>
    </row>
    <row r="498" spans="1:2" x14ac:dyDescent="0.5">
      <c r="A498">
        <v>528.4110107421875</v>
      </c>
      <c r="B498">
        <v>18.5</v>
      </c>
    </row>
    <row r="499" spans="1:2" x14ac:dyDescent="0.5">
      <c r="A499">
        <v>528.4210205078125</v>
      </c>
      <c r="B499">
        <v>20.75</v>
      </c>
    </row>
    <row r="500" spans="1:2" x14ac:dyDescent="0.5">
      <c r="A500">
        <v>528.4310302734375</v>
      </c>
      <c r="B500">
        <v>12.25</v>
      </c>
    </row>
    <row r="501" spans="1:2" x14ac:dyDescent="0.5">
      <c r="A501">
        <v>528.44097900390625</v>
      </c>
      <c r="B501">
        <v>2.75</v>
      </c>
    </row>
    <row r="502" spans="1:2" x14ac:dyDescent="0.5">
      <c r="A502">
        <v>528.45098876953125</v>
      </c>
      <c r="B502">
        <v>13.25</v>
      </c>
    </row>
    <row r="503" spans="1:2" x14ac:dyDescent="0.5">
      <c r="A503">
        <v>528.46099853515625</v>
      </c>
      <c r="B503">
        <v>35.75</v>
      </c>
    </row>
    <row r="504" spans="1:2" x14ac:dyDescent="0.5">
      <c r="A504">
        <v>528.47100830078125</v>
      </c>
      <c r="B504">
        <v>31.75</v>
      </c>
    </row>
    <row r="505" spans="1:2" x14ac:dyDescent="0.5">
      <c r="A505">
        <v>528.48101806640625</v>
      </c>
      <c r="B505">
        <v>9.25</v>
      </c>
    </row>
    <row r="506" spans="1:2" x14ac:dyDescent="0.5">
      <c r="A506">
        <v>528.49102783203125</v>
      </c>
      <c r="B506">
        <v>11.25</v>
      </c>
    </row>
    <row r="507" spans="1:2" x14ac:dyDescent="0.5">
      <c r="A507">
        <v>528.5009765625</v>
      </c>
      <c r="B507">
        <v>26.5</v>
      </c>
    </row>
    <row r="508" spans="1:2" x14ac:dyDescent="0.5">
      <c r="A508">
        <v>528.510986328125</v>
      </c>
      <c r="B508">
        <v>26.25</v>
      </c>
    </row>
    <row r="509" spans="1:2" x14ac:dyDescent="0.5">
      <c r="A509">
        <v>528.52099609375</v>
      </c>
      <c r="B509">
        <v>18.25</v>
      </c>
    </row>
    <row r="510" spans="1:2" x14ac:dyDescent="0.5">
      <c r="A510">
        <v>528.531005859375</v>
      </c>
      <c r="B510">
        <v>9.25</v>
      </c>
    </row>
    <row r="511" spans="1:2" x14ac:dyDescent="0.5">
      <c r="A511">
        <v>528.541015625</v>
      </c>
      <c r="B511">
        <v>6</v>
      </c>
    </row>
    <row r="512" spans="1:2" x14ac:dyDescent="0.5">
      <c r="A512">
        <v>528.552001953125</v>
      </c>
      <c r="B512">
        <v>18.5</v>
      </c>
    </row>
    <row r="513" spans="1:2" x14ac:dyDescent="0.5">
      <c r="A513">
        <v>528.56201171875</v>
      </c>
      <c r="B513">
        <v>33.5</v>
      </c>
    </row>
    <row r="514" spans="1:2" x14ac:dyDescent="0.5">
      <c r="A514">
        <v>528.572021484375</v>
      </c>
      <c r="B514">
        <v>32</v>
      </c>
    </row>
    <row r="515" spans="1:2" x14ac:dyDescent="0.5">
      <c r="A515">
        <v>528.58197021484375</v>
      </c>
      <c r="B515">
        <v>38</v>
      </c>
    </row>
    <row r="516" spans="1:2" x14ac:dyDescent="0.5">
      <c r="A516">
        <v>528.59197998046875</v>
      </c>
      <c r="B516">
        <v>56</v>
      </c>
    </row>
    <row r="517" spans="1:2" x14ac:dyDescent="0.5">
      <c r="A517">
        <v>528.60198974609375</v>
      </c>
      <c r="B517">
        <v>55.5</v>
      </c>
    </row>
    <row r="518" spans="1:2" x14ac:dyDescent="0.5">
      <c r="A518">
        <v>528.61199951171875</v>
      </c>
      <c r="B518">
        <v>48.25</v>
      </c>
    </row>
    <row r="519" spans="1:2" x14ac:dyDescent="0.5">
      <c r="A519">
        <v>528.62200927734375</v>
      </c>
      <c r="B519">
        <v>58.75</v>
      </c>
    </row>
    <row r="520" spans="1:2" x14ac:dyDescent="0.5">
      <c r="A520">
        <v>528.63201904296875</v>
      </c>
      <c r="B520">
        <v>81</v>
      </c>
    </row>
    <row r="521" spans="1:2" x14ac:dyDescent="0.5">
      <c r="A521">
        <v>528.64202880859375</v>
      </c>
      <c r="B521">
        <v>83.75</v>
      </c>
    </row>
    <row r="522" spans="1:2" x14ac:dyDescent="0.5">
      <c r="A522">
        <v>528.6519775390625</v>
      </c>
      <c r="B522">
        <v>61.25</v>
      </c>
    </row>
    <row r="523" spans="1:2" x14ac:dyDescent="0.5">
      <c r="A523">
        <v>528.6619873046875</v>
      </c>
      <c r="B523">
        <v>36.25</v>
      </c>
    </row>
    <row r="524" spans="1:2" x14ac:dyDescent="0.5">
      <c r="A524">
        <v>528.6719970703125</v>
      </c>
      <c r="B524">
        <v>27.75</v>
      </c>
    </row>
    <row r="525" spans="1:2" x14ac:dyDescent="0.5">
      <c r="A525">
        <v>528.6820068359375</v>
      </c>
      <c r="B525">
        <v>55.75</v>
      </c>
    </row>
    <row r="526" spans="1:2" x14ac:dyDescent="0.5">
      <c r="A526">
        <v>528.6920166015625</v>
      </c>
      <c r="B526">
        <v>87.75</v>
      </c>
    </row>
    <row r="527" spans="1:2" x14ac:dyDescent="0.5">
      <c r="A527">
        <v>528.7020263671875</v>
      </c>
      <c r="B527">
        <v>124.19999694824219</v>
      </c>
    </row>
    <row r="528" spans="1:2" x14ac:dyDescent="0.5">
      <c r="A528">
        <v>528.71197509765625</v>
      </c>
      <c r="B528">
        <v>252.69999694824219</v>
      </c>
    </row>
    <row r="529" spans="1:2" x14ac:dyDescent="0.5">
      <c r="A529">
        <v>528.72198486328125</v>
      </c>
      <c r="B529">
        <v>361.5</v>
      </c>
    </row>
    <row r="530" spans="1:2" x14ac:dyDescent="0.5">
      <c r="A530">
        <v>528.73199462890625</v>
      </c>
      <c r="B530">
        <v>315.20001220703125</v>
      </c>
    </row>
    <row r="531" spans="1:2" x14ac:dyDescent="0.5">
      <c r="A531">
        <v>528.74200439453125</v>
      </c>
      <c r="B531">
        <v>225</v>
      </c>
    </row>
    <row r="532" spans="1:2" x14ac:dyDescent="0.5">
      <c r="A532">
        <v>528.75201416015625</v>
      </c>
      <c r="B532">
        <v>184.5</v>
      </c>
    </row>
    <row r="533" spans="1:2" x14ac:dyDescent="0.5">
      <c r="A533">
        <v>528.76202392578125</v>
      </c>
      <c r="B533">
        <v>243.5</v>
      </c>
    </row>
    <row r="534" spans="1:2" x14ac:dyDescent="0.5">
      <c r="A534">
        <v>528.77197265625</v>
      </c>
      <c r="B534">
        <v>519.70001220703125</v>
      </c>
    </row>
    <row r="535" spans="1:2" x14ac:dyDescent="0.5">
      <c r="A535">
        <v>528.781982421875</v>
      </c>
      <c r="B535">
        <v>1084</v>
      </c>
    </row>
    <row r="536" spans="1:2" x14ac:dyDescent="0.5">
      <c r="A536">
        <v>528.7919921875</v>
      </c>
      <c r="B536">
        <v>1666</v>
      </c>
    </row>
    <row r="537" spans="1:2" x14ac:dyDescent="0.5">
      <c r="A537">
        <v>528.802001953125</v>
      </c>
      <c r="B537">
        <v>1676</v>
      </c>
    </row>
    <row r="538" spans="1:2" x14ac:dyDescent="0.5">
      <c r="A538">
        <v>528.81201171875</v>
      </c>
      <c r="B538">
        <v>1073</v>
      </c>
    </row>
    <row r="539" spans="1:2" x14ac:dyDescent="0.5">
      <c r="A539">
        <v>528.822998046875</v>
      </c>
      <c r="B539">
        <v>509.5</v>
      </c>
    </row>
    <row r="540" spans="1:2" x14ac:dyDescent="0.5">
      <c r="A540">
        <v>528.8330078125</v>
      </c>
      <c r="B540">
        <v>304.5</v>
      </c>
    </row>
    <row r="541" spans="1:2" x14ac:dyDescent="0.5">
      <c r="A541">
        <v>528.843017578125</v>
      </c>
      <c r="B541">
        <v>268.29998779296875</v>
      </c>
    </row>
    <row r="542" spans="1:2" x14ac:dyDescent="0.5">
      <c r="A542">
        <v>528.85302734375</v>
      </c>
      <c r="B542">
        <v>236</v>
      </c>
    </row>
    <row r="543" spans="1:2" x14ac:dyDescent="0.5">
      <c r="A543">
        <v>528.86297607421875</v>
      </c>
      <c r="B543">
        <v>201.5</v>
      </c>
    </row>
    <row r="544" spans="1:2" x14ac:dyDescent="0.5">
      <c r="A544">
        <v>528.87298583984375</v>
      </c>
      <c r="B544">
        <v>174</v>
      </c>
    </row>
    <row r="545" spans="1:2" x14ac:dyDescent="0.5">
      <c r="A545">
        <v>528.88299560546875</v>
      </c>
      <c r="B545">
        <v>134.69999694824219</v>
      </c>
    </row>
    <row r="546" spans="1:2" x14ac:dyDescent="0.5">
      <c r="A546">
        <v>528.89300537109375</v>
      </c>
      <c r="B546">
        <v>102</v>
      </c>
    </row>
    <row r="547" spans="1:2" x14ac:dyDescent="0.5">
      <c r="A547">
        <v>528.90301513671875</v>
      </c>
      <c r="B547">
        <v>92.25</v>
      </c>
    </row>
    <row r="548" spans="1:2" x14ac:dyDescent="0.5">
      <c r="A548">
        <v>528.91302490234375</v>
      </c>
      <c r="B548">
        <v>60.5</v>
      </c>
    </row>
    <row r="549" spans="1:2" x14ac:dyDescent="0.5">
      <c r="A549">
        <v>528.9229736328125</v>
      </c>
      <c r="B549">
        <v>48.75</v>
      </c>
    </row>
    <row r="550" spans="1:2" x14ac:dyDescent="0.5">
      <c r="A550">
        <v>528.9329833984375</v>
      </c>
      <c r="B550">
        <v>80</v>
      </c>
    </row>
    <row r="551" spans="1:2" x14ac:dyDescent="0.5">
      <c r="A551">
        <v>528.9429931640625</v>
      </c>
      <c r="B551">
        <v>72.25</v>
      </c>
    </row>
    <row r="552" spans="1:2" x14ac:dyDescent="0.5">
      <c r="A552">
        <v>528.9530029296875</v>
      </c>
      <c r="B552">
        <v>62.25</v>
      </c>
    </row>
    <row r="553" spans="1:2" x14ac:dyDescent="0.5">
      <c r="A553">
        <v>528.9630126953125</v>
      </c>
      <c r="B553">
        <v>61.75</v>
      </c>
    </row>
    <row r="554" spans="1:2" x14ac:dyDescent="0.5">
      <c r="A554">
        <v>528.9730224609375</v>
      </c>
      <c r="B554">
        <v>61</v>
      </c>
    </row>
    <row r="555" spans="1:2" x14ac:dyDescent="0.5">
      <c r="A555">
        <v>528.98297119140625</v>
      </c>
      <c r="B555">
        <v>90.5</v>
      </c>
    </row>
    <row r="556" spans="1:2" x14ac:dyDescent="0.5">
      <c r="A556">
        <v>528.99298095703125</v>
      </c>
      <c r="B556">
        <v>103.5</v>
      </c>
    </row>
    <row r="557" spans="1:2" x14ac:dyDescent="0.5">
      <c r="A557">
        <v>529.00299072265625</v>
      </c>
      <c r="B557">
        <v>98.25</v>
      </c>
    </row>
    <row r="558" spans="1:2" x14ac:dyDescent="0.5">
      <c r="A558">
        <v>529.01300048828125</v>
      </c>
      <c r="B558">
        <v>84.75</v>
      </c>
    </row>
    <row r="559" spans="1:2" x14ac:dyDescent="0.5">
      <c r="A559">
        <v>529.02301025390625</v>
      </c>
      <c r="B559">
        <v>46.75</v>
      </c>
    </row>
    <row r="560" spans="1:2" x14ac:dyDescent="0.5">
      <c r="A560">
        <v>529.03302001953125</v>
      </c>
      <c r="B560">
        <v>28.25</v>
      </c>
    </row>
    <row r="561" spans="1:2" x14ac:dyDescent="0.5">
      <c r="A561">
        <v>529.04302978515625</v>
      </c>
      <c r="B561">
        <v>53.75</v>
      </c>
    </row>
    <row r="562" spans="1:2" x14ac:dyDescent="0.5">
      <c r="A562">
        <v>529.052978515625</v>
      </c>
      <c r="B562">
        <v>80.5</v>
      </c>
    </row>
    <row r="563" spans="1:2" x14ac:dyDescent="0.5">
      <c r="A563">
        <v>529.06298828125</v>
      </c>
      <c r="B563">
        <v>65.75</v>
      </c>
    </row>
    <row r="564" spans="1:2" x14ac:dyDescent="0.5">
      <c r="A564">
        <v>529.072998046875</v>
      </c>
      <c r="B564">
        <v>26.75</v>
      </c>
    </row>
    <row r="565" spans="1:2" x14ac:dyDescent="0.5">
      <c r="A565">
        <v>529.0830078125</v>
      </c>
      <c r="B565">
        <v>13.75</v>
      </c>
    </row>
    <row r="566" spans="1:2" x14ac:dyDescent="0.5">
      <c r="A566">
        <v>529.093994140625</v>
      </c>
      <c r="B566">
        <v>19.5</v>
      </c>
    </row>
    <row r="567" spans="1:2" x14ac:dyDescent="0.5">
      <c r="A567">
        <v>529.10400390625</v>
      </c>
      <c r="B567">
        <v>15</v>
      </c>
    </row>
    <row r="568" spans="1:2" x14ac:dyDescent="0.5">
      <c r="A568">
        <v>529.114013671875</v>
      </c>
      <c r="B568">
        <v>24.5</v>
      </c>
    </row>
    <row r="569" spans="1:2" x14ac:dyDescent="0.5">
      <c r="A569">
        <v>529.1240234375</v>
      </c>
      <c r="B569">
        <v>36.5</v>
      </c>
    </row>
    <row r="570" spans="1:2" x14ac:dyDescent="0.5">
      <c r="A570">
        <v>529.13397216796875</v>
      </c>
      <c r="B570">
        <v>34</v>
      </c>
    </row>
    <row r="571" spans="1:2" x14ac:dyDescent="0.5">
      <c r="A571">
        <v>529.14398193359375</v>
      </c>
      <c r="B571">
        <v>35</v>
      </c>
    </row>
    <row r="572" spans="1:2" x14ac:dyDescent="0.5">
      <c r="A572">
        <v>529.15399169921875</v>
      </c>
      <c r="B572">
        <v>29.75</v>
      </c>
    </row>
    <row r="573" spans="1:2" x14ac:dyDescent="0.5">
      <c r="A573">
        <v>529.16400146484375</v>
      </c>
      <c r="B573">
        <v>27</v>
      </c>
    </row>
    <row r="574" spans="1:2" x14ac:dyDescent="0.5">
      <c r="A574">
        <v>529.17401123046875</v>
      </c>
      <c r="B574">
        <v>27.75</v>
      </c>
    </row>
    <row r="575" spans="1:2" x14ac:dyDescent="0.5">
      <c r="A575">
        <v>529.18402099609375</v>
      </c>
      <c r="B575">
        <v>19.5</v>
      </c>
    </row>
    <row r="576" spans="1:2" x14ac:dyDescent="0.5">
      <c r="A576">
        <v>529.1939697265625</v>
      </c>
      <c r="B576">
        <v>32.25</v>
      </c>
    </row>
    <row r="577" spans="1:2" x14ac:dyDescent="0.5">
      <c r="A577">
        <v>529.2039794921875</v>
      </c>
      <c r="B577">
        <v>79.5</v>
      </c>
    </row>
    <row r="578" spans="1:2" x14ac:dyDescent="0.5">
      <c r="A578">
        <v>529.2139892578125</v>
      </c>
      <c r="B578">
        <v>112.5</v>
      </c>
    </row>
    <row r="579" spans="1:2" x14ac:dyDescent="0.5">
      <c r="A579">
        <v>529.2239990234375</v>
      </c>
      <c r="B579">
        <v>97</v>
      </c>
    </row>
    <row r="580" spans="1:2" x14ac:dyDescent="0.5">
      <c r="A580">
        <v>529.2340087890625</v>
      </c>
      <c r="B580">
        <v>70</v>
      </c>
    </row>
    <row r="581" spans="1:2" x14ac:dyDescent="0.5">
      <c r="A581">
        <v>529.2440185546875</v>
      </c>
      <c r="B581">
        <v>78</v>
      </c>
    </row>
    <row r="582" spans="1:2" x14ac:dyDescent="0.5">
      <c r="A582">
        <v>529.2540283203125</v>
      </c>
      <c r="B582">
        <v>119</v>
      </c>
    </row>
    <row r="583" spans="1:2" x14ac:dyDescent="0.5">
      <c r="A583">
        <v>529.26397705078125</v>
      </c>
      <c r="B583">
        <v>180.5</v>
      </c>
    </row>
    <row r="584" spans="1:2" x14ac:dyDescent="0.5">
      <c r="A584">
        <v>529.27398681640625</v>
      </c>
      <c r="B584">
        <v>254.30000305175781</v>
      </c>
    </row>
    <row r="585" spans="1:2" x14ac:dyDescent="0.5">
      <c r="A585">
        <v>529.28399658203125</v>
      </c>
      <c r="B585">
        <v>326.29998779296875</v>
      </c>
    </row>
    <row r="586" spans="1:2" x14ac:dyDescent="0.5">
      <c r="A586">
        <v>529.29400634765625</v>
      </c>
      <c r="B586">
        <v>312.29998779296875</v>
      </c>
    </row>
  </sheetData>
  <sheetProtection formatCells="0"/>
  <sortState xmlns:xlrd2="http://schemas.microsoft.com/office/spreadsheetml/2017/richdata2" ref="A1:B586">
    <sortCondition ref="A1"/>
  </sortState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V586"/>
  <sheetViews>
    <sheetView workbookViewId="0"/>
  </sheetViews>
  <sheetFormatPr defaultRowHeight="14.35" x14ac:dyDescent="0.5"/>
  <cols>
    <col min="6" max="6" width="17.703125" customWidth="1"/>
  </cols>
  <sheetData>
    <row r="1" spans="1:22" ht="14.7" thickBot="1" x14ac:dyDescent="0.55000000000000004">
      <c r="A1">
        <v>523.43499755859375</v>
      </c>
      <c r="B1">
        <v>36.5</v>
      </c>
      <c r="C1" s="2" t="s">
        <v>21</v>
      </c>
      <c r="D1">
        <v>523.7750244140625</v>
      </c>
      <c r="E1">
        <v>33300</v>
      </c>
      <c r="G1" s="2" t="s">
        <v>23</v>
      </c>
      <c r="H1" s="2" t="s">
        <v>24</v>
      </c>
      <c r="I1" s="2" t="s">
        <v>24</v>
      </c>
      <c r="J1">
        <f>'hidden params'!J1</f>
        <v>1</v>
      </c>
      <c r="K1">
        <f>IF(ISNUMBER(D1),ROUND((D1-I$2)*$G$6,0),"")</f>
        <v>0</v>
      </c>
      <c r="L1">
        <f>IF(ISNUMBER((((EXP(GAMMALN($I$3+1)))/((EXP(GAMMALN(K1+1)))*(EXP(GAMMALN($I$3-K1+1))))))*(($I$8)^K1)*((1-$I$8)^($I$3-K1))),(((EXP(GAMMALN($I$3+1)))/((EXP(GAMMALN(K1+1)))*(EXP(GAMMALN($I$3-K1+1))))))*(($I$8)^K1)*((1-$I$8)^($I$3-K1)),0)</f>
        <v>3.8762555205553197E-3</v>
      </c>
      <c r="M1">
        <f>I$7*(L$1*J1) + $I$4</f>
        <v>105.28124185350373</v>
      </c>
      <c r="N1">
        <f>IF(ISNUMBER((((EXP(GAMMALN($I$22+1)))/((EXP(GAMMALN(K1+1)))*(EXP(GAMMALN($I$22-K1+1))))))*(($I$11)^K1)*((1-$I$11)^($I$22-K1))),(((EXP(GAMMALN($I$22+1)))/((EXP(GAMMALN(K1+1)))*(EXP(GAMMALN($I$22-K1+1))))))*(($I$11)^K1)*((1-$I$11)^($I$22-K1)),0)</f>
        <v>0.17186271522139987</v>
      </c>
      <c r="O1">
        <f>I$10*(N$1*J1)+$I$4</f>
        <v>33312.401249835886</v>
      </c>
      <c r="P1">
        <f>IF(ISNUMBER(D1),SUM(M1,O1,V1)-(2*$I$4),"")</f>
        <v>33422.403429787846</v>
      </c>
      <c r="Q1">
        <f>IF(ISNUMBER(P1),P1-E1,"")</f>
        <v>122.40342978784611</v>
      </c>
      <c r="R1">
        <f>IF(ISNUMBER(P1),Q1*Q1,"")</f>
        <v>14982.599623828171</v>
      </c>
      <c r="S1">
        <f>IF(ISNUMBER(P1),((IF(P1&gt;E1,I$5*(P1-E1),P1-E1)))^2,"")</f>
        <v>14982.599623828171</v>
      </c>
      <c r="T1">
        <f>IF(ISNUMBER(P1),(M1*D1),"")</f>
        <v>55143.685022161735</v>
      </c>
      <c r="U1">
        <f>IF(ISNUMBER((((EXP(GAMMALN($I$23+1)))/((EXP(GAMMALN(K1+1)))*(EXP(GAMMALN($I$23-K1+1))))))*(($I$14)^K1)*((1-$I$14)^($I$23-K1))),(((EXP(GAMMALN($I$23+1)))/((EXP(GAMMALN(K1+1)))*(EXP(GAMMALN($I$23-K1+1))))))*(($I$14)^K1)*((1-$I$14)^($I$23-K1)),0)</f>
        <v>1.9326310044868822E-5</v>
      </c>
      <c r="V1">
        <f>I$13*(U$1*J1)+$I$4</f>
        <v>4.7209381989965546</v>
      </c>
    </row>
    <row r="2" spans="1:22" ht="14.7" thickTop="1" x14ac:dyDescent="0.5">
      <c r="A2">
        <v>523.44500732421875</v>
      </c>
      <c r="B2">
        <v>54</v>
      </c>
      <c r="C2" s="2" t="s">
        <v>22</v>
      </c>
      <c r="D2">
        <v>524.27398681640625</v>
      </c>
      <c r="E2">
        <v>100000</v>
      </c>
      <c r="F2" s="3" t="s">
        <v>25</v>
      </c>
      <c r="G2" s="4">
        <v>4.7332763671875</v>
      </c>
      <c r="H2" t="s">
        <v>434</v>
      </c>
      <c r="I2">
        <f>'hidden params'!I2</f>
        <v>523.77129500000001</v>
      </c>
      <c r="J2">
        <f>'hidden params'!J2</f>
        <v>0.60095572250709473</v>
      </c>
      <c r="K2">
        <f t="shared" ref="K2:K30" si="0">IF(ISNUMBER(D2),ROUND((D2-I$2)*$G$6,0),"")</f>
        <v>1</v>
      </c>
      <c r="L2">
        <f t="shared" ref="L2:L30" si="1">IF(ISNUMBER((((EXP(GAMMALN($I$3+1)))/((EXP(GAMMALN(K2+1)))*(EXP(GAMMALN($I$3-K2+1))))))*(($I$8)^K2)*((1-$I$8)^($I$3-K2))),(((EXP(GAMMALN($I$3+1)))/((EXP(GAMMALN(K2+1)))*(EXP(GAMMALN($I$3-K2+1))))))*(($I$8)^K2)*((1-$I$8)^($I$3-K2)),0)</f>
        <v>5.7664112744272175E-2</v>
      </c>
      <c r="M2">
        <f>I$7*((L$1*J2)+(L$2*J1)) + $I$4</f>
        <v>1629.458529818992</v>
      </c>
      <c r="N2">
        <f t="shared" ref="N2:N30" si="2">IF(ISNUMBER((((EXP(GAMMALN($I$22+1)))/((EXP(GAMMALN(K2+1)))*(EXP(GAMMALN($I$22-K2+1))))))*(($I$11)^K2)*((1-$I$11)^($I$22-K2))),(((EXP(GAMMALN($I$22+1)))/((EXP(GAMMALN(K2+1)))*(EXP(GAMMALN($I$22-K2+1))))))*(($I$11)^K2)*((1-$I$11)^($I$22-K2)),0)</f>
        <v>0.40306690411041818</v>
      </c>
      <c r="O2">
        <f>I$10*((N$1*J2)+(N$2*J1))+$I$4</f>
        <v>98146.325223152395</v>
      </c>
      <c r="P2">
        <f t="shared" ref="P2:P30" si="3">IF(ISNUMBER(D2),SUM(M2,O2,V2)-(2*$I$4),"")</f>
        <v>99898.556205872417</v>
      </c>
      <c r="Q2">
        <f t="shared" ref="Q2:Q30" si="4">IF(ISNUMBER(P2),P2-E2,"")</f>
        <v>-101.44379412758281</v>
      </c>
      <c r="R2">
        <f t="shared" ref="R2:R30" si="5">IF(ISNUMBER(P2),Q2*Q2,"")</f>
        <v>10290.843366999403</v>
      </c>
      <c r="S2">
        <f t="shared" ref="S2:S30" si="6">IF(ISNUMBER(P2),((IF(P2&gt;E2,I$5*(P2-E2),P2-E2)))^2,"")</f>
        <v>10290.843366999403</v>
      </c>
      <c r="T2">
        <f t="shared" ref="T2:T30" si="7">IF(ISNUMBER(P2),(M2*D2),"")</f>
        <v>854282.71978020296</v>
      </c>
      <c r="U2">
        <f t="shared" ref="U2:U30" si="8">IF(ISNUMBER((((EXP(GAMMALN($I$23+1)))/((EXP(GAMMALN(K2+1)))*(EXP(GAMMALN($I$23-K2+1))))))*(($I$14)^K2)*((1-$I$14)^($I$23-K2))),(((EXP(GAMMALN($I$23+1)))/((EXP(GAMMALN(K2+1)))*(EXP(GAMMALN($I$23-K2+1))))))*(($I$14)^K2)*((1-$I$14)^($I$23-K2)),0)</f>
        <v>4.9098467943328879E-4</v>
      </c>
      <c r="V2">
        <f>I$13*((U$1*J2)+(U$2*J1))+$I$4</f>
        <v>122.77245300156515</v>
      </c>
    </row>
    <row r="3" spans="1:22" x14ac:dyDescent="0.5">
      <c r="A3">
        <v>523.45501708984375</v>
      </c>
      <c r="B3">
        <v>67</v>
      </c>
      <c r="D3">
        <v>524.77398681640625</v>
      </c>
      <c r="E3">
        <v>127100</v>
      </c>
      <c r="F3" s="7" t="s">
        <v>19</v>
      </c>
      <c r="G3" s="8">
        <f>IF(ISBLANK(G2),"",$G$2*$G$6)</f>
        <v>9.466552734375</v>
      </c>
      <c r="H3" s="21" t="s">
        <v>435</v>
      </c>
      <c r="I3" s="21">
        <v>3.213508901551628</v>
      </c>
      <c r="J3">
        <f>'hidden params'!J3</f>
        <v>0.20220994369181175</v>
      </c>
      <c r="K3">
        <f t="shared" si="0"/>
        <v>2</v>
      </c>
      <c r="L3">
        <f t="shared" si="1"/>
        <v>0.29544088821491626</v>
      </c>
      <c r="M3">
        <f>I$7*((L$1*J3)+(L$2*J2)+(L$3*J1)) + $I$4</f>
        <v>8986.8370281088937</v>
      </c>
      <c r="N3">
        <f t="shared" si="2"/>
        <v>0.32557000067535136</v>
      </c>
      <c r="O3">
        <f>I$10*((N$1*J3)+(N$2*J2)+(N$3*J1))+$I$4</f>
        <v>116792.70381083922</v>
      </c>
      <c r="P3">
        <f t="shared" si="3"/>
        <v>127163.62069776445</v>
      </c>
      <c r="Q3">
        <f t="shared" si="4"/>
        <v>63.620697764446959</v>
      </c>
      <c r="R3">
        <f t="shared" si="5"/>
        <v>4047.5931840351063</v>
      </c>
      <c r="S3">
        <f t="shared" si="6"/>
        <v>4047.5931840351063</v>
      </c>
      <c r="T3">
        <f t="shared" si="7"/>
        <v>4716058.2961100079</v>
      </c>
      <c r="U3">
        <f t="shared" si="8"/>
        <v>5.3670999550088508E-3</v>
      </c>
      <c r="V3">
        <f>I$13*((U$1*J3)+(U$2*J2)+(U$3*J1))+$I$4</f>
        <v>1384.0798589168776</v>
      </c>
    </row>
    <row r="4" spans="1:22" x14ac:dyDescent="0.5">
      <c r="A4">
        <v>523.46502685546875</v>
      </c>
      <c r="B4">
        <v>54.25</v>
      </c>
      <c r="D4">
        <v>525.28497314453125</v>
      </c>
      <c r="E4">
        <v>103000</v>
      </c>
      <c r="F4" s="5" t="s">
        <v>26</v>
      </c>
      <c r="G4" s="6">
        <v>525.93902587890625</v>
      </c>
      <c r="H4" t="s">
        <v>11</v>
      </c>
      <c r="I4">
        <v>5.0271245999647376E-8</v>
      </c>
      <c r="J4">
        <f>'hidden params'!J4</f>
        <v>4.9195920044795109E-2</v>
      </c>
      <c r="K4">
        <f t="shared" si="0"/>
        <v>3</v>
      </c>
      <c r="L4">
        <f t="shared" si="1"/>
        <v>0.55323038023278415</v>
      </c>
      <c r="M4">
        <f>I$7*((L$1*J4)+(L$2*J3)+(L$3*J2)+(L$4*J1)) + $I$4</f>
        <v>20170.192954658563</v>
      </c>
      <c r="N4">
        <f t="shared" si="2"/>
        <v>9.6112982925058696E-2</v>
      </c>
      <c r="O4">
        <f>I$10*((N$1*J4)+(N$2*J3)+(N$3*J2)+(N$4*J1))+$I$4</f>
        <v>73990.356910249509</v>
      </c>
      <c r="P4">
        <f t="shared" si="3"/>
        <v>102979.14789941226</v>
      </c>
      <c r="Q4">
        <f t="shared" si="4"/>
        <v>-20.852100587741006</v>
      </c>
      <c r="R4">
        <f t="shared" si="5"/>
        <v>434.81009892126883</v>
      </c>
      <c r="S4">
        <f t="shared" si="6"/>
        <v>434.81009892126883</v>
      </c>
      <c r="T4">
        <f t="shared" si="7"/>
        <v>10595099.264507838</v>
      </c>
      <c r="U4">
        <f t="shared" si="8"/>
        <v>3.2775456536724944E-2</v>
      </c>
      <c r="V4">
        <f>I$13*((U$1*J4)+(U$2*J3)+(U$3*J2)+(U$4*J1))+$I$4</f>
        <v>8818.5980346047327</v>
      </c>
    </row>
    <row r="5" spans="1:22" ht="14.7" thickBot="1" x14ac:dyDescent="0.55000000000000004">
      <c r="A5">
        <v>523.4749755859375</v>
      </c>
      <c r="B5">
        <v>24.75</v>
      </c>
      <c r="D5">
        <v>525.78497314453125</v>
      </c>
      <c r="E5">
        <v>77950</v>
      </c>
      <c r="F5" s="9" t="s">
        <v>27</v>
      </c>
      <c r="G5" s="10">
        <f>($G$4-1.00794)*$G$6</f>
        <v>1049.8621717578126</v>
      </c>
      <c r="H5" t="s">
        <v>436</v>
      </c>
      <c r="I5">
        <f>'hidden params'!D2</f>
        <v>1</v>
      </c>
      <c r="J5">
        <f>'hidden params'!J5</f>
        <v>9.56276746222493E-3</v>
      </c>
      <c r="K5">
        <f t="shared" si="0"/>
        <v>4</v>
      </c>
      <c r="L5">
        <f t="shared" si="1"/>
        <v>0.13670226959979834</v>
      </c>
      <c r="M5">
        <f>I$7*((L$1*J5)+(L$2*J4)+(L$3*J3)+(L$4*J2)+(L$5*J1)) + $I$4</f>
        <v>14443.553384287334</v>
      </c>
      <c r="N5">
        <f t="shared" si="2"/>
        <v>3.7441567136379918E-3</v>
      </c>
      <c r="O5">
        <f>I$10*((N$1*J5)+(N$2*J4)+(N$3*J3)+(N$4*J2)+(N$5*J1))+$I$4</f>
        <v>28844.064747524404</v>
      </c>
      <c r="P5">
        <f t="shared" si="3"/>
        <v>77948.707158233927</v>
      </c>
      <c r="Q5">
        <f t="shared" si="4"/>
        <v>-1.2928417660732521</v>
      </c>
      <c r="R5">
        <f t="shared" si="5"/>
        <v>1.6714398321034054</v>
      </c>
      <c r="S5">
        <f t="shared" si="6"/>
        <v>1.6714398321034054</v>
      </c>
      <c r="T5">
        <f t="shared" si="7"/>
        <v>7594203.3282691194</v>
      </c>
      <c r="U5">
        <f t="shared" si="8"/>
        <v>0.12108739086128067</v>
      </c>
      <c r="V5">
        <f>I$13*((U$1*J5)+(U$2*J4)+(U$3*J3)+(U$4*J2)+(U$5*J1))+$I$4</f>
        <v>34661.089026522728</v>
      </c>
    </row>
    <row r="6" spans="1:22" ht="14.7" thickTop="1" x14ac:dyDescent="0.5">
      <c r="A6">
        <v>523.4849853515625</v>
      </c>
      <c r="B6">
        <v>14.75</v>
      </c>
      <c r="D6">
        <v>526.2860107421875</v>
      </c>
      <c r="E6">
        <v>99710</v>
      </c>
      <c r="F6" t="s">
        <v>28</v>
      </c>
      <c r="G6">
        <v>2</v>
      </c>
      <c r="H6" t="s">
        <v>437</v>
      </c>
      <c r="I6">
        <f>SUM(S1:S30)</f>
        <v>2775108.7488373294</v>
      </c>
      <c r="J6">
        <f>'hidden params'!J6</f>
        <v>1.5654537401586068E-3</v>
      </c>
      <c r="K6">
        <f t="shared" si="0"/>
        <v>5</v>
      </c>
      <c r="L6">
        <f t="shared" si="1"/>
        <v>0</v>
      </c>
      <c r="M6">
        <f>I$7*((L$1*J6)+(L$2*J5)+(L$3*J4)+(L$4*J3)+(L$5*J2)+(L$6*J1)) + $I$4</f>
        <v>5679.6158858496419</v>
      </c>
      <c r="N6">
        <f t="shared" si="2"/>
        <v>0</v>
      </c>
      <c r="O6">
        <f>I$10*((N$1*J6)+(N$2*J5)+(N$3*J4)+(N$4*J3)+(N$5*J2)+(N$6*J1))+$I$4</f>
        <v>8107.0526637915573</v>
      </c>
      <c r="P6">
        <f t="shared" si="3"/>
        <v>99712.425729459821</v>
      </c>
      <c r="Q6">
        <f t="shared" si="4"/>
        <v>2.4257294598210137</v>
      </c>
      <c r="R6">
        <f t="shared" si="5"/>
        <v>5.8841634122435469</v>
      </c>
      <c r="S6">
        <f t="shared" si="6"/>
        <v>5.8841634122435469</v>
      </c>
      <c r="T6">
        <f t="shared" si="7"/>
        <v>2989102.3871117635</v>
      </c>
      <c r="U6">
        <f t="shared" si="8"/>
        <v>0.27209356476865537</v>
      </c>
      <c r="V6">
        <f>I$13*((U$1*J6)+(U$2*J5)+(U$3*J4)+(U$4*J3)+(U$5*J2)+(U$6*J1))+$I$4</f>
        <v>85925.757179919165</v>
      </c>
    </row>
    <row r="7" spans="1:22" x14ac:dyDescent="0.5">
      <c r="A7">
        <v>523.4949951171875</v>
      </c>
      <c r="B7">
        <v>25</v>
      </c>
      <c r="D7">
        <v>526.7860107421875</v>
      </c>
      <c r="E7">
        <v>134900</v>
      </c>
      <c r="F7" t="s">
        <v>29</v>
      </c>
      <c r="G7" s="11">
        <v>0.10000000149011612</v>
      </c>
      <c r="H7" s="21" t="s">
        <v>438</v>
      </c>
      <c r="I7" s="21">
        <v>27160.552560309465</v>
      </c>
      <c r="J7">
        <f>'hidden params'!J7</f>
        <v>2.2288478874357397E-4</v>
      </c>
      <c r="K7">
        <f t="shared" si="0"/>
        <v>6</v>
      </c>
      <c r="L7">
        <f t="shared" si="1"/>
        <v>0</v>
      </c>
      <c r="M7">
        <f>I$7*((L$1*J7)+(L$2*J6)+(L$3*J5)+(L$4*J4)+(L$5*J3)+(L$6*J2)+(L$7*J1)) + $I$4</f>
        <v>1569.2172955927372</v>
      </c>
      <c r="N7">
        <f t="shared" si="2"/>
        <v>0</v>
      </c>
      <c r="O7">
        <f>I$10*((N$1*J7)+(N$2*J6)+(N$3*J5)+(N$4*J4)+(N$5*J3)+(N$6*J2)+(N$7*J1))+$I$4</f>
        <v>1796.4514468140158</v>
      </c>
      <c r="P7">
        <f t="shared" si="3"/>
        <v>134916.75331186384</v>
      </c>
      <c r="Q7">
        <f t="shared" si="4"/>
        <v>16.753311863838462</v>
      </c>
      <c r="R7">
        <f t="shared" si="5"/>
        <v>280.67345840703058</v>
      </c>
      <c r="S7">
        <f t="shared" si="6"/>
        <v>280.67345840703058</v>
      </c>
      <c r="T7">
        <f t="shared" si="7"/>
        <v>826641.71913294203</v>
      </c>
      <c r="U7">
        <f t="shared" si="8"/>
        <v>0.34887062723666423</v>
      </c>
      <c r="V7">
        <f>I$13*((U$1*J7)+(U$2*J6)+(U$3*J5)+(U$4*J4)+(U$5*J3)+(U$6*J2)+(U$7*J1))+$I$4</f>
        <v>131551.08456955763</v>
      </c>
    </row>
    <row r="8" spans="1:22" x14ac:dyDescent="0.5">
      <c r="A8">
        <v>523.5050048828125</v>
      </c>
      <c r="B8">
        <v>25.25</v>
      </c>
      <c r="D8">
        <v>527.2979736328125</v>
      </c>
      <c r="E8">
        <v>117500</v>
      </c>
      <c r="F8" t="s">
        <v>30</v>
      </c>
      <c r="G8" s="11">
        <v>2.9999999329447746E-2</v>
      </c>
      <c r="H8" s="21" t="s">
        <v>439</v>
      </c>
      <c r="I8" s="21">
        <v>0.82235747575759888</v>
      </c>
      <c r="J8">
        <f>'hidden params'!J8</f>
        <v>2.8200854503395628E-5</v>
      </c>
      <c r="K8">
        <f t="shared" si="0"/>
        <v>7</v>
      </c>
      <c r="L8">
        <f t="shared" si="1"/>
        <v>0</v>
      </c>
      <c r="M8">
        <f>I$7*((L$1*J8)+(L$2*J7)+(L$3*J6)+(L$4*J5)+(L$5*J4)+(L$6*J3)+(L$7*J2)+(L$8*J1)) + $I$4</f>
        <v>339.26431484185542</v>
      </c>
      <c r="N8">
        <f t="shared" si="2"/>
        <v>0</v>
      </c>
      <c r="O8">
        <f>I$10*((N$1*J8)+(N$2*J7)+(N$3*J6)+(N$4*J5)+(N$5*J4)+(N$6*J3)+(N$7*J2)+(N$8*J1))+$I$4</f>
        <v>330.99673558850503</v>
      </c>
      <c r="P8">
        <f t="shared" si="3"/>
        <v>117389.097178134</v>
      </c>
      <c r="Q8">
        <f t="shared" si="4"/>
        <v>-110.90282186599507</v>
      </c>
      <c r="R8">
        <f t="shared" si="5"/>
        <v>12299.435897840633</v>
      </c>
      <c r="S8">
        <f t="shared" si="6"/>
        <v>12299.435897840633</v>
      </c>
      <c r="T8">
        <f t="shared" si="7"/>
        <v>178893.38574203488</v>
      </c>
      <c r="U8">
        <f t="shared" si="8"/>
        <v>0.20686221543350788</v>
      </c>
      <c r="V8">
        <f>I$13*((U$1*J8)+(U$2*J7)+(U$3*J6)+(U$4*J5)+(U$5*J4)+(U$6*J3)+(U$7*J2)+(U$8*J1))+$I$4</f>
        <v>116718.83612780418</v>
      </c>
    </row>
    <row r="9" spans="1:22" x14ac:dyDescent="0.5">
      <c r="A9">
        <v>523.5150146484375</v>
      </c>
      <c r="B9">
        <v>18.25</v>
      </c>
      <c r="D9">
        <v>527.79901123046875</v>
      </c>
      <c r="E9">
        <v>54780</v>
      </c>
      <c r="F9" t="s">
        <v>31</v>
      </c>
      <c r="G9">
        <v>6</v>
      </c>
      <c r="H9" t="s">
        <v>445</v>
      </c>
      <c r="I9">
        <f>I3*I8</f>
        <v>2.6426530686045711</v>
      </c>
      <c r="J9">
        <f>'hidden params'!J9</f>
        <v>3.2198967658273084E-6</v>
      </c>
      <c r="K9">
        <f t="shared" si="0"/>
        <v>8</v>
      </c>
      <c r="L9">
        <f t="shared" si="1"/>
        <v>0</v>
      </c>
      <c r="M9">
        <f>I$7*((L$1*J9)+(L$2*J8)+(L$3*J7)+(L$4*J6)+(L$5*J5)+(L$6*J4)+(L$7*J3)+(L$8*J2)+(L$9*J1)) + $I$4</f>
        <v>60.861271762962275</v>
      </c>
      <c r="N9">
        <f t="shared" si="2"/>
        <v>0</v>
      </c>
      <c r="O9">
        <f>I$10*((N$1*J9)+(N$2*J8)+(N$3*J7)+(N$4*J6)+(N$5*J5)+(N$6*J4)+(N$7*J3)+(N$8*J2)+(N$9*J1))+$I$4</f>
        <v>52.479817967484074</v>
      </c>
      <c r="P9">
        <f t="shared" si="3"/>
        <v>55120.296016615772</v>
      </c>
      <c r="Q9">
        <f t="shared" si="4"/>
        <v>340.2960166157718</v>
      </c>
      <c r="R9">
        <f t="shared" si="5"/>
        <v>115801.37892456164</v>
      </c>
      <c r="S9">
        <f t="shared" si="6"/>
        <v>115801.37892456164</v>
      </c>
      <c r="T9">
        <f t="shared" si="7"/>
        <v>32122.519058720336</v>
      </c>
      <c r="U9">
        <f t="shared" si="8"/>
        <v>1.5727881880734509E-2</v>
      </c>
      <c r="V9">
        <f>I$13*((U$1*J9)+(U$2*J8)+(U$3*J7)+(U$4*J6)+(U$5*J5)+(U$6*J4)+(U$7*J3)+(U$8*J2)+(U$9*J1))+$I$4</f>
        <v>55006.954926985862</v>
      </c>
    </row>
    <row r="10" spans="1:22" x14ac:dyDescent="0.5">
      <c r="A10">
        <v>523.5250244140625</v>
      </c>
      <c r="B10">
        <v>53.75</v>
      </c>
      <c r="D10">
        <v>528.301025390625</v>
      </c>
      <c r="E10">
        <v>17590</v>
      </c>
      <c r="F10" s="2" t="s">
        <v>22</v>
      </c>
      <c r="G10">
        <v>523.73858642578125</v>
      </c>
      <c r="H10" s="22" t="s">
        <v>453</v>
      </c>
      <c r="I10" s="22">
        <v>193831.46138981543</v>
      </c>
      <c r="J10">
        <f>'hidden params'!J10</f>
        <v>3.3555566333987669E-7</v>
      </c>
      <c r="K10">
        <f t="shared" si="0"/>
        <v>9</v>
      </c>
      <c r="L10">
        <f t="shared" si="1"/>
        <v>0</v>
      </c>
      <c r="M10">
        <f>I$7*((L1*J$10)+(L2*J$9)+(L3*J$8)+(L4*J$7)+(L5*J$6)+(L6*J$5)+(L7*J$4)+(L8*J$3)+(L9*J$2)+(L10*J$1)) + $I$4</f>
        <v>9.3928354675568322</v>
      </c>
      <c r="N10">
        <f t="shared" si="2"/>
        <v>0</v>
      </c>
      <c r="O10">
        <f>I$10*((N1*J$10)+(N2*J$9)+(N3*J$8)+(N4*J$7)+(N5*J$6)+(N6*J$5)+(N7*J$4)+(N8*J$3)+(N9*J$2)+(N10*J$1)) + $I$4</f>
        <v>7.3307604979249934</v>
      </c>
      <c r="P10">
        <f t="shared" si="3"/>
        <v>17419.707111742104</v>
      </c>
      <c r="Q10">
        <f t="shared" si="4"/>
        <v>-170.29288825789627</v>
      </c>
      <c r="R10">
        <f t="shared" si="5"/>
        <v>28999.667791216343</v>
      </c>
      <c r="S10">
        <f t="shared" si="6"/>
        <v>28999.667791216343</v>
      </c>
      <c r="T10">
        <f t="shared" si="7"/>
        <v>4962.2446088357046</v>
      </c>
      <c r="U10">
        <f t="shared" si="8"/>
        <v>0</v>
      </c>
      <c r="V10">
        <f>I$13*((U1*J$10)+(U2*J$9)+(U3*J$8)+(U4*J$7)+(U5*J$6)+(U6*J$5)+(U7*J$4)+(U8*J$3)+(U9*J$2)+(U10*J$1)) + $I$4</f>
        <v>17402.983515877164</v>
      </c>
    </row>
    <row r="11" spans="1:22" x14ac:dyDescent="0.5">
      <c r="A11">
        <v>523.53497314453125</v>
      </c>
      <c r="B11">
        <v>103.80000305175781</v>
      </c>
      <c r="D11">
        <v>528.802001953125</v>
      </c>
      <c r="E11">
        <v>5567</v>
      </c>
      <c r="F11" s="2" t="s">
        <v>32</v>
      </c>
      <c r="G11">
        <v>528.47186279296875</v>
      </c>
      <c r="H11" s="22" t="s">
        <v>454</v>
      </c>
      <c r="I11" s="22">
        <v>0.42190528314363968</v>
      </c>
      <c r="J11">
        <f>'hidden params'!J11</f>
        <v>3.2197744332767282E-8</v>
      </c>
      <c r="K11">
        <f t="shared" si="0"/>
        <v>10</v>
      </c>
      <c r="L11">
        <f t="shared" si="1"/>
        <v>0</v>
      </c>
      <c r="M11">
        <f t="shared" ref="M11:M30" si="9">I$7*((L2*J$10)+(L3*J$9)+(L4*J$8)+(L5*J$7)+(L6*J$6)+(L7*J$5)+(L8*J$4)+(L9*J$3)+(L10*J$2)+(L11*J$1)) + $I$4</f>
        <v>1.2776613583859993</v>
      </c>
      <c r="N11">
        <f t="shared" si="2"/>
        <v>0</v>
      </c>
      <c r="O11">
        <f t="shared" ref="O11:O30" si="10">I$10*((N2*J$10)+(N3*J$9)+(N4*J$8)+(N5*J$7)+(N6*J$6)+(N7*J$5)+(N8*J$4)+(N9*J$3)+(N10*J$2)+(N11*J$1)) + $I$4</f>
        <v>0.91653928723703348</v>
      </c>
      <c r="P11">
        <f t="shared" si="3"/>
        <v>4190.8200408375742</v>
      </c>
      <c r="Q11">
        <f t="shared" si="4"/>
        <v>-1376.1799591624258</v>
      </c>
      <c r="R11">
        <f t="shared" si="5"/>
        <v>1893871.280000296</v>
      </c>
      <c r="S11">
        <f t="shared" si="6"/>
        <v>1893871.280000296</v>
      </c>
      <c r="T11">
        <f t="shared" si="7"/>
        <v>675.62988413266555</v>
      </c>
      <c r="U11">
        <f t="shared" si="8"/>
        <v>0</v>
      </c>
      <c r="V11">
        <f t="shared" ref="V11:V30" si="11">I$13*((U2*J$10)+(U3*J$9)+(U4*J$8)+(U5*J$7)+(U6*J$6)+(U7*J$5)+(U8*J$4)+(U9*J$3)+(U10*J$2)+(U11*J$1)) + $I$4</f>
        <v>4188.6258402924941</v>
      </c>
    </row>
    <row r="12" spans="1:22" x14ac:dyDescent="0.5">
      <c r="A12">
        <v>523.54498291015625</v>
      </c>
      <c r="B12">
        <v>86.5</v>
      </c>
      <c r="D12">
        <f>D11 + (1/$G$6)</f>
        <v>529.302001953125</v>
      </c>
      <c r="E12">
        <v>0</v>
      </c>
      <c r="F12" t="s">
        <v>33</v>
      </c>
      <c r="G12" t="s">
        <v>34</v>
      </c>
      <c r="H12" t="s">
        <v>458</v>
      </c>
      <c r="I12">
        <f>I11*I22</f>
        <v>1.355796383792196</v>
      </c>
      <c r="J12">
        <f>'hidden params'!J12</f>
        <v>2.82920264901344E-9</v>
      </c>
      <c r="K12">
        <f t="shared" si="0"/>
        <v>11</v>
      </c>
      <c r="L12">
        <f t="shared" si="1"/>
        <v>0</v>
      </c>
      <c r="M12">
        <f t="shared" si="9"/>
        <v>0.15578218046507414</v>
      </c>
      <c r="N12">
        <f t="shared" si="2"/>
        <v>0</v>
      </c>
      <c r="O12">
        <f t="shared" si="10"/>
        <v>0.10162766080621777</v>
      </c>
      <c r="P12">
        <f t="shared" si="3"/>
        <v>821.56712244178823</v>
      </c>
      <c r="Q12">
        <f t="shared" si="4"/>
        <v>821.56712244178823</v>
      </c>
      <c r="R12">
        <f t="shared" si="5"/>
        <v>674972.53667728021</v>
      </c>
      <c r="S12">
        <f t="shared" si="6"/>
        <v>674972.53667728021</v>
      </c>
      <c r="T12">
        <f t="shared" si="7"/>
        <v>82.455819988786743</v>
      </c>
      <c r="U12">
        <f t="shared" si="8"/>
        <v>0</v>
      </c>
      <c r="V12">
        <f t="shared" si="11"/>
        <v>821.30971270105942</v>
      </c>
    </row>
    <row r="13" spans="1:22" x14ac:dyDescent="0.5">
      <c r="A13">
        <v>523.55499267578125</v>
      </c>
      <c r="B13">
        <v>60.25</v>
      </c>
      <c r="D13">
        <f>D12 + (1/$G$6)</f>
        <v>529.802001953125</v>
      </c>
      <c r="E13">
        <v>0</v>
      </c>
      <c r="F13">
        <v>13490</v>
      </c>
      <c r="H13" s="23" t="s">
        <v>514</v>
      </c>
      <c r="I13" s="23">
        <v>244275.19468356707</v>
      </c>
      <c r="J13">
        <f>'hidden params'!J13</f>
        <v>2.3609250813173977E-10</v>
      </c>
      <c r="K13">
        <f t="shared" si="0"/>
        <v>12</v>
      </c>
      <c r="L13">
        <f t="shared" si="1"/>
        <v>0</v>
      </c>
      <c r="M13">
        <f t="shared" si="9"/>
        <v>1.6997308293092723E-2</v>
      </c>
      <c r="N13">
        <f t="shared" si="2"/>
        <v>0</v>
      </c>
      <c r="O13">
        <f t="shared" si="10"/>
        <v>8.5881512657647076E-3</v>
      </c>
      <c r="P13">
        <f t="shared" si="3"/>
        <v>136.83616344538578</v>
      </c>
      <c r="Q13">
        <f t="shared" si="4"/>
        <v>136.83616344538578</v>
      </c>
      <c r="R13">
        <f t="shared" si="5"/>
        <v>18724.135626452331</v>
      </c>
      <c r="S13">
        <f t="shared" si="6"/>
        <v>18724.135626452331</v>
      </c>
      <c r="T13">
        <f t="shared" si="7"/>
        <v>9.0052079614949783</v>
      </c>
      <c r="U13">
        <f t="shared" si="8"/>
        <v>0</v>
      </c>
      <c r="V13">
        <f t="shared" si="11"/>
        <v>136.81057808636939</v>
      </c>
    </row>
    <row r="14" spans="1:22" x14ac:dyDescent="0.5">
      <c r="A14">
        <v>523.56500244140625</v>
      </c>
      <c r="B14">
        <v>97.5</v>
      </c>
      <c r="D14">
        <f>D13 + (1/$G$6)</f>
        <v>530.302001953125</v>
      </c>
      <c r="E14">
        <v>0</v>
      </c>
      <c r="F14">
        <v>13490</v>
      </c>
      <c r="H14" s="23" t="s">
        <v>515</v>
      </c>
      <c r="I14" s="23">
        <v>0.77985166269461192</v>
      </c>
      <c r="J14">
        <f>'hidden params'!J14</f>
        <v>0</v>
      </c>
      <c r="K14">
        <f t="shared" si="0"/>
        <v>13</v>
      </c>
      <c r="L14">
        <f t="shared" si="1"/>
        <v>0</v>
      </c>
      <c r="M14">
        <f t="shared" si="9"/>
        <v>1.245937973584765E-3</v>
      </c>
      <c r="N14">
        <f t="shared" si="2"/>
        <v>0</v>
      </c>
      <c r="O14">
        <f t="shared" si="10"/>
        <v>2.4357488388893365E-4</v>
      </c>
      <c r="P14">
        <f t="shared" si="3"/>
        <v>19.905742494235064</v>
      </c>
      <c r="Q14">
        <f t="shared" si="4"/>
        <v>19.905742494235064</v>
      </c>
      <c r="R14">
        <f t="shared" si="5"/>
        <v>396.2385842467956</v>
      </c>
      <c r="S14">
        <f t="shared" si="6"/>
        <v>396.2385842467956</v>
      </c>
      <c r="T14">
        <f t="shared" si="7"/>
        <v>0.66072340170142063</v>
      </c>
      <c r="U14">
        <f t="shared" si="8"/>
        <v>0</v>
      </c>
      <c r="V14">
        <f t="shared" si="11"/>
        <v>19.904253081920082</v>
      </c>
    </row>
    <row r="15" spans="1:22" x14ac:dyDescent="0.5">
      <c r="A15">
        <v>523.57501220703125</v>
      </c>
      <c r="B15">
        <v>119</v>
      </c>
      <c r="E15">
        <v>0</v>
      </c>
      <c r="H15" t="s">
        <v>513</v>
      </c>
      <c r="I15">
        <f>I14*I23</f>
        <v>5.5928659205358864</v>
      </c>
      <c r="J15">
        <f>'hidden params'!J15</f>
        <v>0</v>
      </c>
      <c r="K15" t="str">
        <f t="shared" si="0"/>
        <v/>
      </c>
      <c r="L15">
        <f t="shared" si="1"/>
        <v>0</v>
      </c>
      <c r="M15">
        <f t="shared" si="9"/>
        <v>5.0271245999647376E-8</v>
      </c>
      <c r="N15">
        <f t="shared" si="2"/>
        <v>0</v>
      </c>
      <c r="O15">
        <f t="shared" si="10"/>
        <v>5.0271245999647376E-8</v>
      </c>
      <c r="P15" t="str">
        <f t="shared" si="3"/>
        <v/>
      </c>
      <c r="Q15" t="str">
        <f t="shared" si="4"/>
        <v/>
      </c>
      <c r="R15" t="str">
        <f t="shared" si="5"/>
        <v/>
      </c>
      <c r="S15" t="str">
        <f t="shared" si="6"/>
        <v/>
      </c>
      <c r="T15" t="str">
        <f t="shared" si="7"/>
        <v/>
      </c>
      <c r="U15">
        <f t="shared" si="8"/>
        <v>0</v>
      </c>
      <c r="V15">
        <f t="shared" si="11"/>
        <v>2.5780381491873072</v>
      </c>
    </row>
    <row r="16" spans="1:22" x14ac:dyDescent="0.5">
      <c r="A16">
        <v>523.58502197265625</v>
      </c>
      <c r="B16">
        <v>73.75</v>
      </c>
      <c r="E16">
        <v>0</v>
      </c>
      <c r="F16">
        <v>6805777.2973038172</v>
      </c>
      <c r="H16" t="s">
        <v>455</v>
      </c>
      <c r="I16">
        <f>I7/(I7+I10+I13)</f>
        <v>5.8376244997083278E-2</v>
      </c>
      <c r="J16">
        <f>'hidden params'!J16</f>
        <v>0</v>
      </c>
      <c r="K16" t="str">
        <f t="shared" si="0"/>
        <v/>
      </c>
      <c r="L16">
        <f t="shared" si="1"/>
        <v>0</v>
      </c>
      <c r="M16">
        <f t="shared" si="9"/>
        <v>5.0271245999647376E-8</v>
      </c>
      <c r="N16">
        <f t="shared" si="2"/>
        <v>0</v>
      </c>
      <c r="O16">
        <f t="shared" si="10"/>
        <v>5.0271245999647376E-8</v>
      </c>
      <c r="P16" t="str">
        <f t="shared" si="3"/>
        <v/>
      </c>
      <c r="Q16" t="str">
        <f t="shared" si="4"/>
        <v/>
      </c>
      <c r="R16" t="str">
        <f t="shared" si="5"/>
        <v/>
      </c>
      <c r="S16" t="str">
        <f t="shared" si="6"/>
        <v/>
      </c>
      <c r="T16" t="str">
        <f t="shared" si="7"/>
        <v/>
      </c>
      <c r="U16">
        <f t="shared" si="8"/>
        <v>0</v>
      </c>
      <c r="V16">
        <f t="shared" si="11"/>
        <v>0.29964759536908592</v>
      </c>
    </row>
    <row r="17" spans="1:22" x14ac:dyDescent="0.5">
      <c r="A17">
        <v>523.594970703125</v>
      </c>
      <c r="B17">
        <v>46.75</v>
      </c>
      <c r="E17">
        <v>0</v>
      </c>
      <c r="F17">
        <v>3012210811.9412022</v>
      </c>
      <c r="H17" t="s">
        <v>456</v>
      </c>
      <c r="I17">
        <f>I10/(I10+I7+I13)</f>
        <v>0.41660245509031829</v>
      </c>
      <c r="J17">
        <f>'hidden params'!J17</f>
        <v>0</v>
      </c>
      <c r="K17" t="str">
        <f t="shared" si="0"/>
        <v/>
      </c>
      <c r="L17">
        <f t="shared" si="1"/>
        <v>0</v>
      </c>
      <c r="M17">
        <f t="shared" si="9"/>
        <v>5.0271245999647376E-8</v>
      </c>
      <c r="N17">
        <f t="shared" si="2"/>
        <v>0</v>
      </c>
      <c r="O17">
        <f t="shared" si="10"/>
        <v>5.0271245999647376E-8</v>
      </c>
      <c r="P17" t="str">
        <f t="shared" si="3"/>
        <v/>
      </c>
      <c r="Q17" t="str">
        <f t="shared" si="4"/>
        <v/>
      </c>
      <c r="R17" t="str">
        <f t="shared" si="5"/>
        <v/>
      </c>
      <c r="S17" t="str">
        <f t="shared" si="6"/>
        <v/>
      </c>
      <c r="T17" t="str">
        <f t="shared" si="7"/>
        <v/>
      </c>
      <c r="U17">
        <f t="shared" si="8"/>
        <v>0</v>
      </c>
      <c r="V17">
        <f t="shared" si="11"/>
        <v>2.9326739345428159E-2</v>
      </c>
    </row>
    <row r="18" spans="1:22" x14ac:dyDescent="0.5">
      <c r="A18">
        <v>523.60498046875</v>
      </c>
      <c r="B18">
        <v>53.5</v>
      </c>
      <c r="E18">
        <v>0</v>
      </c>
      <c r="F18">
        <v>7136740.2593067847</v>
      </c>
      <c r="H18" t="s">
        <v>511</v>
      </c>
      <c r="I18">
        <f>I13/(I13+I10+I7)</f>
        <v>0.52502129991259838</v>
      </c>
      <c r="J18">
        <f>'hidden params'!J18</f>
        <v>0</v>
      </c>
      <c r="K18" t="str">
        <f t="shared" si="0"/>
        <v/>
      </c>
      <c r="L18">
        <f t="shared" si="1"/>
        <v>0</v>
      </c>
      <c r="M18">
        <f t="shared" si="9"/>
        <v>5.0271245999647376E-8</v>
      </c>
      <c r="N18">
        <f t="shared" si="2"/>
        <v>0</v>
      </c>
      <c r="O18">
        <f t="shared" si="10"/>
        <v>5.0271245999647376E-8</v>
      </c>
      <c r="P18" t="str">
        <f t="shared" si="3"/>
        <v/>
      </c>
      <c r="Q18" t="str">
        <f t="shared" si="4"/>
        <v/>
      </c>
      <c r="R18" t="str">
        <f t="shared" si="5"/>
        <v/>
      </c>
      <c r="S18" t="str">
        <f t="shared" si="6"/>
        <v/>
      </c>
      <c r="T18" t="str">
        <f t="shared" si="7"/>
        <v/>
      </c>
      <c r="U18">
        <f t="shared" si="8"/>
        <v>0</v>
      </c>
      <c r="V18">
        <f t="shared" si="11"/>
        <v>1.2892321134901057E-3</v>
      </c>
    </row>
    <row r="19" spans="1:22" x14ac:dyDescent="0.5">
      <c r="A19">
        <v>523.614990234375</v>
      </c>
      <c r="B19">
        <v>41.5</v>
      </c>
      <c r="E19">
        <v>0</v>
      </c>
      <c r="H19" t="s">
        <v>444</v>
      </c>
      <c r="I19">
        <v>109.65696908661813</v>
      </c>
      <c r="J19">
        <f>'hidden params'!J19</f>
        <v>0</v>
      </c>
      <c r="K19" t="str">
        <f t="shared" si="0"/>
        <v/>
      </c>
      <c r="L19">
        <f t="shared" si="1"/>
        <v>0</v>
      </c>
      <c r="M19">
        <f t="shared" si="9"/>
        <v>5.0271245999647376E-8</v>
      </c>
      <c r="N19">
        <f t="shared" si="2"/>
        <v>0</v>
      </c>
      <c r="O19">
        <f t="shared" si="10"/>
        <v>5.0271245999647376E-8</v>
      </c>
      <c r="P19" t="str">
        <f t="shared" si="3"/>
        <v/>
      </c>
      <c r="Q19" t="str">
        <f t="shared" si="4"/>
        <v/>
      </c>
      <c r="R19" t="str">
        <f t="shared" si="5"/>
        <v/>
      </c>
      <c r="S19" t="str">
        <f t="shared" si="6"/>
        <v/>
      </c>
      <c r="T19" t="str">
        <f t="shared" si="7"/>
        <v/>
      </c>
      <c r="U19">
        <f t="shared" si="8"/>
        <v>0</v>
      </c>
      <c r="V19">
        <f t="shared" si="11"/>
        <v>5.0271245999647376E-8</v>
      </c>
    </row>
    <row r="20" spans="1:22" x14ac:dyDescent="0.5">
      <c r="A20">
        <v>523.625</v>
      </c>
      <c r="B20">
        <v>73</v>
      </c>
      <c r="E20">
        <v>0</v>
      </c>
      <c r="F20">
        <v>0.33089983704458747</v>
      </c>
      <c r="H20" t="s">
        <v>450</v>
      </c>
      <c r="I20">
        <f>'hidden params'!I20</f>
        <v>0.82235748181840074</v>
      </c>
      <c r="J20">
        <f>'hidden params'!J20</f>
        <v>0</v>
      </c>
      <c r="K20" t="str">
        <f t="shared" si="0"/>
        <v/>
      </c>
      <c r="L20">
        <f t="shared" si="1"/>
        <v>0</v>
      </c>
      <c r="M20">
        <f t="shared" si="9"/>
        <v>5.0271245999647376E-8</v>
      </c>
      <c r="N20">
        <f t="shared" si="2"/>
        <v>0</v>
      </c>
      <c r="O20">
        <f t="shared" si="10"/>
        <v>5.0271245999647376E-8</v>
      </c>
      <c r="P20" t="str">
        <f t="shared" si="3"/>
        <v/>
      </c>
      <c r="Q20" t="str">
        <f t="shared" si="4"/>
        <v/>
      </c>
      <c r="R20" t="str">
        <f t="shared" si="5"/>
        <v/>
      </c>
      <c r="S20" t="str">
        <f t="shared" si="6"/>
        <v/>
      </c>
      <c r="T20" t="str">
        <f t="shared" si="7"/>
        <v/>
      </c>
      <c r="U20">
        <f t="shared" si="8"/>
        <v>0</v>
      </c>
      <c r="V20">
        <f t="shared" si="11"/>
        <v>5.0271245999647376E-8</v>
      </c>
    </row>
    <row r="21" spans="1:22" x14ac:dyDescent="0.5">
      <c r="A21">
        <v>523.635009765625</v>
      </c>
      <c r="B21">
        <v>148.80000305175781</v>
      </c>
      <c r="E21">
        <v>0</v>
      </c>
      <c r="F21">
        <v>0.78469893091210863</v>
      </c>
      <c r="H21" t="s">
        <v>451</v>
      </c>
      <c r="I21">
        <f>'hidden params'!I21</f>
        <v>7.2200180148492263</v>
      </c>
      <c r="J21">
        <f>'hidden params'!J21</f>
        <v>0</v>
      </c>
      <c r="K21" t="str">
        <f t="shared" si="0"/>
        <v/>
      </c>
      <c r="L21">
        <f t="shared" si="1"/>
        <v>0</v>
      </c>
      <c r="M21">
        <f t="shared" si="9"/>
        <v>5.0271245999647376E-8</v>
      </c>
      <c r="N21">
        <f t="shared" si="2"/>
        <v>0</v>
      </c>
      <c r="O21">
        <f t="shared" si="10"/>
        <v>5.0271245999647376E-8</v>
      </c>
      <c r="P21" t="str">
        <f t="shared" si="3"/>
        <v/>
      </c>
      <c r="Q21" t="str">
        <f t="shared" si="4"/>
        <v/>
      </c>
      <c r="R21" t="str">
        <f t="shared" si="5"/>
        <v/>
      </c>
      <c r="S21" t="str">
        <f t="shared" si="6"/>
        <v/>
      </c>
      <c r="T21" t="str">
        <f t="shared" si="7"/>
        <v/>
      </c>
      <c r="U21">
        <f t="shared" si="8"/>
        <v>0</v>
      </c>
      <c r="V21">
        <f t="shared" si="11"/>
        <v>5.0271245999647376E-8</v>
      </c>
    </row>
    <row r="22" spans="1:22" x14ac:dyDescent="0.5">
      <c r="A22">
        <v>523.64501953125</v>
      </c>
      <c r="B22">
        <v>173.80000305175781</v>
      </c>
      <c r="E22">
        <v>0</v>
      </c>
      <c r="F22">
        <v>224990.87724542114</v>
      </c>
      <c r="H22" s="22" t="s">
        <v>457</v>
      </c>
      <c r="I22" s="22">
        <v>3.2135089034441142</v>
      </c>
      <c r="J22">
        <f>'hidden params'!J22</f>
        <v>0</v>
      </c>
      <c r="K22" t="str">
        <f t="shared" si="0"/>
        <v/>
      </c>
      <c r="L22">
        <f t="shared" si="1"/>
        <v>0</v>
      </c>
      <c r="M22">
        <f t="shared" si="9"/>
        <v>5.0271245999647376E-8</v>
      </c>
      <c r="N22">
        <f t="shared" si="2"/>
        <v>0</v>
      </c>
      <c r="O22">
        <f t="shared" si="10"/>
        <v>5.0271245999647376E-8</v>
      </c>
      <c r="P22" t="str">
        <f t="shared" si="3"/>
        <v/>
      </c>
      <c r="Q22" t="str">
        <f t="shared" si="4"/>
        <v/>
      </c>
      <c r="R22" t="str">
        <f t="shared" si="5"/>
        <v/>
      </c>
      <c r="S22" t="str">
        <f t="shared" si="6"/>
        <v/>
      </c>
      <c r="T22" t="str">
        <f t="shared" si="7"/>
        <v/>
      </c>
      <c r="U22">
        <f t="shared" si="8"/>
        <v>0</v>
      </c>
      <c r="V22">
        <f t="shared" si="11"/>
        <v>5.0271245999647376E-8</v>
      </c>
    </row>
    <row r="23" spans="1:22" x14ac:dyDescent="0.5">
      <c r="A23">
        <v>523.655029296875</v>
      </c>
      <c r="B23">
        <v>139</v>
      </c>
      <c r="E23">
        <v>0</v>
      </c>
      <c r="F23">
        <v>4.7214607822656856</v>
      </c>
      <c r="H23" s="23" t="s">
        <v>512</v>
      </c>
      <c r="I23" s="23">
        <v>7.1717048101313594</v>
      </c>
      <c r="J23">
        <f>'hidden params'!J23</f>
        <v>0</v>
      </c>
      <c r="K23" t="str">
        <f t="shared" si="0"/>
        <v/>
      </c>
      <c r="L23">
        <f t="shared" si="1"/>
        <v>0</v>
      </c>
      <c r="M23">
        <f t="shared" si="9"/>
        <v>5.0271245999647376E-8</v>
      </c>
      <c r="N23">
        <f t="shared" si="2"/>
        <v>0</v>
      </c>
      <c r="O23">
        <f t="shared" si="10"/>
        <v>5.0271245999647376E-8</v>
      </c>
      <c r="P23" t="str">
        <f t="shared" si="3"/>
        <v/>
      </c>
      <c r="Q23" t="str">
        <f t="shared" si="4"/>
        <v/>
      </c>
      <c r="R23" t="str">
        <f t="shared" si="5"/>
        <v/>
      </c>
      <c r="S23" t="str">
        <f t="shared" si="6"/>
        <v/>
      </c>
      <c r="T23" t="str">
        <f t="shared" si="7"/>
        <v/>
      </c>
      <c r="U23">
        <f t="shared" si="8"/>
        <v>0</v>
      </c>
      <c r="V23">
        <f t="shared" si="11"/>
        <v>5.0271245999647376E-8</v>
      </c>
    </row>
    <row r="24" spans="1:22" x14ac:dyDescent="0.5">
      <c r="A24">
        <v>523.66497802734375</v>
      </c>
      <c r="B24">
        <v>85.5</v>
      </c>
      <c r="E24">
        <v>0</v>
      </c>
      <c r="F24">
        <v>7.1481052791005411</v>
      </c>
      <c r="H24" t="s">
        <v>446</v>
      </c>
      <c r="I24">
        <v>31068863311.1115</v>
      </c>
      <c r="J24">
        <f>'hidden params'!J24</f>
        <v>0</v>
      </c>
      <c r="K24" t="str">
        <f t="shared" si="0"/>
        <v/>
      </c>
      <c r="L24">
        <f t="shared" si="1"/>
        <v>0</v>
      </c>
      <c r="M24">
        <f t="shared" si="9"/>
        <v>5.0271245999647376E-8</v>
      </c>
      <c r="N24">
        <f t="shared" si="2"/>
        <v>0</v>
      </c>
      <c r="O24">
        <f t="shared" si="10"/>
        <v>5.0271245999647376E-8</v>
      </c>
      <c r="P24" t="str">
        <f t="shared" si="3"/>
        <v/>
      </c>
      <c r="Q24" t="str">
        <f t="shared" si="4"/>
        <v/>
      </c>
      <c r="R24" t="str">
        <f t="shared" si="5"/>
        <v/>
      </c>
      <c r="S24" t="str">
        <f t="shared" si="6"/>
        <v/>
      </c>
      <c r="T24" t="str">
        <f t="shared" si="7"/>
        <v/>
      </c>
      <c r="U24">
        <f t="shared" si="8"/>
        <v>0</v>
      </c>
      <c r="V24">
        <f t="shared" si="11"/>
        <v>5.0271245999647376E-8</v>
      </c>
    </row>
    <row r="25" spans="1:22" x14ac:dyDescent="0.5">
      <c r="A25">
        <v>523.67498779296875</v>
      </c>
      <c r="B25">
        <v>76.5</v>
      </c>
      <c r="E25">
        <v>0</v>
      </c>
      <c r="H25" t="s">
        <v>452</v>
      </c>
      <c r="I25">
        <v>15494076187.455641</v>
      </c>
      <c r="J25">
        <f>'hidden params'!J25</f>
        <v>0</v>
      </c>
      <c r="K25" t="str">
        <f t="shared" si="0"/>
        <v/>
      </c>
      <c r="L25">
        <f t="shared" si="1"/>
        <v>0</v>
      </c>
      <c r="M25">
        <f t="shared" si="9"/>
        <v>5.0271245999647376E-8</v>
      </c>
      <c r="N25">
        <f t="shared" si="2"/>
        <v>0</v>
      </c>
      <c r="O25">
        <f t="shared" si="10"/>
        <v>5.0271245999647376E-8</v>
      </c>
      <c r="P25" t="str">
        <f t="shared" si="3"/>
        <v/>
      </c>
      <c r="Q25" t="str">
        <f t="shared" si="4"/>
        <v/>
      </c>
      <c r="R25" t="str">
        <f t="shared" si="5"/>
        <v/>
      </c>
      <c r="S25" t="str">
        <f t="shared" si="6"/>
        <v/>
      </c>
      <c r="T25" t="str">
        <f t="shared" si="7"/>
        <v/>
      </c>
      <c r="U25">
        <f t="shared" si="8"/>
        <v>0</v>
      </c>
      <c r="V25">
        <f t="shared" si="11"/>
        <v>5.0271245999647376E-8</v>
      </c>
    </row>
    <row r="26" spans="1:22" x14ac:dyDescent="0.5">
      <c r="A26">
        <v>523.68499755859375</v>
      </c>
      <c r="B26">
        <v>113.30000305175781</v>
      </c>
      <c r="E26">
        <v>0</v>
      </c>
      <c r="H26" t="s">
        <v>510</v>
      </c>
      <c r="I26">
        <v>5945659.4291639794</v>
      </c>
      <c r="J26">
        <f>'hidden params'!J26</f>
        <v>0</v>
      </c>
      <c r="K26" t="str">
        <f t="shared" si="0"/>
        <v/>
      </c>
      <c r="L26">
        <f t="shared" si="1"/>
        <v>0</v>
      </c>
      <c r="M26">
        <f t="shared" si="9"/>
        <v>5.0271245999647376E-8</v>
      </c>
      <c r="N26">
        <f t="shared" si="2"/>
        <v>0</v>
      </c>
      <c r="O26">
        <f t="shared" si="10"/>
        <v>5.0271245999647376E-8</v>
      </c>
      <c r="P26" t="str">
        <f t="shared" si="3"/>
        <v/>
      </c>
      <c r="Q26" t="str">
        <f t="shared" si="4"/>
        <v/>
      </c>
      <c r="R26" t="str">
        <f t="shared" si="5"/>
        <v/>
      </c>
      <c r="S26" t="str">
        <f t="shared" si="6"/>
        <v/>
      </c>
      <c r="T26" t="str">
        <f t="shared" si="7"/>
        <v/>
      </c>
      <c r="U26">
        <f t="shared" si="8"/>
        <v>0</v>
      </c>
      <c r="V26">
        <f t="shared" si="11"/>
        <v>5.0271245999647376E-8</v>
      </c>
    </row>
    <row r="27" spans="1:22" x14ac:dyDescent="0.5">
      <c r="A27">
        <v>523.69500732421875</v>
      </c>
      <c r="B27">
        <v>154</v>
      </c>
      <c r="E27">
        <v>0</v>
      </c>
      <c r="H27" t="s">
        <v>473</v>
      </c>
      <c r="I27">
        <f xml:space="preserve"> 1 + 1.5*EXP(-(I22 * 0.000239 * I19))</f>
        <v>2.3788439305608491</v>
      </c>
      <c r="J27">
        <f>'hidden params'!J27</f>
        <v>0</v>
      </c>
      <c r="K27" t="str">
        <f t="shared" si="0"/>
        <v/>
      </c>
      <c r="L27">
        <f t="shared" si="1"/>
        <v>0</v>
      </c>
      <c r="M27">
        <f t="shared" si="9"/>
        <v>5.0271245999647376E-8</v>
      </c>
      <c r="N27">
        <f t="shared" si="2"/>
        <v>0</v>
      </c>
      <c r="O27">
        <f t="shared" si="10"/>
        <v>5.0271245999647376E-8</v>
      </c>
      <c r="P27" t="str">
        <f t="shared" si="3"/>
        <v/>
      </c>
      <c r="Q27" t="str">
        <f t="shared" si="4"/>
        <v/>
      </c>
      <c r="R27" t="str">
        <f t="shared" si="5"/>
        <v/>
      </c>
      <c r="S27" t="str">
        <f t="shared" si="6"/>
        <v/>
      </c>
      <c r="T27" t="str">
        <f t="shared" si="7"/>
        <v/>
      </c>
      <c r="U27">
        <f t="shared" si="8"/>
        <v>0</v>
      </c>
      <c r="V27">
        <f t="shared" si="11"/>
        <v>5.0271245999647376E-8</v>
      </c>
    </row>
    <row r="28" spans="1:22" x14ac:dyDescent="0.5">
      <c r="A28">
        <v>523.70501708984375</v>
      </c>
      <c r="B28">
        <v>179.5</v>
      </c>
      <c r="E28">
        <v>0</v>
      </c>
      <c r="H28" t="s">
        <v>472</v>
      </c>
      <c r="I28">
        <f>MIN((ABS((I3*I8)-I23*I14))/((AVERAGE((I3*I8*(1-I8)),(I23*I14*(1-I14))))),(ABS((I23*I14)-I22*I11))/((AVERAGE((I23*I14*(1-I14)),(I22*I11*(1-I11))))))</f>
        <v>3.4693943711037409</v>
      </c>
      <c r="J28">
        <f>'hidden params'!J28</f>
        <v>0</v>
      </c>
      <c r="K28" t="str">
        <f t="shared" si="0"/>
        <v/>
      </c>
      <c r="L28">
        <f t="shared" si="1"/>
        <v>0</v>
      </c>
      <c r="M28">
        <f t="shared" si="9"/>
        <v>5.0271245999647376E-8</v>
      </c>
      <c r="N28">
        <f t="shared" si="2"/>
        <v>0</v>
      </c>
      <c r="O28">
        <f t="shared" si="10"/>
        <v>5.0271245999647376E-8</v>
      </c>
      <c r="P28" t="str">
        <f t="shared" si="3"/>
        <v/>
      </c>
      <c r="Q28" t="str">
        <f t="shared" si="4"/>
        <v/>
      </c>
      <c r="R28" t="str">
        <f t="shared" si="5"/>
        <v/>
      </c>
      <c r="S28" t="str">
        <f t="shared" si="6"/>
        <v/>
      </c>
      <c r="T28" t="str">
        <f t="shared" si="7"/>
        <v/>
      </c>
      <c r="U28">
        <f t="shared" si="8"/>
        <v>0</v>
      </c>
      <c r="V28">
        <f t="shared" si="11"/>
        <v>5.0271245999647376E-8</v>
      </c>
    </row>
    <row r="29" spans="1:22" x14ac:dyDescent="0.5">
      <c r="A29">
        <v>523.71502685546875</v>
      </c>
      <c r="B29">
        <v>169</v>
      </c>
      <c r="H29" t="s">
        <v>474</v>
      </c>
      <c r="I29">
        <f>(I25-I26)/I26</f>
        <v>2604.947476819113</v>
      </c>
      <c r="J29">
        <f>'hidden params'!J29</f>
        <v>0</v>
      </c>
      <c r="K29" t="str">
        <f t="shared" si="0"/>
        <v/>
      </c>
      <c r="L29">
        <f t="shared" si="1"/>
        <v>0</v>
      </c>
      <c r="M29">
        <f t="shared" si="9"/>
        <v>5.0271245999647376E-8</v>
      </c>
      <c r="N29">
        <f t="shared" si="2"/>
        <v>0</v>
      </c>
      <c r="O29">
        <f t="shared" si="10"/>
        <v>5.0271245999647376E-8</v>
      </c>
      <c r="P29" t="str">
        <f t="shared" si="3"/>
        <v/>
      </c>
      <c r="Q29" t="str">
        <f t="shared" si="4"/>
        <v/>
      </c>
      <c r="R29" t="str">
        <f t="shared" si="5"/>
        <v/>
      </c>
      <c r="S29" t="str">
        <f t="shared" si="6"/>
        <v/>
      </c>
      <c r="T29" t="str">
        <f t="shared" si="7"/>
        <v/>
      </c>
      <c r="U29">
        <f t="shared" si="8"/>
        <v>0</v>
      </c>
      <c r="V29">
        <f t="shared" si="11"/>
        <v>5.0271245999647376E-8</v>
      </c>
    </row>
    <row r="30" spans="1:22" x14ac:dyDescent="0.5">
      <c r="A30">
        <v>523.7249755859375</v>
      </c>
      <c r="B30">
        <v>168.5</v>
      </c>
      <c r="H30" t="s">
        <v>516</v>
      </c>
      <c r="I30">
        <f>(I26-I6)/I6</f>
        <v>1.1424960126895916</v>
      </c>
      <c r="J30">
        <f>'hidden params'!J30</f>
        <v>0</v>
      </c>
      <c r="K30" t="str">
        <f t="shared" si="0"/>
        <v/>
      </c>
      <c r="L30">
        <f t="shared" si="1"/>
        <v>0</v>
      </c>
      <c r="M30">
        <f t="shared" si="9"/>
        <v>5.0271245999647376E-8</v>
      </c>
      <c r="N30">
        <f t="shared" si="2"/>
        <v>0</v>
      </c>
      <c r="O30">
        <f t="shared" si="10"/>
        <v>5.0271245999647376E-8</v>
      </c>
      <c r="P30" t="str">
        <f t="shared" si="3"/>
        <v/>
      </c>
      <c r="Q30" t="str">
        <f t="shared" si="4"/>
        <v/>
      </c>
      <c r="R30" t="str">
        <f t="shared" si="5"/>
        <v/>
      </c>
      <c r="S30" t="str">
        <f t="shared" si="6"/>
        <v/>
      </c>
      <c r="T30" t="str">
        <f t="shared" si="7"/>
        <v/>
      </c>
      <c r="U30">
        <f t="shared" si="8"/>
        <v>0</v>
      </c>
      <c r="V30">
        <f t="shared" si="11"/>
        <v>5.0271245999647376E-8</v>
      </c>
    </row>
    <row r="31" spans="1:22" x14ac:dyDescent="0.5">
      <c r="A31">
        <v>523.7349853515625</v>
      </c>
      <c r="B31">
        <v>519.70001220703125</v>
      </c>
      <c r="H31" t="s">
        <v>475</v>
      </c>
      <c r="I31">
        <f>(0.25* 0.0058*I22*I19)*EXP(-((I17-0.5)^2)/(2*((0.174318)^2)))</f>
        <v>0.45570255120277142</v>
      </c>
      <c r="J31">
        <f>'hidden params'!J31</f>
        <v>0</v>
      </c>
    </row>
    <row r="32" spans="1:22" x14ac:dyDescent="0.5">
      <c r="A32">
        <v>523.7449951171875</v>
      </c>
      <c r="B32">
        <v>2739</v>
      </c>
      <c r="H32" t="s">
        <v>498</v>
      </c>
      <c r="I32">
        <f xml:space="preserve"> 1/ (0.01 * $R$69)</f>
        <v>1.3990577680223835E-6</v>
      </c>
      <c r="J32">
        <f>'hidden params'!J32</f>
        <v>0</v>
      </c>
    </row>
    <row r="33" spans="1:9" x14ac:dyDescent="0.5">
      <c r="A33">
        <v>523.7550048828125</v>
      </c>
      <c r="B33">
        <v>12070</v>
      </c>
      <c r="F33">
        <v>5567</v>
      </c>
      <c r="H33" t="s">
        <v>499</v>
      </c>
      <c r="I33">
        <f xml:space="preserve"> 1/ (0.01 * $R$72)</f>
        <v>9.9926714217394314E-6</v>
      </c>
    </row>
    <row r="34" spans="1:9" x14ac:dyDescent="0.5">
      <c r="A34">
        <v>523.7650146484375</v>
      </c>
      <c r="B34">
        <v>27860</v>
      </c>
      <c r="H34" t="s">
        <v>522</v>
      </c>
      <c r="I34">
        <f xml:space="preserve"> 1/ (0.01 * $R$75)</f>
        <v>127.69558082564537</v>
      </c>
    </row>
    <row r="35" spans="1:9" ht="14.7" thickBot="1" x14ac:dyDescent="0.55000000000000004">
      <c r="A35">
        <v>523.7750244140625</v>
      </c>
      <c r="B35">
        <v>33300</v>
      </c>
    </row>
    <row r="36" spans="1:9" x14ac:dyDescent="0.5">
      <c r="A36">
        <v>523.78497314453125</v>
      </c>
      <c r="B36">
        <v>21280</v>
      </c>
      <c r="G36" s="14">
        <v>30</v>
      </c>
      <c r="H36" s="15" t="s">
        <v>505</v>
      </c>
      <c r="I36" s="18" t="s">
        <v>506</v>
      </c>
    </row>
    <row r="37" spans="1:9" x14ac:dyDescent="0.5">
      <c r="A37">
        <v>523.79498291015625</v>
      </c>
      <c r="B37">
        <v>7519</v>
      </c>
      <c r="G37" s="13" t="s">
        <v>461</v>
      </c>
      <c r="H37">
        <f>AVERAGE(K101:K110)</f>
        <v>1.1437501706439754</v>
      </c>
      <c r="I37" s="19">
        <f>STDEV(K101:K110)</f>
        <v>0.33325821568362424</v>
      </c>
    </row>
    <row r="38" spans="1:9" x14ac:dyDescent="0.5">
      <c r="A38">
        <v>523.80499267578125</v>
      </c>
      <c r="B38">
        <v>1828</v>
      </c>
      <c r="G38" s="13" t="s">
        <v>463</v>
      </c>
      <c r="H38">
        <f>AVERAGE(M101:M110)</f>
        <v>2.370642697183635</v>
      </c>
      <c r="I38" s="19">
        <f>STDEV(M101:M110)</f>
        <v>0.85244670522610833</v>
      </c>
    </row>
    <row r="39" spans="1:9" x14ac:dyDescent="0.5">
      <c r="A39">
        <v>523.81500244140625</v>
      </c>
      <c r="B39">
        <v>566.20001220703125</v>
      </c>
      <c r="G39" s="13" t="s">
        <v>465</v>
      </c>
      <c r="H39">
        <f>AVERAGE(O101:O110)</f>
        <v>5.5616798061235162</v>
      </c>
      <c r="I39" s="19">
        <f>STDEV(O101:O110)</f>
        <v>0.3404644918728652</v>
      </c>
    </row>
    <row r="40" spans="1:9" x14ac:dyDescent="0.5">
      <c r="A40">
        <v>523.82501220703125</v>
      </c>
      <c r="B40">
        <v>437.20001220703125</v>
      </c>
      <c r="G40" s="13" t="s">
        <v>507</v>
      </c>
      <c r="H40">
        <f>AVERAGE(Q101:Q110)</f>
        <v>0.22049421017963841</v>
      </c>
      <c r="I40" s="19">
        <f>STDEV(Q101:Q110)</f>
        <v>0.12182333865877966</v>
      </c>
    </row>
    <row r="41" spans="1:9" x14ac:dyDescent="0.5">
      <c r="A41">
        <v>523.83502197265625</v>
      </c>
      <c r="B41">
        <v>589</v>
      </c>
      <c r="G41" s="13" t="s">
        <v>508</v>
      </c>
      <c r="H41">
        <f>AVERAGE(R101:R110)</f>
        <v>0.35925215638283042</v>
      </c>
      <c r="I41" s="19">
        <f>STDEV(R101:R110)</f>
        <v>0.19632440565205964</v>
      </c>
    </row>
    <row r="42" spans="1:9" ht="14.7" thickBot="1" x14ac:dyDescent="0.55000000000000004">
      <c r="A42">
        <v>523.844970703125</v>
      </c>
      <c r="B42">
        <v>634.5</v>
      </c>
      <c r="G42" s="16" t="s">
        <v>509</v>
      </c>
      <c r="H42" s="17">
        <f>AVERAGE(S101:S110)</f>
        <v>0.42025363343753119</v>
      </c>
      <c r="I42" s="20">
        <f>STDEV(S101:S110)</f>
        <v>0.12811911196184833</v>
      </c>
    </row>
    <row r="43" spans="1:9" x14ac:dyDescent="0.5">
      <c r="A43">
        <v>523.85498046875</v>
      </c>
      <c r="B43">
        <v>517.79998779296875</v>
      </c>
      <c r="F43">
        <v>109.65696908661813</v>
      </c>
    </row>
    <row r="44" spans="1:9" x14ac:dyDescent="0.5">
      <c r="A44">
        <v>523.864990234375</v>
      </c>
      <c r="B44">
        <v>317.79998779296875</v>
      </c>
      <c r="F44">
        <f xml:space="preserve"> $F$51 / 2</f>
        <v>109.65696908661813</v>
      </c>
    </row>
    <row r="45" spans="1:9" x14ac:dyDescent="0.5">
      <c r="A45">
        <v>523.875</v>
      </c>
      <c r="B45">
        <v>187.5</v>
      </c>
    </row>
    <row r="46" spans="1:9" x14ac:dyDescent="0.5">
      <c r="A46">
        <v>523.885009765625</v>
      </c>
      <c r="B46">
        <v>169.5</v>
      </c>
    </row>
    <row r="47" spans="1:9" x14ac:dyDescent="0.5">
      <c r="A47">
        <v>523.89501953125</v>
      </c>
      <c r="B47">
        <v>163.30000305175781</v>
      </c>
    </row>
    <row r="48" spans="1:9" x14ac:dyDescent="0.5">
      <c r="A48">
        <v>523.905029296875</v>
      </c>
      <c r="B48">
        <v>120.19999694824219</v>
      </c>
    </row>
    <row r="49" spans="1:16" x14ac:dyDescent="0.5">
      <c r="A49">
        <v>523.91497802734375</v>
      </c>
      <c r="B49">
        <v>78</v>
      </c>
    </row>
    <row r="50" spans="1:16" x14ac:dyDescent="0.5">
      <c r="A50">
        <v>523.92498779296875</v>
      </c>
      <c r="B50">
        <v>85</v>
      </c>
      <c r="E50" t="s">
        <v>440</v>
      </c>
      <c r="F50">
        <f>MEDIAN(F54:F69)</f>
        <v>141.80000305175781</v>
      </c>
    </row>
    <row r="51" spans="1:16" x14ac:dyDescent="0.5">
      <c r="A51">
        <v>523.93499755859375</v>
      </c>
      <c r="B51">
        <v>105.80000305175781</v>
      </c>
      <c r="E51" t="s">
        <v>441</v>
      </c>
      <c r="F51">
        <f>AVERAGE(F54:F69)</f>
        <v>219.31393817323627</v>
      </c>
    </row>
    <row r="52" spans="1:16" x14ac:dyDescent="0.5">
      <c r="A52">
        <v>523.94500732421875</v>
      </c>
      <c r="B52">
        <v>104.5</v>
      </c>
      <c r="E52" t="s">
        <v>442</v>
      </c>
      <c r="F52">
        <f>SUM(E$1:E$13)</f>
        <v>871397</v>
      </c>
    </row>
    <row r="53" spans="1:16" x14ac:dyDescent="0.5">
      <c r="A53">
        <v>523.95501708984375</v>
      </c>
      <c r="B53">
        <v>96</v>
      </c>
      <c r="E53" t="s">
        <v>443</v>
      </c>
      <c r="F53">
        <f>ABS(F52/F50)</f>
        <v>6145.2537464469242</v>
      </c>
    </row>
    <row r="54" spans="1:16" x14ac:dyDescent="0.5">
      <c r="A54">
        <v>523.96502685546875</v>
      </c>
      <c r="B54">
        <v>87.75</v>
      </c>
      <c r="F54">
        <f>AVERAGE(B1:B10)</f>
        <v>37.35</v>
      </c>
    </row>
    <row r="55" spans="1:16" x14ac:dyDescent="0.5">
      <c r="A55">
        <v>523.9749755859375</v>
      </c>
      <c r="B55">
        <v>82</v>
      </c>
      <c r="F55">
        <v>210</v>
      </c>
    </row>
    <row r="56" spans="1:16" x14ac:dyDescent="0.5">
      <c r="A56">
        <v>523.9849853515625</v>
      </c>
      <c r="B56">
        <v>90.5</v>
      </c>
      <c r="F56">
        <v>141.80000305175781</v>
      </c>
    </row>
    <row r="57" spans="1:16" x14ac:dyDescent="0.5">
      <c r="A57">
        <v>523.9949951171875</v>
      </c>
      <c r="B57">
        <v>100</v>
      </c>
      <c r="F57">
        <v>186</v>
      </c>
    </row>
    <row r="58" spans="1:16" x14ac:dyDescent="0.5">
      <c r="A58">
        <v>524.0050048828125</v>
      </c>
      <c r="B58">
        <v>147.5</v>
      </c>
      <c r="F58">
        <v>87.25</v>
      </c>
    </row>
    <row r="59" spans="1:16" x14ac:dyDescent="0.5">
      <c r="A59">
        <v>524.0150146484375</v>
      </c>
      <c r="B59">
        <v>222</v>
      </c>
      <c r="F59">
        <v>131</v>
      </c>
    </row>
    <row r="60" spans="1:16" x14ac:dyDescent="0.5">
      <c r="A60">
        <v>524.0250244140625</v>
      </c>
      <c r="B60">
        <v>210</v>
      </c>
      <c r="F60">
        <v>164.30000305175781</v>
      </c>
    </row>
    <row r="61" spans="1:16" x14ac:dyDescent="0.5">
      <c r="A61">
        <v>524.03497314453125</v>
      </c>
      <c r="B61">
        <v>130.30000305175781</v>
      </c>
      <c r="F61">
        <v>98.25</v>
      </c>
      <c r="I61" s="21"/>
    </row>
    <row r="62" spans="1:16" x14ac:dyDescent="0.5">
      <c r="A62">
        <v>524.04498291015625</v>
      </c>
      <c r="B62">
        <v>78.5</v>
      </c>
      <c r="F62">
        <v>181</v>
      </c>
      <c r="I62" s="21"/>
    </row>
    <row r="63" spans="1:16" x14ac:dyDescent="0.5">
      <c r="A63">
        <v>524.05499267578125</v>
      </c>
      <c r="B63">
        <v>67.25</v>
      </c>
      <c r="F63">
        <v>60.5</v>
      </c>
      <c r="I63" s="21"/>
    </row>
    <row r="64" spans="1:16" x14ac:dyDescent="0.5">
      <c r="A64">
        <v>524.06500244140625</v>
      </c>
      <c r="B64">
        <v>99.5</v>
      </c>
      <c r="F64">
        <v>66.25</v>
      </c>
      <c r="L64" t="s">
        <v>485</v>
      </c>
      <c r="M64" t="s">
        <v>486</v>
      </c>
      <c r="N64" t="s">
        <v>487</v>
      </c>
      <c r="O64" t="s">
        <v>488</v>
      </c>
      <c r="P64" t="s">
        <v>489</v>
      </c>
    </row>
    <row r="65" spans="1:20" x14ac:dyDescent="0.5">
      <c r="A65">
        <v>524.07501220703125</v>
      </c>
      <c r="B65">
        <v>149.80000305175781</v>
      </c>
      <c r="F65">
        <v>82.25</v>
      </c>
      <c r="I65" t="s">
        <v>491</v>
      </c>
      <c r="L65">
        <v>0.99996035258577309</v>
      </c>
      <c r="M65">
        <v>0.99971669895796544</v>
      </c>
      <c r="N65">
        <v>0.9999944520050611</v>
      </c>
      <c r="O65">
        <v>0.99992070674346356</v>
      </c>
      <c r="P65">
        <v>0.99979383753300566</v>
      </c>
    </row>
    <row r="66" spans="1:20" x14ac:dyDescent="0.5">
      <c r="A66">
        <v>524.08502197265625</v>
      </c>
      <c r="B66">
        <v>147</v>
      </c>
      <c r="F66">
        <v>844.29998779296875</v>
      </c>
      <c r="I66" t="s">
        <v>492</v>
      </c>
      <c r="J66" t="s">
        <v>493</v>
      </c>
      <c r="K66" t="s">
        <v>494</v>
      </c>
      <c r="L66" t="s">
        <v>495</v>
      </c>
      <c r="M66" t="s">
        <v>496</v>
      </c>
      <c r="N66" t="s">
        <v>486</v>
      </c>
      <c r="O66" t="s">
        <v>487</v>
      </c>
      <c r="P66" t="s">
        <v>482</v>
      </c>
      <c r="Q66" t="s">
        <v>483</v>
      </c>
      <c r="R66" t="s">
        <v>497</v>
      </c>
      <c r="S66" t="s">
        <v>482</v>
      </c>
      <c r="T66" t="s">
        <v>483</v>
      </c>
    </row>
    <row r="67" spans="1:20" x14ac:dyDescent="0.5">
      <c r="A67">
        <v>524.094970703125</v>
      </c>
      <c r="B67">
        <v>106.69999694824219</v>
      </c>
      <c r="F67">
        <v>844.29998779296875</v>
      </c>
      <c r="I67" t="s">
        <v>476</v>
      </c>
      <c r="J67">
        <v>3.213508901551628</v>
      </c>
      <c r="K67">
        <v>123526.83193729444</v>
      </c>
      <c r="L67">
        <v>2.601466297769939E-5</v>
      </c>
      <c r="M67">
        <v>2.570581835636315</v>
      </c>
      <c r="N67">
        <v>-317532.6168828074</v>
      </c>
      <c r="O67">
        <v>317539.04390061047</v>
      </c>
      <c r="P67">
        <v>0.99998024931980312</v>
      </c>
      <c r="Q67" s="12" t="s">
        <v>490</v>
      </c>
      <c r="R67">
        <v>3843985.9891986009</v>
      </c>
      <c r="S67">
        <v>1</v>
      </c>
      <c r="T67" s="12" t="s">
        <v>490</v>
      </c>
    </row>
    <row r="68" spans="1:20" x14ac:dyDescent="0.5">
      <c r="A68">
        <v>524.10400390625</v>
      </c>
      <c r="B68">
        <v>67.25</v>
      </c>
      <c r="F68">
        <f>AVERAGE(B$576:B$586)</f>
        <v>155.15909090909091</v>
      </c>
      <c r="I68" t="s">
        <v>477</v>
      </c>
      <c r="J68">
        <v>0.82235747575759888</v>
      </c>
      <c r="K68">
        <v>83018.576123546576</v>
      </c>
      <c r="L68">
        <v>9.9057044116702621E-6</v>
      </c>
      <c r="M68">
        <v>2.570581835636315</v>
      </c>
      <c r="N68">
        <v>-213405.22144610377</v>
      </c>
      <c r="O68">
        <v>213406.86616105528</v>
      </c>
      <c r="P68">
        <v>0.99999247945667602</v>
      </c>
      <c r="Q68" s="12" t="s">
        <v>490</v>
      </c>
      <c r="R68">
        <v>10095193.218382979</v>
      </c>
      <c r="S68">
        <v>1</v>
      </c>
      <c r="T68" s="12" t="s">
        <v>490</v>
      </c>
    </row>
    <row r="69" spans="1:20" x14ac:dyDescent="0.5">
      <c r="A69">
        <v>524.114990234375</v>
      </c>
      <c r="B69">
        <v>58</v>
      </c>
      <c r="I69" t="s">
        <v>478</v>
      </c>
      <c r="J69">
        <v>27160.552560309465</v>
      </c>
      <c r="K69">
        <v>19413460388.202442</v>
      </c>
      <c r="L69">
        <v>1.3990577680223835E-6</v>
      </c>
      <c r="M69">
        <v>2.570581835636315</v>
      </c>
      <c r="N69">
        <v>-49903861480.205765</v>
      </c>
      <c r="O69">
        <v>49903915801.310883</v>
      </c>
      <c r="P69">
        <v>0.99999893781662363</v>
      </c>
      <c r="Q69" s="12" t="s">
        <v>490</v>
      </c>
      <c r="R69">
        <v>71476676.86471121</v>
      </c>
      <c r="S69">
        <v>1</v>
      </c>
      <c r="T69" s="12" t="s">
        <v>490</v>
      </c>
    </row>
    <row r="70" spans="1:20" x14ac:dyDescent="0.5">
      <c r="A70">
        <v>524.125</v>
      </c>
      <c r="B70">
        <v>84.5</v>
      </c>
      <c r="I70" t="s">
        <v>479</v>
      </c>
      <c r="J70">
        <v>3.2135089034441142</v>
      </c>
      <c r="K70">
        <v>493875.99250685133</v>
      </c>
      <c r="L70">
        <v>6.5067121143766362E-6</v>
      </c>
      <c r="M70">
        <v>2.570581835636315</v>
      </c>
      <c r="N70">
        <v>-1269545.4418860653</v>
      </c>
      <c r="O70">
        <v>1269551.8689038723</v>
      </c>
      <c r="P70">
        <v>0.99999506001710525</v>
      </c>
      <c r="Q70" s="12" t="s">
        <v>490</v>
      </c>
      <c r="R70">
        <v>15368745.111536307</v>
      </c>
      <c r="S70">
        <v>1</v>
      </c>
      <c r="T70" s="12" t="s">
        <v>490</v>
      </c>
    </row>
    <row r="71" spans="1:20" x14ac:dyDescent="0.5">
      <c r="A71">
        <v>524.135009765625</v>
      </c>
      <c r="B71">
        <v>75.75</v>
      </c>
      <c r="I71" t="s">
        <v>480</v>
      </c>
      <c r="J71">
        <v>0.42190528314363968</v>
      </c>
      <c r="K71">
        <v>31825.27760480922</v>
      </c>
      <c r="L71">
        <v>1.3256923894982278E-5</v>
      </c>
      <c r="M71">
        <v>2.570581835636315</v>
      </c>
      <c r="N71">
        <v>-81809.058619722651</v>
      </c>
      <c r="O71">
        <v>81809.90243028893</v>
      </c>
      <c r="P71">
        <v>0.99998993516600643</v>
      </c>
      <c r="Q71" s="12" t="s">
        <v>490</v>
      </c>
      <c r="R71">
        <v>7543228.0363206901</v>
      </c>
      <c r="S71">
        <v>1</v>
      </c>
      <c r="T71" s="12" t="s">
        <v>490</v>
      </c>
    </row>
    <row r="72" spans="1:20" x14ac:dyDescent="0.5">
      <c r="A72">
        <v>524.14398193359375</v>
      </c>
      <c r="B72">
        <v>52.25</v>
      </c>
      <c r="I72" t="s">
        <v>481</v>
      </c>
      <c r="J72">
        <v>193831.46138981543</v>
      </c>
      <c r="K72">
        <v>19397361647.2696</v>
      </c>
      <c r="L72">
        <v>9.9926714217394314E-6</v>
      </c>
      <c r="M72">
        <v>2.570581835636315</v>
      </c>
      <c r="N72">
        <v>-49862311678.278351</v>
      </c>
      <c r="O72">
        <v>49862699341.201134</v>
      </c>
      <c r="P72">
        <v>0.99999241343015832</v>
      </c>
      <c r="Q72" s="12" t="s">
        <v>490</v>
      </c>
      <c r="R72">
        <v>10007333.953005424</v>
      </c>
      <c r="S72">
        <v>1</v>
      </c>
      <c r="T72" s="12" t="s">
        <v>490</v>
      </c>
    </row>
    <row r="73" spans="1:20" x14ac:dyDescent="0.5">
      <c r="A73">
        <v>524.15399169921875</v>
      </c>
      <c r="B73">
        <v>121</v>
      </c>
      <c r="I73" t="s">
        <v>517</v>
      </c>
      <c r="J73">
        <v>7.1717048101313594</v>
      </c>
      <c r="K73">
        <v>3.1519275195960914E-2</v>
      </c>
      <c r="L73">
        <v>227.5339380599205</v>
      </c>
      <c r="M73">
        <v>2.570581835636315</v>
      </c>
      <c r="N73">
        <v>7.0906819338401998</v>
      </c>
      <c r="O73">
        <v>7.252727686422519</v>
      </c>
      <c r="P73">
        <v>3.1115950379218683E-11</v>
      </c>
      <c r="Q73" t="s">
        <v>484</v>
      </c>
      <c r="R73">
        <v>0.43949487646834134</v>
      </c>
      <c r="S73">
        <v>1.7064612268282345E-9</v>
      </c>
      <c r="T73" t="s">
        <v>484</v>
      </c>
    </row>
    <row r="74" spans="1:20" x14ac:dyDescent="0.5">
      <c r="A74">
        <v>524.16400146484375</v>
      </c>
      <c r="B74">
        <v>219.19999694824219</v>
      </c>
      <c r="I74" t="s">
        <v>518</v>
      </c>
      <c r="J74">
        <v>0.77985166269461192</v>
      </c>
      <c r="K74">
        <v>4.4753286115950495E-3</v>
      </c>
      <c r="L74">
        <v>174.25573189734226</v>
      </c>
      <c r="M74">
        <v>2.570581835636315</v>
      </c>
      <c r="N74">
        <v>0.76834746425714218</v>
      </c>
      <c r="O74">
        <v>0.79135586113208167</v>
      </c>
      <c r="P74">
        <v>1.1809058416697034E-10</v>
      </c>
      <c r="Q74" t="s">
        <v>484</v>
      </c>
      <c r="R74">
        <v>0.57386921458005247</v>
      </c>
      <c r="S74">
        <v>6.4750653883590478E-9</v>
      </c>
      <c r="T74" t="s">
        <v>484</v>
      </c>
    </row>
    <row r="75" spans="1:20" x14ac:dyDescent="0.5">
      <c r="A75">
        <v>524.17401123046875</v>
      </c>
      <c r="B75">
        <v>204</v>
      </c>
      <c r="I75" t="s">
        <v>519</v>
      </c>
      <c r="J75">
        <v>244275.19468356707</v>
      </c>
      <c r="K75">
        <v>1912.9494780018947</v>
      </c>
      <c r="L75">
        <v>127.69558082564537</v>
      </c>
      <c r="M75">
        <v>2.570581835636315</v>
      </c>
      <c r="N75">
        <v>239357.80150292543</v>
      </c>
      <c r="O75">
        <v>249192.5878642087</v>
      </c>
      <c r="P75">
        <v>5.5864922816800165E-10</v>
      </c>
      <c r="Q75" t="s">
        <v>484</v>
      </c>
      <c r="R75">
        <v>0.78311245662086992</v>
      </c>
      <c r="S75">
        <v>3.0619069423213424E-8</v>
      </c>
      <c r="T75" t="s">
        <v>484</v>
      </c>
    </row>
    <row r="76" spans="1:20" x14ac:dyDescent="0.5">
      <c r="A76">
        <v>524.18402099609375</v>
      </c>
      <c r="B76">
        <v>162.5</v>
      </c>
    </row>
    <row r="77" spans="1:20" x14ac:dyDescent="0.5">
      <c r="A77">
        <v>524.1939697265625</v>
      </c>
      <c r="B77">
        <v>196.19999694824219</v>
      </c>
      <c r="I77" t="s">
        <v>500</v>
      </c>
      <c r="J77" t="s">
        <v>501</v>
      </c>
      <c r="K77" t="s">
        <v>472</v>
      </c>
    </row>
    <row r="78" spans="1:20" x14ac:dyDescent="0.5">
      <c r="A78">
        <v>524.2039794921875</v>
      </c>
      <c r="B78">
        <v>244.19999694824219</v>
      </c>
      <c r="I78">
        <f>MIN(I32:I34)</f>
        <v>1.3990577680223835E-6</v>
      </c>
      <c r="J78">
        <f>I30</f>
        <v>1.1424960126895916</v>
      </c>
      <c r="K78">
        <f>I28</f>
        <v>3.4693943711037409</v>
      </c>
    </row>
    <row r="79" spans="1:20" x14ac:dyDescent="0.5">
      <c r="A79">
        <v>524.2139892578125</v>
      </c>
      <c r="B79">
        <v>242</v>
      </c>
      <c r="I79">
        <f>8</f>
        <v>8</v>
      </c>
      <c r="J79">
        <f>J80*2</f>
        <v>0.91140510240554284</v>
      </c>
      <c r="K79">
        <v>2</v>
      </c>
    </row>
    <row r="80" spans="1:20" x14ac:dyDescent="0.5">
      <c r="A80">
        <v>524.2239990234375</v>
      </c>
      <c r="B80">
        <v>243</v>
      </c>
      <c r="I80">
        <f>4</f>
        <v>4</v>
      </c>
      <c r="J80">
        <f>I31</f>
        <v>0.45570255120277142</v>
      </c>
      <c r="K80">
        <v>1.5</v>
      </c>
    </row>
    <row r="81" spans="1:11" x14ac:dyDescent="0.5">
      <c r="A81">
        <v>524.2340087890625</v>
      </c>
      <c r="B81">
        <v>496</v>
      </c>
      <c r="I81">
        <f>2</f>
        <v>2</v>
      </c>
      <c r="J81">
        <f>J80/2</f>
        <v>0.22785127560138571</v>
      </c>
      <c r="K81">
        <v>1</v>
      </c>
    </row>
    <row r="82" spans="1:11" x14ac:dyDescent="0.5">
      <c r="A82">
        <v>524.2440185546875</v>
      </c>
      <c r="B82">
        <v>2451</v>
      </c>
    </row>
    <row r="83" spans="1:11" x14ac:dyDescent="0.5">
      <c r="A83">
        <v>524.2540283203125</v>
      </c>
      <c r="B83">
        <v>16880</v>
      </c>
    </row>
    <row r="84" spans="1:11" x14ac:dyDescent="0.5">
      <c r="A84">
        <v>524.26397705078125</v>
      </c>
      <c r="B84">
        <v>61950</v>
      </c>
    </row>
    <row r="85" spans="1:11" x14ac:dyDescent="0.5">
      <c r="A85">
        <v>524.27398681640625</v>
      </c>
      <c r="B85">
        <v>100000</v>
      </c>
    </row>
    <row r="86" spans="1:11" x14ac:dyDescent="0.5">
      <c r="A86">
        <v>524.28399658203125</v>
      </c>
      <c r="B86">
        <v>74970</v>
      </c>
    </row>
    <row r="87" spans="1:11" x14ac:dyDescent="0.5">
      <c r="A87">
        <v>524.29400634765625</v>
      </c>
      <c r="B87">
        <v>25820</v>
      </c>
    </row>
    <row r="88" spans="1:11" x14ac:dyDescent="0.5">
      <c r="A88">
        <v>524.30401611328125</v>
      </c>
      <c r="B88">
        <v>4104</v>
      </c>
    </row>
    <row r="89" spans="1:11" x14ac:dyDescent="0.5">
      <c r="A89">
        <v>524.31402587890625</v>
      </c>
      <c r="B89">
        <v>610.29998779296875</v>
      </c>
      <c r="I89">
        <v>15494076187.455641</v>
      </c>
    </row>
    <row r="90" spans="1:11" x14ac:dyDescent="0.5">
      <c r="A90">
        <v>524.323974609375</v>
      </c>
      <c r="B90">
        <v>558.79998779296875</v>
      </c>
      <c r="H90" t="s">
        <v>503</v>
      </c>
      <c r="I90">
        <f>((MIN(I24:I25)-I26)/(I98-I97))/((I26/(I96-I98)))</f>
        <v>3473.2633024254842</v>
      </c>
    </row>
    <row r="91" spans="1:11" x14ac:dyDescent="0.5">
      <c r="A91">
        <v>524.333984375</v>
      </c>
      <c r="B91">
        <v>908.5</v>
      </c>
      <c r="H91" t="s">
        <v>504</v>
      </c>
      <c r="I91">
        <f>_xlfn.F.DIST(I90,I96-I97,I96-I98,FALSE)</f>
        <v>1.2263046899625357E-10</v>
      </c>
    </row>
    <row r="92" spans="1:11" x14ac:dyDescent="0.5">
      <c r="A92">
        <v>524.343994140625</v>
      </c>
      <c r="B92">
        <v>1073</v>
      </c>
      <c r="I92">
        <f>ROUND(I91,3-(1+INT(LOG10(I91))))</f>
        <v>1.2299999999999999E-10</v>
      </c>
    </row>
    <row r="93" spans="1:11" x14ac:dyDescent="0.5">
      <c r="A93">
        <v>524.35400390625</v>
      </c>
      <c r="B93">
        <v>848.79998779296875</v>
      </c>
      <c r="H93" t="s">
        <v>523</v>
      </c>
      <c r="I93">
        <f>((I26-I6)/(I99-I98))/((I6/(I96-I99)))</f>
        <v>0.38083200422986385</v>
      </c>
    </row>
    <row r="94" spans="1:11" x14ac:dyDescent="0.5">
      <c r="A94">
        <v>524.364013671875</v>
      </c>
      <c r="B94">
        <v>528.20001220703125</v>
      </c>
      <c r="H94" t="s">
        <v>524</v>
      </c>
      <c r="I94">
        <f>_xlfn.F.DIST(I93,I96-I98,I96-I99,FALSE)</f>
        <v>0.45183556265269165</v>
      </c>
    </row>
    <row r="95" spans="1:11" x14ac:dyDescent="0.5">
      <c r="A95">
        <v>524.3740234375</v>
      </c>
      <c r="B95">
        <v>276.79998779296875</v>
      </c>
      <c r="I95">
        <f>ROUND(I94,3-(1+INT(LOG10(I94))))</f>
        <v>0.45200000000000001</v>
      </c>
    </row>
    <row r="96" spans="1:11" x14ac:dyDescent="0.5">
      <c r="A96">
        <v>524.38397216796875</v>
      </c>
      <c r="B96">
        <v>193.30000305175781</v>
      </c>
      <c r="H96" t="s">
        <v>502</v>
      </c>
      <c r="I96">
        <v>11</v>
      </c>
    </row>
    <row r="97" spans="1:19" x14ac:dyDescent="0.5">
      <c r="A97">
        <v>524.39398193359375</v>
      </c>
      <c r="B97">
        <v>246.19999694824219</v>
      </c>
      <c r="H97" t="s">
        <v>23</v>
      </c>
      <c r="I97">
        <v>4</v>
      </c>
      <c r="J97" t="s">
        <v>467</v>
      </c>
      <c r="K97">
        <f>AVERAGE(K101:K120)</f>
        <v>1.1437501706439754</v>
      </c>
      <c r="L97">
        <f t="shared" ref="L97:P97" si="12">AVERAGE(L101:L120)</f>
        <v>98702.000000451138</v>
      </c>
      <c r="M97">
        <f t="shared" si="12"/>
        <v>2.370642697183635</v>
      </c>
      <c r="N97">
        <f t="shared" si="12"/>
        <v>145654.42219021576</v>
      </c>
      <c r="O97">
        <f t="shared" si="12"/>
        <v>5.5616798061235162</v>
      </c>
      <c r="P97">
        <f t="shared" si="12"/>
        <v>187340.37818645689</v>
      </c>
    </row>
    <row r="98" spans="1:19" x14ac:dyDescent="0.5">
      <c r="A98">
        <v>524.40399169921875</v>
      </c>
      <c r="B98">
        <v>253.30000305175781</v>
      </c>
      <c r="H98" t="s">
        <v>24</v>
      </c>
      <c r="I98">
        <v>7</v>
      </c>
      <c r="J98" t="s">
        <v>468</v>
      </c>
      <c r="K98">
        <f>K99/AVERAGE(K101:K120)</f>
        <v>0.2913732598579522</v>
      </c>
      <c r="L98">
        <f t="shared" ref="L98:P98" si="13">L99/AVERAGE(L101:L120)</f>
        <v>0.61020960168268978</v>
      </c>
      <c r="M98">
        <f t="shared" si="13"/>
        <v>0.35958464185211458</v>
      </c>
      <c r="N98">
        <f t="shared" si="13"/>
        <v>0.37105943361714411</v>
      </c>
      <c r="O98">
        <f t="shared" si="13"/>
        <v>6.1216126016101692E-2</v>
      </c>
      <c r="P98">
        <f t="shared" si="13"/>
        <v>0.36965073612410193</v>
      </c>
    </row>
    <row r="99" spans="1:19" x14ac:dyDescent="0.5">
      <c r="A99">
        <v>524.41400146484375</v>
      </c>
      <c r="B99">
        <v>176</v>
      </c>
      <c r="H99" t="s">
        <v>1</v>
      </c>
      <c r="I99">
        <v>10</v>
      </c>
      <c r="J99" t="s">
        <v>459</v>
      </c>
      <c r="K99">
        <f>STDEV(K101:K120)</f>
        <v>0.33325821568362424</v>
      </c>
      <c r="L99">
        <f t="shared" ref="L99:P99" si="14">STDEV(L101:L120)</f>
        <v>60228.908105560135</v>
      </c>
      <c r="M99">
        <f t="shared" si="14"/>
        <v>0.85244670522610833</v>
      </c>
      <c r="N99">
        <f t="shared" si="14"/>
        <v>54046.447401733843</v>
      </c>
      <c r="O99">
        <f t="shared" si="14"/>
        <v>0.3404644918728652</v>
      </c>
      <c r="P99">
        <f t="shared" si="14"/>
        <v>69250.508702391438</v>
      </c>
    </row>
    <row r="100" spans="1:19" x14ac:dyDescent="0.5">
      <c r="A100">
        <v>524.42401123046875</v>
      </c>
      <c r="B100">
        <v>115.5</v>
      </c>
      <c r="J100" t="s">
        <v>460</v>
      </c>
      <c r="K100" t="s">
        <v>461</v>
      </c>
      <c r="L100" t="s">
        <v>462</v>
      </c>
      <c r="M100" t="s">
        <v>463</v>
      </c>
      <c r="N100" t="s">
        <v>464</v>
      </c>
      <c r="O100" t="s">
        <v>465</v>
      </c>
      <c r="P100" t="s">
        <v>466</v>
      </c>
      <c r="Q100" t="s">
        <v>469</v>
      </c>
      <c r="R100" t="s">
        <v>470</v>
      </c>
      <c r="S100" t="s">
        <v>471</v>
      </c>
    </row>
    <row r="101" spans="1:19" x14ac:dyDescent="0.5">
      <c r="A101">
        <v>524.43402099609375</v>
      </c>
      <c r="B101">
        <v>89.75</v>
      </c>
      <c r="J101">
        <v>1</v>
      </c>
      <c r="K101">
        <v>0.81897775637765002</v>
      </c>
      <c r="L101">
        <v>82968.043591886933</v>
      </c>
      <c r="M101">
        <v>2.3905180598640738</v>
      </c>
      <c r="N101">
        <v>146235.53344093866</v>
      </c>
      <c r="O101">
        <v>5.6163622878850603</v>
      </c>
      <c r="P101">
        <v>215261.66150432895</v>
      </c>
      <c r="Q101">
        <f>L101/SUM(P101,N101,L101)</f>
        <v>0.18666936443658758</v>
      </c>
      <c r="R101">
        <f>N101/SUM(P101,N101,L101)</f>
        <v>0.32901455673392166</v>
      </c>
      <c r="S101">
        <f>P101/SUM(P101,N101,L101)</f>
        <v>0.48431607882949074</v>
      </c>
    </row>
    <row r="102" spans="1:19" x14ac:dyDescent="0.5">
      <c r="A102">
        <v>524.4439697265625</v>
      </c>
      <c r="B102">
        <v>59.5</v>
      </c>
      <c r="J102">
        <v>2</v>
      </c>
      <c r="K102">
        <v>1.6749490781171676</v>
      </c>
      <c r="L102">
        <v>27455.32018561093</v>
      </c>
      <c r="M102">
        <v>1.873530371124996</v>
      </c>
      <c r="N102">
        <v>233481.4357029064</v>
      </c>
      <c r="O102">
        <v>5.0064566952696312</v>
      </c>
      <c r="P102">
        <v>66327.886858026148</v>
      </c>
      <c r="Q102">
        <f t="shared" ref="Q102:Q110" si="15">L102/SUM(P102,N102,L102)</f>
        <v>8.3893328516011556E-2</v>
      </c>
      <c r="R102">
        <f t="shared" ref="R102:R110" si="16">N102/SUM(P102,N102,L102)</f>
        <v>0.71343312171895912</v>
      </c>
      <c r="S102">
        <f t="shared" ref="S102:S110" si="17">P102/SUM(P102,N102,L102)</f>
        <v>0.20267354976502941</v>
      </c>
    </row>
    <row r="103" spans="1:19" x14ac:dyDescent="0.5">
      <c r="A103">
        <v>524.4539794921875</v>
      </c>
      <c r="B103">
        <v>83.25</v>
      </c>
      <c r="J103">
        <v>3</v>
      </c>
      <c r="K103">
        <v>1.1208991171786042</v>
      </c>
      <c r="L103">
        <v>100957.31247846496</v>
      </c>
      <c r="M103">
        <v>1.6600771764807369</v>
      </c>
      <c r="N103">
        <v>108605.92184656611</v>
      </c>
      <c r="O103">
        <v>5.4148176441779254</v>
      </c>
      <c r="P103">
        <v>229301.7817428878</v>
      </c>
      <c r="Q103">
        <f t="shared" si="15"/>
        <v>0.23004183241354731</v>
      </c>
      <c r="R103">
        <f t="shared" si="16"/>
        <v>0.24746999161527658</v>
      </c>
      <c r="S103">
        <f t="shared" si="17"/>
        <v>0.52248817597117603</v>
      </c>
    </row>
    <row r="104" spans="1:19" x14ac:dyDescent="0.5">
      <c r="A104">
        <v>524.4639892578125</v>
      </c>
      <c r="B104">
        <v>134.30000305175781</v>
      </c>
      <c r="J104">
        <v>4</v>
      </c>
      <c r="K104">
        <v>0.79506283221035268</v>
      </c>
      <c r="L104">
        <v>93148.613724194161</v>
      </c>
      <c r="M104">
        <v>2.2283568289008278</v>
      </c>
      <c r="N104">
        <v>136628.43136885393</v>
      </c>
      <c r="O104">
        <v>5.76695669006945</v>
      </c>
      <c r="P104">
        <v>204809.95980798267</v>
      </c>
      <c r="Q104">
        <f t="shared" si="15"/>
        <v>0.21433823992368814</v>
      </c>
      <c r="R104">
        <f t="shared" si="16"/>
        <v>0.31438683123985395</v>
      </c>
      <c r="S104">
        <f t="shared" si="17"/>
        <v>0.47127492883645794</v>
      </c>
    </row>
    <row r="105" spans="1:19" x14ac:dyDescent="0.5">
      <c r="A105">
        <v>524.4739990234375</v>
      </c>
      <c r="B105">
        <v>125</v>
      </c>
      <c r="J105">
        <v>5</v>
      </c>
      <c r="K105">
        <v>0.94036746803039317</v>
      </c>
      <c r="L105">
        <v>33554.230665837211</v>
      </c>
      <c r="M105">
        <v>2.1373314303110935</v>
      </c>
      <c r="N105">
        <v>231834.46470804131</v>
      </c>
      <c r="O105">
        <v>5.0071726499131479</v>
      </c>
      <c r="P105">
        <v>60292.221592320442</v>
      </c>
      <c r="Q105">
        <f t="shared" si="15"/>
        <v>0.10302792984742076</v>
      </c>
      <c r="R105">
        <f t="shared" si="16"/>
        <v>0.71184540644149086</v>
      </c>
      <c r="S105">
        <f t="shared" si="17"/>
        <v>0.18512666371108849</v>
      </c>
    </row>
    <row r="106" spans="1:19" x14ac:dyDescent="0.5">
      <c r="A106">
        <v>524.4840087890625</v>
      </c>
      <c r="B106">
        <v>96.25</v>
      </c>
      <c r="J106">
        <v>6</v>
      </c>
      <c r="K106">
        <v>1.0467888553883902</v>
      </c>
      <c r="L106">
        <v>127637.08270669704</v>
      </c>
      <c r="M106">
        <v>3.1362952518528751</v>
      </c>
      <c r="N106">
        <v>134722.76572659492</v>
      </c>
      <c r="O106">
        <v>5.9144662305073545</v>
      </c>
      <c r="P106">
        <v>210539.75419291997</v>
      </c>
      <c r="Q106">
        <f t="shared" si="15"/>
        <v>0.26990312953928108</v>
      </c>
      <c r="R106">
        <f t="shared" si="16"/>
        <v>0.28488661225008921</v>
      </c>
      <c r="S106">
        <f t="shared" si="17"/>
        <v>0.44521025821062965</v>
      </c>
    </row>
    <row r="107" spans="1:19" x14ac:dyDescent="0.5">
      <c r="A107">
        <v>524.4940185546875</v>
      </c>
      <c r="B107">
        <v>98</v>
      </c>
      <c r="J107">
        <v>7</v>
      </c>
      <c r="K107">
        <v>0.78984236185267331</v>
      </c>
      <c r="L107">
        <v>69429.85912075387</v>
      </c>
      <c r="M107">
        <v>1.9014048284893781</v>
      </c>
      <c r="N107">
        <v>153121.08415699191</v>
      </c>
      <c r="O107">
        <v>5.4961899965235599</v>
      </c>
      <c r="P107">
        <v>262237.54890215164</v>
      </c>
      <c r="Q107">
        <f t="shared" si="15"/>
        <v>0.14321680535063017</v>
      </c>
      <c r="R107">
        <f t="shared" si="16"/>
        <v>0.31585131789838583</v>
      </c>
      <c r="S107">
        <f t="shared" si="17"/>
        <v>0.54093187675098398</v>
      </c>
    </row>
    <row r="108" spans="1:19" x14ac:dyDescent="0.5">
      <c r="A108">
        <v>524.5040283203125</v>
      </c>
      <c r="B108">
        <v>131.5</v>
      </c>
      <c r="J108">
        <v>8</v>
      </c>
      <c r="K108">
        <v>1.1725010546082453</v>
      </c>
      <c r="L108">
        <v>127661.12822534514</v>
      </c>
      <c r="M108">
        <v>2.3209698833008101</v>
      </c>
      <c r="N108">
        <v>115837.79301709059</v>
      </c>
      <c r="O108">
        <v>5.8044237801782446</v>
      </c>
      <c r="P108">
        <v>208949.69724563431</v>
      </c>
      <c r="Q108">
        <f t="shared" si="15"/>
        <v>0.28215607918517988</v>
      </c>
      <c r="R108">
        <f t="shared" si="16"/>
        <v>0.25602419431444223</v>
      </c>
      <c r="S108">
        <f t="shared" si="17"/>
        <v>0.46181972650037778</v>
      </c>
    </row>
    <row r="109" spans="1:19" x14ac:dyDescent="0.5">
      <c r="A109">
        <v>524.51397705078125</v>
      </c>
      <c r="B109">
        <v>159.5</v>
      </c>
      <c r="J109">
        <v>9</v>
      </c>
      <c r="K109">
        <v>1.5534997657375107</v>
      </c>
      <c r="L109">
        <v>241070.90564950931</v>
      </c>
      <c r="M109">
        <v>4.4497496649417183</v>
      </c>
      <c r="N109">
        <v>52787.267551760655</v>
      </c>
      <c r="O109">
        <v>5.9742389696285265</v>
      </c>
      <c r="P109">
        <v>175635.01492355135</v>
      </c>
      <c r="Q109">
        <f t="shared" si="15"/>
        <v>0.51347050766030977</v>
      </c>
      <c r="R109">
        <f t="shared" si="16"/>
        <v>0.1124345760214234</v>
      </c>
      <c r="S109">
        <f t="shared" si="17"/>
        <v>0.37409491631826691</v>
      </c>
    </row>
    <row r="110" spans="1:19" x14ac:dyDescent="0.5">
      <c r="A110">
        <v>524.52398681640625</v>
      </c>
      <c r="B110">
        <v>141.80000305175781</v>
      </c>
      <c r="J110">
        <v>10</v>
      </c>
      <c r="K110">
        <v>1.524613416938766</v>
      </c>
      <c r="L110">
        <v>83137.503656211891</v>
      </c>
      <c r="M110">
        <v>1.6081934765698389</v>
      </c>
      <c r="N110">
        <v>143289.52438241307</v>
      </c>
      <c r="O110">
        <v>5.6157131170822563</v>
      </c>
      <c r="P110">
        <v>240048.25509476551</v>
      </c>
      <c r="Q110">
        <f t="shared" si="15"/>
        <v>0.17822488492372787</v>
      </c>
      <c r="R110">
        <f t="shared" si="16"/>
        <v>0.30717495559446151</v>
      </c>
      <c r="S110">
        <f t="shared" si="17"/>
        <v>0.51460015948181059</v>
      </c>
    </row>
    <row r="111" spans="1:19" x14ac:dyDescent="0.5">
      <c r="A111">
        <v>524.53399658203125</v>
      </c>
      <c r="B111">
        <v>122.19999694824219</v>
      </c>
      <c r="J111">
        <v>11</v>
      </c>
    </row>
    <row r="112" spans="1:19" x14ac:dyDescent="0.5">
      <c r="A112">
        <v>524.54400634765625</v>
      </c>
      <c r="B112">
        <v>125.5</v>
      </c>
      <c r="J112">
        <v>12</v>
      </c>
    </row>
    <row r="113" spans="1:10" x14ac:dyDescent="0.5">
      <c r="A113">
        <v>524.55401611328125</v>
      </c>
      <c r="B113">
        <v>100.19999694824219</v>
      </c>
      <c r="J113">
        <v>13</v>
      </c>
    </row>
    <row r="114" spans="1:10" x14ac:dyDescent="0.5">
      <c r="A114">
        <v>524.56402587890625</v>
      </c>
      <c r="B114">
        <v>85.5</v>
      </c>
      <c r="J114">
        <v>14</v>
      </c>
    </row>
    <row r="115" spans="1:10" x14ac:dyDescent="0.5">
      <c r="A115">
        <v>524.573974609375</v>
      </c>
      <c r="B115">
        <v>130.80000305175781</v>
      </c>
      <c r="J115">
        <v>15</v>
      </c>
    </row>
    <row r="116" spans="1:10" x14ac:dyDescent="0.5">
      <c r="A116">
        <v>524.583984375</v>
      </c>
      <c r="B116">
        <v>146.80000305175781</v>
      </c>
      <c r="J116">
        <v>16</v>
      </c>
    </row>
    <row r="117" spans="1:10" x14ac:dyDescent="0.5">
      <c r="A117">
        <v>524.593994140625</v>
      </c>
      <c r="B117">
        <v>109.5</v>
      </c>
      <c r="J117">
        <v>17</v>
      </c>
    </row>
    <row r="118" spans="1:10" x14ac:dyDescent="0.5">
      <c r="A118">
        <v>524.60400390625</v>
      </c>
      <c r="B118">
        <v>99.75</v>
      </c>
      <c r="J118">
        <v>18</v>
      </c>
    </row>
    <row r="119" spans="1:10" x14ac:dyDescent="0.5">
      <c r="A119">
        <v>524.614013671875</v>
      </c>
      <c r="B119">
        <v>112</v>
      </c>
      <c r="J119">
        <v>19</v>
      </c>
    </row>
    <row r="120" spans="1:10" x14ac:dyDescent="0.5">
      <c r="A120">
        <v>524.6240234375</v>
      </c>
      <c r="B120">
        <v>112.69999694824219</v>
      </c>
      <c r="J120">
        <v>20</v>
      </c>
    </row>
    <row r="121" spans="1:10" x14ac:dyDescent="0.5">
      <c r="A121">
        <v>524.63397216796875</v>
      </c>
      <c r="B121">
        <v>126.30000305175781</v>
      </c>
    </row>
    <row r="122" spans="1:10" x14ac:dyDescent="0.5">
      <c r="A122">
        <v>524.64398193359375</v>
      </c>
      <c r="B122">
        <v>158.69999694824219</v>
      </c>
    </row>
    <row r="123" spans="1:10" x14ac:dyDescent="0.5">
      <c r="A123">
        <v>524.65399169921875</v>
      </c>
      <c r="B123">
        <v>163.80000305175781</v>
      </c>
    </row>
    <row r="124" spans="1:10" x14ac:dyDescent="0.5">
      <c r="A124">
        <v>524.66400146484375</v>
      </c>
      <c r="B124">
        <v>128</v>
      </c>
    </row>
    <row r="125" spans="1:10" x14ac:dyDescent="0.5">
      <c r="A125">
        <v>524.67401123046875</v>
      </c>
      <c r="B125">
        <v>112.30000305175781</v>
      </c>
    </row>
    <row r="126" spans="1:10" x14ac:dyDescent="0.5">
      <c r="A126">
        <v>524.68402099609375</v>
      </c>
      <c r="B126">
        <v>192.80000305175781</v>
      </c>
    </row>
    <row r="127" spans="1:10" x14ac:dyDescent="0.5">
      <c r="A127">
        <v>524.6939697265625</v>
      </c>
      <c r="B127">
        <v>288.5</v>
      </c>
    </row>
    <row r="128" spans="1:10" x14ac:dyDescent="0.5">
      <c r="A128">
        <v>524.7039794921875</v>
      </c>
      <c r="B128">
        <v>295</v>
      </c>
    </row>
    <row r="129" spans="1:2" x14ac:dyDescent="0.5">
      <c r="A129">
        <v>524.7139892578125</v>
      </c>
      <c r="B129">
        <v>310.29998779296875</v>
      </c>
    </row>
    <row r="130" spans="1:2" x14ac:dyDescent="0.5">
      <c r="A130">
        <v>524.7239990234375</v>
      </c>
      <c r="B130">
        <v>343</v>
      </c>
    </row>
    <row r="131" spans="1:2" x14ac:dyDescent="0.5">
      <c r="A131">
        <v>524.7340087890625</v>
      </c>
      <c r="B131">
        <v>564.79998779296875</v>
      </c>
    </row>
    <row r="132" spans="1:2" x14ac:dyDescent="0.5">
      <c r="A132">
        <v>524.7440185546875</v>
      </c>
      <c r="B132">
        <v>1707</v>
      </c>
    </row>
    <row r="133" spans="1:2" x14ac:dyDescent="0.5">
      <c r="A133">
        <v>524.7540283203125</v>
      </c>
      <c r="B133">
        <v>11460</v>
      </c>
    </row>
    <row r="134" spans="1:2" x14ac:dyDescent="0.5">
      <c r="A134">
        <v>524.76397705078125</v>
      </c>
      <c r="B134">
        <v>61120</v>
      </c>
    </row>
    <row r="135" spans="1:2" x14ac:dyDescent="0.5">
      <c r="A135">
        <v>524.77398681640625</v>
      </c>
      <c r="B135">
        <v>127100</v>
      </c>
    </row>
    <row r="136" spans="1:2" x14ac:dyDescent="0.5">
      <c r="A136">
        <v>524.78399658203125</v>
      </c>
      <c r="B136">
        <v>117000</v>
      </c>
    </row>
    <row r="137" spans="1:2" x14ac:dyDescent="0.5">
      <c r="A137">
        <v>524.79400634765625</v>
      </c>
      <c r="B137">
        <v>48200</v>
      </c>
    </row>
    <row r="138" spans="1:2" x14ac:dyDescent="0.5">
      <c r="A138">
        <v>524.80401611328125</v>
      </c>
      <c r="B138">
        <v>8125</v>
      </c>
    </row>
    <row r="139" spans="1:2" x14ac:dyDescent="0.5">
      <c r="A139">
        <v>524.81402587890625</v>
      </c>
      <c r="B139">
        <v>1137</v>
      </c>
    </row>
    <row r="140" spans="1:2" x14ac:dyDescent="0.5">
      <c r="A140">
        <v>524.823974609375</v>
      </c>
      <c r="B140">
        <v>871</v>
      </c>
    </row>
    <row r="141" spans="1:2" x14ac:dyDescent="0.5">
      <c r="A141">
        <v>524.833984375</v>
      </c>
      <c r="B141">
        <v>1410</v>
      </c>
    </row>
    <row r="142" spans="1:2" x14ac:dyDescent="0.5">
      <c r="A142">
        <v>524.843994140625</v>
      </c>
      <c r="B142">
        <v>1689</v>
      </c>
    </row>
    <row r="143" spans="1:2" x14ac:dyDescent="0.5">
      <c r="A143">
        <v>524.85400390625</v>
      </c>
      <c r="B143">
        <v>1448</v>
      </c>
    </row>
    <row r="144" spans="1:2" x14ac:dyDescent="0.5">
      <c r="A144">
        <v>524.864013671875</v>
      </c>
      <c r="B144">
        <v>1022</v>
      </c>
    </row>
    <row r="145" spans="1:2" x14ac:dyDescent="0.5">
      <c r="A145">
        <v>524.8740234375</v>
      </c>
      <c r="B145">
        <v>613</v>
      </c>
    </row>
    <row r="146" spans="1:2" x14ac:dyDescent="0.5">
      <c r="A146">
        <v>524.88397216796875</v>
      </c>
      <c r="B146">
        <v>413.5</v>
      </c>
    </row>
    <row r="147" spans="1:2" x14ac:dyDescent="0.5">
      <c r="A147">
        <v>524.89398193359375</v>
      </c>
      <c r="B147">
        <v>508.20001220703125</v>
      </c>
    </row>
    <row r="148" spans="1:2" x14ac:dyDescent="0.5">
      <c r="A148">
        <v>524.90399169921875</v>
      </c>
      <c r="B148">
        <v>519.70001220703125</v>
      </c>
    </row>
    <row r="149" spans="1:2" x14ac:dyDescent="0.5">
      <c r="A149">
        <v>524.91400146484375</v>
      </c>
      <c r="B149">
        <v>311.5</v>
      </c>
    </row>
    <row r="150" spans="1:2" x14ac:dyDescent="0.5">
      <c r="A150">
        <v>524.92401123046875</v>
      </c>
      <c r="B150">
        <v>156.5</v>
      </c>
    </row>
    <row r="151" spans="1:2" x14ac:dyDescent="0.5">
      <c r="A151">
        <v>524.93402099609375</v>
      </c>
      <c r="B151">
        <v>107.5</v>
      </c>
    </row>
    <row r="152" spans="1:2" x14ac:dyDescent="0.5">
      <c r="A152">
        <v>524.9439697265625</v>
      </c>
      <c r="B152">
        <v>114.5</v>
      </c>
    </row>
    <row r="153" spans="1:2" x14ac:dyDescent="0.5">
      <c r="A153">
        <v>524.9539794921875</v>
      </c>
      <c r="B153">
        <v>189.80000305175781</v>
      </c>
    </row>
    <row r="154" spans="1:2" x14ac:dyDescent="0.5">
      <c r="A154">
        <v>524.9639892578125</v>
      </c>
      <c r="B154">
        <v>284.20001220703125</v>
      </c>
    </row>
    <row r="155" spans="1:2" x14ac:dyDescent="0.5">
      <c r="A155">
        <v>524.9739990234375</v>
      </c>
      <c r="B155">
        <v>339.29998779296875</v>
      </c>
    </row>
    <row r="156" spans="1:2" x14ac:dyDescent="0.5">
      <c r="A156">
        <v>524.9840087890625</v>
      </c>
      <c r="B156">
        <v>273.20001220703125</v>
      </c>
    </row>
    <row r="157" spans="1:2" x14ac:dyDescent="0.5">
      <c r="A157">
        <v>524.9940185546875</v>
      </c>
      <c r="B157">
        <v>165.80000305175781</v>
      </c>
    </row>
    <row r="158" spans="1:2" x14ac:dyDescent="0.5">
      <c r="A158">
        <v>525.0040283203125</v>
      </c>
      <c r="B158">
        <v>179.5</v>
      </c>
    </row>
    <row r="159" spans="1:2" x14ac:dyDescent="0.5">
      <c r="A159">
        <v>525.01397705078125</v>
      </c>
      <c r="B159">
        <v>227</v>
      </c>
    </row>
    <row r="160" spans="1:2" x14ac:dyDescent="0.5">
      <c r="A160">
        <v>525.02398681640625</v>
      </c>
      <c r="B160">
        <v>186</v>
      </c>
    </row>
    <row r="161" spans="1:2" x14ac:dyDescent="0.5">
      <c r="A161">
        <v>525.03399658203125</v>
      </c>
      <c r="B161">
        <v>169.5</v>
      </c>
    </row>
    <row r="162" spans="1:2" x14ac:dyDescent="0.5">
      <c r="A162">
        <v>525.04400634765625</v>
      </c>
      <c r="B162">
        <v>228.80000305175781</v>
      </c>
    </row>
    <row r="163" spans="1:2" x14ac:dyDescent="0.5">
      <c r="A163">
        <v>525.05401611328125</v>
      </c>
      <c r="B163">
        <v>252.30000305175781</v>
      </c>
    </row>
    <row r="164" spans="1:2" x14ac:dyDescent="0.5">
      <c r="A164">
        <v>525.06402587890625</v>
      </c>
      <c r="B164">
        <v>191</v>
      </c>
    </row>
    <row r="165" spans="1:2" x14ac:dyDescent="0.5">
      <c r="A165">
        <v>525.073974609375</v>
      </c>
      <c r="B165">
        <v>143.80000305175781</v>
      </c>
    </row>
    <row r="166" spans="1:2" x14ac:dyDescent="0.5">
      <c r="A166">
        <v>525.083984375</v>
      </c>
      <c r="B166">
        <v>191</v>
      </c>
    </row>
    <row r="167" spans="1:2" x14ac:dyDescent="0.5">
      <c r="A167">
        <v>525.093994140625</v>
      </c>
      <c r="B167">
        <v>238.80000305175781</v>
      </c>
    </row>
    <row r="168" spans="1:2" x14ac:dyDescent="0.5">
      <c r="A168">
        <v>525.10400390625</v>
      </c>
      <c r="B168">
        <v>237</v>
      </c>
    </row>
    <row r="169" spans="1:2" x14ac:dyDescent="0.5">
      <c r="A169">
        <v>525.114013671875</v>
      </c>
      <c r="B169">
        <v>223.5</v>
      </c>
    </row>
    <row r="170" spans="1:2" x14ac:dyDescent="0.5">
      <c r="A170">
        <v>525.1240234375</v>
      </c>
      <c r="B170">
        <v>181.69999694824219</v>
      </c>
    </row>
    <row r="171" spans="1:2" x14ac:dyDescent="0.5">
      <c r="A171">
        <v>525.13397216796875</v>
      </c>
      <c r="B171">
        <v>106.69999694824219</v>
      </c>
    </row>
    <row r="172" spans="1:2" x14ac:dyDescent="0.5">
      <c r="A172">
        <v>525.14398193359375</v>
      </c>
      <c r="B172">
        <v>66.75</v>
      </c>
    </row>
    <row r="173" spans="1:2" x14ac:dyDescent="0.5">
      <c r="A173">
        <v>525.15399169921875</v>
      </c>
      <c r="B173">
        <v>101</v>
      </c>
    </row>
    <row r="174" spans="1:2" x14ac:dyDescent="0.5">
      <c r="A174">
        <v>525.16400146484375</v>
      </c>
      <c r="B174">
        <v>154.5</v>
      </c>
    </row>
    <row r="175" spans="1:2" x14ac:dyDescent="0.5">
      <c r="A175">
        <v>525.17401123046875</v>
      </c>
      <c r="B175">
        <v>171.5</v>
      </c>
    </row>
    <row r="176" spans="1:2" x14ac:dyDescent="0.5">
      <c r="A176">
        <v>525.18499755859375</v>
      </c>
      <c r="B176">
        <v>155.5</v>
      </c>
    </row>
    <row r="177" spans="1:2" x14ac:dyDescent="0.5">
      <c r="A177">
        <v>525.19500732421875</v>
      </c>
      <c r="B177">
        <v>154.5</v>
      </c>
    </row>
    <row r="178" spans="1:2" x14ac:dyDescent="0.5">
      <c r="A178">
        <v>525.2039794921875</v>
      </c>
      <c r="B178">
        <v>186.30000305175781</v>
      </c>
    </row>
    <row r="179" spans="1:2" x14ac:dyDescent="0.5">
      <c r="A179">
        <v>525.2139892578125</v>
      </c>
      <c r="B179">
        <v>254.5</v>
      </c>
    </row>
    <row r="180" spans="1:2" x14ac:dyDescent="0.5">
      <c r="A180">
        <v>525.2239990234375</v>
      </c>
      <c r="B180">
        <v>330.5</v>
      </c>
    </row>
    <row r="181" spans="1:2" x14ac:dyDescent="0.5">
      <c r="A181">
        <v>525.2340087890625</v>
      </c>
      <c r="B181">
        <v>483.79998779296875</v>
      </c>
    </row>
    <row r="182" spans="1:2" x14ac:dyDescent="0.5">
      <c r="A182">
        <v>525.2449951171875</v>
      </c>
      <c r="B182">
        <v>1244</v>
      </c>
    </row>
    <row r="183" spans="1:2" x14ac:dyDescent="0.5">
      <c r="A183">
        <v>525.2550048828125</v>
      </c>
      <c r="B183">
        <v>6765</v>
      </c>
    </row>
    <row r="184" spans="1:2" x14ac:dyDescent="0.5">
      <c r="A184">
        <v>525.2650146484375</v>
      </c>
      <c r="B184">
        <v>39370</v>
      </c>
    </row>
    <row r="185" spans="1:2" x14ac:dyDescent="0.5">
      <c r="A185">
        <v>525.2750244140625</v>
      </c>
      <c r="B185">
        <v>94790</v>
      </c>
    </row>
    <row r="186" spans="1:2" x14ac:dyDescent="0.5">
      <c r="A186">
        <v>525.28497314453125</v>
      </c>
      <c r="B186">
        <v>103000</v>
      </c>
    </row>
    <row r="187" spans="1:2" x14ac:dyDescent="0.5">
      <c r="A187">
        <v>525.29400634765625</v>
      </c>
      <c r="B187">
        <v>51560</v>
      </c>
    </row>
    <row r="188" spans="1:2" x14ac:dyDescent="0.5">
      <c r="A188">
        <v>525.30499267578125</v>
      </c>
      <c r="B188">
        <v>10880</v>
      </c>
    </row>
    <row r="189" spans="1:2" x14ac:dyDescent="0.5">
      <c r="A189">
        <v>525.31500244140625</v>
      </c>
      <c r="B189">
        <v>1269</v>
      </c>
    </row>
    <row r="190" spans="1:2" x14ac:dyDescent="0.5">
      <c r="A190">
        <v>525.32501220703125</v>
      </c>
      <c r="B190">
        <v>543.29998779296875</v>
      </c>
    </row>
    <row r="191" spans="1:2" x14ac:dyDescent="0.5">
      <c r="A191">
        <v>525.33502197265625</v>
      </c>
      <c r="B191">
        <v>790.20001220703125</v>
      </c>
    </row>
    <row r="192" spans="1:2" x14ac:dyDescent="0.5">
      <c r="A192">
        <v>525.344970703125</v>
      </c>
      <c r="B192">
        <v>1011</v>
      </c>
    </row>
    <row r="193" spans="1:2" x14ac:dyDescent="0.5">
      <c r="A193">
        <v>525.35498046875</v>
      </c>
      <c r="B193">
        <v>918</v>
      </c>
    </row>
    <row r="194" spans="1:2" x14ac:dyDescent="0.5">
      <c r="A194">
        <v>525.364990234375</v>
      </c>
      <c r="B194">
        <v>597</v>
      </c>
    </row>
    <row r="195" spans="1:2" x14ac:dyDescent="0.5">
      <c r="A195">
        <v>525.375</v>
      </c>
      <c r="B195">
        <v>369.70001220703125</v>
      </c>
    </row>
    <row r="196" spans="1:2" x14ac:dyDescent="0.5">
      <c r="A196">
        <v>525.385009765625</v>
      </c>
      <c r="B196">
        <v>271</v>
      </c>
    </row>
    <row r="197" spans="1:2" x14ac:dyDescent="0.5">
      <c r="A197">
        <v>525.39501953125</v>
      </c>
      <c r="B197">
        <v>294.70001220703125</v>
      </c>
    </row>
    <row r="198" spans="1:2" x14ac:dyDescent="0.5">
      <c r="A198">
        <v>525.405029296875</v>
      </c>
      <c r="B198">
        <v>411.5</v>
      </c>
    </row>
    <row r="199" spans="1:2" x14ac:dyDescent="0.5">
      <c r="A199">
        <v>525.41497802734375</v>
      </c>
      <c r="B199">
        <v>363.5</v>
      </c>
    </row>
    <row r="200" spans="1:2" x14ac:dyDescent="0.5">
      <c r="A200">
        <v>525.42498779296875</v>
      </c>
      <c r="B200">
        <v>209.19999694824219</v>
      </c>
    </row>
    <row r="201" spans="1:2" x14ac:dyDescent="0.5">
      <c r="A201">
        <v>525.43499755859375</v>
      </c>
      <c r="B201">
        <v>125.80000305175781</v>
      </c>
    </row>
    <row r="202" spans="1:2" x14ac:dyDescent="0.5">
      <c r="A202">
        <v>525.44500732421875</v>
      </c>
      <c r="B202">
        <v>116.5</v>
      </c>
    </row>
    <row r="203" spans="1:2" x14ac:dyDescent="0.5">
      <c r="A203">
        <v>525.45501708984375</v>
      </c>
      <c r="B203">
        <v>171.80000305175781</v>
      </c>
    </row>
    <row r="204" spans="1:2" x14ac:dyDescent="0.5">
      <c r="A204">
        <v>525.46502685546875</v>
      </c>
      <c r="B204">
        <v>214.5</v>
      </c>
    </row>
    <row r="205" spans="1:2" x14ac:dyDescent="0.5">
      <c r="A205">
        <v>525.4749755859375</v>
      </c>
      <c r="B205">
        <v>223</v>
      </c>
    </row>
    <row r="206" spans="1:2" x14ac:dyDescent="0.5">
      <c r="A206">
        <v>525.4849853515625</v>
      </c>
      <c r="B206">
        <v>224.30000305175781</v>
      </c>
    </row>
    <row r="207" spans="1:2" x14ac:dyDescent="0.5">
      <c r="A207">
        <v>525.4949951171875</v>
      </c>
      <c r="B207">
        <v>200.19999694824219</v>
      </c>
    </row>
    <row r="208" spans="1:2" x14ac:dyDescent="0.5">
      <c r="A208">
        <v>525.5050048828125</v>
      </c>
      <c r="B208">
        <v>209.19999694824219</v>
      </c>
    </row>
    <row r="209" spans="1:2" x14ac:dyDescent="0.5">
      <c r="A209">
        <v>525.5150146484375</v>
      </c>
      <c r="B209">
        <v>236.80000305175781</v>
      </c>
    </row>
    <row r="210" spans="1:2" x14ac:dyDescent="0.5">
      <c r="A210">
        <v>525.5250244140625</v>
      </c>
      <c r="B210">
        <v>170.5</v>
      </c>
    </row>
    <row r="211" spans="1:2" x14ac:dyDescent="0.5">
      <c r="A211">
        <v>525.53497314453125</v>
      </c>
      <c r="B211">
        <v>87.25</v>
      </c>
    </row>
    <row r="212" spans="1:2" x14ac:dyDescent="0.5">
      <c r="A212">
        <v>525.54498291015625</v>
      </c>
      <c r="B212">
        <v>77.75</v>
      </c>
    </row>
    <row r="213" spans="1:2" x14ac:dyDescent="0.5">
      <c r="A213">
        <v>525.55499267578125</v>
      </c>
      <c r="B213">
        <v>96</v>
      </c>
    </row>
    <row r="214" spans="1:2" x14ac:dyDescent="0.5">
      <c r="A214">
        <v>525.56500244140625</v>
      </c>
      <c r="B214">
        <v>92.5</v>
      </c>
    </row>
    <row r="215" spans="1:2" x14ac:dyDescent="0.5">
      <c r="A215">
        <v>525.57501220703125</v>
      </c>
      <c r="B215">
        <v>91</v>
      </c>
    </row>
    <row r="216" spans="1:2" x14ac:dyDescent="0.5">
      <c r="A216">
        <v>525.58502197265625</v>
      </c>
      <c r="B216">
        <v>102.5</v>
      </c>
    </row>
    <row r="217" spans="1:2" x14ac:dyDescent="0.5">
      <c r="A217">
        <v>525.594970703125</v>
      </c>
      <c r="B217">
        <v>136</v>
      </c>
    </row>
    <row r="218" spans="1:2" x14ac:dyDescent="0.5">
      <c r="A218">
        <v>525.60498046875</v>
      </c>
      <c r="B218">
        <v>189</v>
      </c>
    </row>
    <row r="219" spans="1:2" x14ac:dyDescent="0.5">
      <c r="A219">
        <v>525.614990234375</v>
      </c>
      <c r="B219">
        <v>179.80000305175781</v>
      </c>
    </row>
    <row r="220" spans="1:2" x14ac:dyDescent="0.5">
      <c r="A220">
        <v>525.625</v>
      </c>
      <c r="B220">
        <v>146.80000305175781</v>
      </c>
    </row>
    <row r="221" spans="1:2" x14ac:dyDescent="0.5">
      <c r="A221">
        <v>525.635009765625</v>
      </c>
      <c r="B221">
        <v>136.69999694824219</v>
      </c>
    </row>
    <row r="222" spans="1:2" x14ac:dyDescent="0.5">
      <c r="A222">
        <v>525.64501953125</v>
      </c>
      <c r="B222">
        <v>129.30000305175781</v>
      </c>
    </row>
    <row r="223" spans="1:2" x14ac:dyDescent="0.5">
      <c r="A223">
        <v>525.655029296875</v>
      </c>
      <c r="B223">
        <v>123</v>
      </c>
    </row>
    <row r="224" spans="1:2" x14ac:dyDescent="0.5">
      <c r="A224">
        <v>525.66497802734375</v>
      </c>
      <c r="B224">
        <v>106.5</v>
      </c>
    </row>
    <row r="225" spans="1:2" x14ac:dyDescent="0.5">
      <c r="A225">
        <v>525.67498779296875</v>
      </c>
      <c r="B225">
        <v>137.69999694824219</v>
      </c>
    </row>
    <row r="226" spans="1:2" x14ac:dyDescent="0.5">
      <c r="A226">
        <v>525.68499755859375</v>
      </c>
      <c r="B226">
        <v>217.5</v>
      </c>
    </row>
    <row r="227" spans="1:2" x14ac:dyDescent="0.5">
      <c r="A227">
        <v>525.69500732421875</v>
      </c>
      <c r="B227">
        <v>296</v>
      </c>
    </row>
    <row r="228" spans="1:2" x14ac:dyDescent="0.5">
      <c r="A228">
        <v>525.70501708984375</v>
      </c>
      <c r="B228">
        <v>354</v>
      </c>
    </row>
    <row r="229" spans="1:2" x14ac:dyDescent="0.5">
      <c r="A229">
        <v>525.71502685546875</v>
      </c>
      <c r="B229">
        <v>349.5</v>
      </c>
    </row>
    <row r="230" spans="1:2" x14ac:dyDescent="0.5">
      <c r="A230">
        <v>525.7249755859375</v>
      </c>
      <c r="B230">
        <v>297.5</v>
      </c>
    </row>
    <row r="231" spans="1:2" x14ac:dyDescent="0.5">
      <c r="A231">
        <v>525.7349853515625</v>
      </c>
      <c r="B231">
        <v>328.79998779296875</v>
      </c>
    </row>
    <row r="232" spans="1:2" x14ac:dyDescent="0.5">
      <c r="A232">
        <v>525.7449951171875</v>
      </c>
      <c r="B232">
        <v>839</v>
      </c>
    </row>
    <row r="233" spans="1:2" x14ac:dyDescent="0.5">
      <c r="A233">
        <v>525.7550048828125</v>
      </c>
      <c r="B233">
        <v>4268</v>
      </c>
    </row>
    <row r="234" spans="1:2" x14ac:dyDescent="0.5">
      <c r="A234">
        <v>525.7650146484375</v>
      </c>
      <c r="B234">
        <v>21940</v>
      </c>
    </row>
    <row r="235" spans="1:2" x14ac:dyDescent="0.5">
      <c r="A235">
        <v>525.7750244140625</v>
      </c>
      <c r="B235">
        <v>59550</v>
      </c>
    </row>
    <row r="236" spans="1:2" x14ac:dyDescent="0.5">
      <c r="A236">
        <v>525.78497314453125</v>
      </c>
      <c r="B236">
        <v>77950</v>
      </c>
    </row>
    <row r="237" spans="1:2" x14ac:dyDescent="0.5">
      <c r="A237">
        <v>525.79498291015625</v>
      </c>
      <c r="B237">
        <v>49410</v>
      </c>
    </row>
    <row r="238" spans="1:2" x14ac:dyDescent="0.5">
      <c r="A238">
        <v>525.80499267578125</v>
      </c>
      <c r="B238">
        <v>15020</v>
      </c>
    </row>
    <row r="239" spans="1:2" x14ac:dyDescent="0.5">
      <c r="A239">
        <v>525.81500244140625</v>
      </c>
      <c r="B239">
        <v>2779</v>
      </c>
    </row>
    <row r="240" spans="1:2" x14ac:dyDescent="0.5">
      <c r="A240">
        <v>525.82501220703125</v>
      </c>
      <c r="B240">
        <v>635.5</v>
      </c>
    </row>
    <row r="241" spans="1:2" x14ac:dyDescent="0.5">
      <c r="A241">
        <v>525.83502197265625</v>
      </c>
      <c r="B241">
        <v>547.5</v>
      </c>
    </row>
    <row r="242" spans="1:2" x14ac:dyDescent="0.5">
      <c r="A242">
        <v>525.844970703125</v>
      </c>
      <c r="B242">
        <v>837</v>
      </c>
    </row>
    <row r="243" spans="1:2" x14ac:dyDescent="0.5">
      <c r="A243">
        <v>525.85498046875</v>
      </c>
      <c r="B243">
        <v>844.5</v>
      </c>
    </row>
    <row r="244" spans="1:2" x14ac:dyDescent="0.5">
      <c r="A244">
        <v>525.864990234375</v>
      </c>
      <c r="B244">
        <v>561.20001220703125</v>
      </c>
    </row>
    <row r="245" spans="1:2" x14ac:dyDescent="0.5">
      <c r="A245">
        <v>525.875</v>
      </c>
      <c r="B245">
        <v>321.20001220703125</v>
      </c>
    </row>
    <row r="246" spans="1:2" x14ac:dyDescent="0.5">
      <c r="A246">
        <v>525.885009765625</v>
      </c>
      <c r="B246">
        <v>228.80000305175781</v>
      </c>
    </row>
    <row r="247" spans="1:2" x14ac:dyDescent="0.5">
      <c r="A247">
        <v>525.89501953125</v>
      </c>
      <c r="B247">
        <v>250.5</v>
      </c>
    </row>
    <row r="248" spans="1:2" x14ac:dyDescent="0.5">
      <c r="A248">
        <v>525.905029296875</v>
      </c>
      <c r="B248">
        <v>324.29998779296875</v>
      </c>
    </row>
    <row r="249" spans="1:2" x14ac:dyDescent="0.5">
      <c r="A249">
        <v>525.91497802734375</v>
      </c>
      <c r="B249">
        <v>320.79998779296875</v>
      </c>
    </row>
    <row r="250" spans="1:2" x14ac:dyDescent="0.5">
      <c r="A250">
        <v>525.92498779296875</v>
      </c>
      <c r="B250">
        <v>198.19999694824219</v>
      </c>
    </row>
    <row r="251" spans="1:2" x14ac:dyDescent="0.5">
      <c r="A251">
        <v>525.93499755859375</v>
      </c>
      <c r="B251">
        <v>113.30000305175781</v>
      </c>
    </row>
    <row r="252" spans="1:2" x14ac:dyDescent="0.5">
      <c r="A252">
        <v>525.94500732421875</v>
      </c>
      <c r="B252">
        <v>108.30000305175781</v>
      </c>
    </row>
    <row r="253" spans="1:2" x14ac:dyDescent="0.5">
      <c r="A253">
        <v>525.95501708984375</v>
      </c>
      <c r="B253">
        <v>127.30000305175781</v>
      </c>
    </row>
    <row r="254" spans="1:2" x14ac:dyDescent="0.5">
      <c r="A254">
        <v>525.96502685546875</v>
      </c>
      <c r="B254">
        <v>200.69999694824219</v>
      </c>
    </row>
    <row r="255" spans="1:2" x14ac:dyDescent="0.5">
      <c r="A255">
        <v>525.9749755859375</v>
      </c>
      <c r="B255">
        <v>234.5</v>
      </c>
    </row>
    <row r="256" spans="1:2" x14ac:dyDescent="0.5">
      <c r="A256">
        <v>525.9849853515625</v>
      </c>
      <c r="B256">
        <v>164.30000305175781</v>
      </c>
    </row>
    <row r="257" spans="1:2" x14ac:dyDescent="0.5">
      <c r="A257">
        <v>525.9949951171875</v>
      </c>
      <c r="B257">
        <v>144.19999694824219</v>
      </c>
    </row>
    <row r="258" spans="1:2" x14ac:dyDescent="0.5">
      <c r="A258">
        <v>526.0050048828125</v>
      </c>
      <c r="B258">
        <v>230.30000305175781</v>
      </c>
    </row>
    <row r="259" spans="1:2" x14ac:dyDescent="0.5">
      <c r="A259">
        <v>526.0150146484375</v>
      </c>
      <c r="B259">
        <v>272.79998779296875</v>
      </c>
    </row>
    <row r="260" spans="1:2" x14ac:dyDescent="0.5">
      <c r="A260">
        <v>526.0250244140625</v>
      </c>
      <c r="B260">
        <v>201.5</v>
      </c>
    </row>
    <row r="261" spans="1:2" x14ac:dyDescent="0.5">
      <c r="A261">
        <v>526.03497314453125</v>
      </c>
      <c r="B261">
        <v>131</v>
      </c>
    </row>
    <row r="262" spans="1:2" x14ac:dyDescent="0.5">
      <c r="A262">
        <v>526.04498291015625</v>
      </c>
      <c r="B262">
        <v>134.30000305175781</v>
      </c>
    </row>
    <row r="263" spans="1:2" x14ac:dyDescent="0.5">
      <c r="A263">
        <v>526.05499267578125</v>
      </c>
      <c r="B263">
        <v>155</v>
      </c>
    </row>
    <row r="264" spans="1:2" x14ac:dyDescent="0.5">
      <c r="A264">
        <v>526.06500244140625</v>
      </c>
      <c r="B264">
        <v>156.30000305175781</v>
      </c>
    </row>
    <row r="265" spans="1:2" x14ac:dyDescent="0.5">
      <c r="A265">
        <v>526.07501220703125</v>
      </c>
      <c r="B265">
        <v>179.5</v>
      </c>
    </row>
    <row r="266" spans="1:2" x14ac:dyDescent="0.5">
      <c r="A266">
        <v>526.08502197265625</v>
      </c>
      <c r="B266">
        <v>202.30000305175781</v>
      </c>
    </row>
    <row r="267" spans="1:2" x14ac:dyDescent="0.5">
      <c r="A267">
        <v>526.094970703125</v>
      </c>
      <c r="B267">
        <v>161</v>
      </c>
    </row>
    <row r="268" spans="1:2" x14ac:dyDescent="0.5">
      <c r="A268">
        <v>526.10498046875</v>
      </c>
      <c r="B268">
        <v>110.30000305175781</v>
      </c>
    </row>
    <row r="269" spans="1:2" x14ac:dyDescent="0.5">
      <c r="A269">
        <v>526.114990234375</v>
      </c>
      <c r="B269">
        <v>104</v>
      </c>
    </row>
    <row r="270" spans="1:2" x14ac:dyDescent="0.5">
      <c r="A270">
        <v>526.125</v>
      </c>
      <c r="B270">
        <v>117</v>
      </c>
    </row>
    <row r="271" spans="1:2" x14ac:dyDescent="0.5">
      <c r="A271">
        <v>526.135009765625</v>
      </c>
      <c r="B271">
        <v>131</v>
      </c>
    </row>
    <row r="272" spans="1:2" x14ac:dyDescent="0.5">
      <c r="A272">
        <v>526.14501953125</v>
      </c>
      <c r="B272">
        <v>145.5</v>
      </c>
    </row>
    <row r="273" spans="1:2" x14ac:dyDescent="0.5">
      <c r="A273">
        <v>526.155029296875</v>
      </c>
      <c r="B273">
        <v>161.5</v>
      </c>
    </row>
    <row r="274" spans="1:2" x14ac:dyDescent="0.5">
      <c r="A274">
        <v>526.16497802734375</v>
      </c>
      <c r="B274">
        <v>165.5</v>
      </c>
    </row>
    <row r="275" spans="1:2" x14ac:dyDescent="0.5">
      <c r="A275">
        <v>526.17498779296875</v>
      </c>
      <c r="B275">
        <v>154</v>
      </c>
    </row>
    <row r="276" spans="1:2" x14ac:dyDescent="0.5">
      <c r="A276">
        <v>526.18499755859375</v>
      </c>
      <c r="B276">
        <v>161</v>
      </c>
    </row>
    <row r="277" spans="1:2" x14ac:dyDescent="0.5">
      <c r="A277">
        <v>526.19500732421875</v>
      </c>
      <c r="B277">
        <v>169</v>
      </c>
    </row>
    <row r="278" spans="1:2" x14ac:dyDescent="0.5">
      <c r="A278">
        <v>526.20501708984375</v>
      </c>
      <c r="B278">
        <v>152</v>
      </c>
    </row>
    <row r="279" spans="1:2" x14ac:dyDescent="0.5">
      <c r="A279">
        <v>526.21502685546875</v>
      </c>
      <c r="B279">
        <v>173.80000305175781</v>
      </c>
    </row>
    <row r="280" spans="1:2" x14ac:dyDescent="0.5">
      <c r="A280">
        <v>526.2249755859375</v>
      </c>
      <c r="B280">
        <v>252.30000305175781</v>
      </c>
    </row>
    <row r="281" spans="1:2" x14ac:dyDescent="0.5">
      <c r="A281">
        <v>526.2349853515625</v>
      </c>
      <c r="B281">
        <v>330.5</v>
      </c>
    </row>
    <row r="282" spans="1:2" x14ac:dyDescent="0.5">
      <c r="A282">
        <v>526.2449951171875</v>
      </c>
      <c r="B282">
        <v>590.70001220703125</v>
      </c>
    </row>
    <row r="283" spans="1:2" x14ac:dyDescent="0.5">
      <c r="A283">
        <v>526.2550048828125</v>
      </c>
      <c r="B283">
        <v>2273</v>
      </c>
    </row>
    <row r="284" spans="1:2" x14ac:dyDescent="0.5">
      <c r="A284">
        <v>526.2659912109375</v>
      </c>
      <c r="B284">
        <v>15250</v>
      </c>
    </row>
    <row r="285" spans="1:2" x14ac:dyDescent="0.5">
      <c r="A285">
        <v>526.2760009765625</v>
      </c>
      <c r="B285">
        <v>58150</v>
      </c>
    </row>
    <row r="286" spans="1:2" x14ac:dyDescent="0.5">
      <c r="A286">
        <v>526.2860107421875</v>
      </c>
      <c r="B286">
        <v>99710</v>
      </c>
    </row>
    <row r="287" spans="1:2" x14ac:dyDescent="0.5">
      <c r="A287">
        <v>526.2960205078125</v>
      </c>
      <c r="B287">
        <v>80660</v>
      </c>
    </row>
    <row r="288" spans="1:2" x14ac:dyDescent="0.5">
      <c r="A288">
        <v>526.3060302734375</v>
      </c>
      <c r="B288">
        <v>29890</v>
      </c>
    </row>
    <row r="289" spans="1:2" x14ac:dyDescent="0.5">
      <c r="A289">
        <v>526.31597900390625</v>
      </c>
      <c r="B289">
        <v>4825</v>
      </c>
    </row>
    <row r="290" spans="1:2" x14ac:dyDescent="0.5">
      <c r="A290">
        <v>526.32598876953125</v>
      </c>
      <c r="B290">
        <v>879.70001220703125</v>
      </c>
    </row>
    <row r="291" spans="1:2" x14ac:dyDescent="0.5">
      <c r="A291">
        <v>526.33599853515625</v>
      </c>
      <c r="B291">
        <v>506.29998779296875</v>
      </c>
    </row>
    <row r="292" spans="1:2" x14ac:dyDescent="0.5">
      <c r="A292">
        <v>526.34600830078125</v>
      </c>
      <c r="B292">
        <v>690.5</v>
      </c>
    </row>
    <row r="293" spans="1:2" x14ac:dyDescent="0.5">
      <c r="A293">
        <v>526.35601806640625</v>
      </c>
      <c r="B293">
        <v>787.5</v>
      </c>
    </row>
    <row r="294" spans="1:2" x14ac:dyDescent="0.5">
      <c r="A294">
        <v>526.36602783203125</v>
      </c>
      <c r="B294">
        <v>542.79998779296875</v>
      </c>
    </row>
    <row r="295" spans="1:2" x14ac:dyDescent="0.5">
      <c r="A295">
        <v>526.3759765625</v>
      </c>
      <c r="B295">
        <v>251.5</v>
      </c>
    </row>
    <row r="296" spans="1:2" x14ac:dyDescent="0.5">
      <c r="A296">
        <v>526.385986328125</v>
      </c>
      <c r="B296">
        <v>127.80000305175781</v>
      </c>
    </row>
    <row r="297" spans="1:2" x14ac:dyDescent="0.5">
      <c r="A297">
        <v>526.39599609375</v>
      </c>
      <c r="B297">
        <v>203.80000305175781</v>
      </c>
    </row>
    <row r="298" spans="1:2" x14ac:dyDescent="0.5">
      <c r="A298">
        <v>526.406005859375</v>
      </c>
      <c r="B298">
        <v>346</v>
      </c>
    </row>
    <row r="299" spans="1:2" x14ac:dyDescent="0.5">
      <c r="A299">
        <v>526.416015625</v>
      </c>
      <c r="B299">
        <v>338.20001220703125</v>
      </c>
    </row>
    <row r="300" spans="1:2" x14ac:dyDescent="0.5">
      <c r="A300">
        <v>526.426025390625</v>
      </c>
      <c r="B300">
        <v>248</v>
      </c>
    </row>
    <row r="301" spans="1:2" x14ac:dyDescent="0.5">
      <c r="A301">
        <v>526.43597412109375</v>
      </c>
      <c r="B301">
        <v>155.30000305175781</v>
      </c>
    </row>
    <row r="302" spans="1:2" x14ac:dyDescent="0.5">
      <c r="A302">
        <v>526.44598388671875</v>
      </c>
      <c r="B302">
        <v>112.30000305175781</v>
      </c>
    </row>
    <row r="303" spans="1:2" x14ac:dyDescent="0.5">
      <c r="A303">
        <v>526.45599365234375</v>
      </c>
      <c r="B303">
        <v>156</v>
      </c>
    </row>
    <row r="304" spans="1:2" x14ac:dyDescent="0.5">
      <c r="A304">
        <v>526.46600341796875</v>
      </c>
      <c r="B304">
        <v>229.5</v>
      </c>
    </row>
    <row r="305" spans="1:2" x14ac:dyDescent="0.5">
      <c r="A305">
        <v>526.47601318359375</v>
      </c>
      <c r="B305">
        <v>298.20001220703125</v>
      </c>
    </row>
    <row r="306" spans="1:2" x14ac:dyDescent="0.5">
      <c r="A306">
        <v>526.48602294921875</v>
      </c>
      <c r="B306">
        <v>292.5</v>
      </c>
    </row>
    <row r="307" spans="1:2" x14ac:dyDescent="0.5">
      <c r="A307">
        <v>526.4959716796875</v>
      </c>
      <c r="B307">
        <v>192.80000305175781</v>
      </c>
    </row>
    <row r="308" spans="1:2" x14ac:dyDescent="0.5">
      <c r="A308">
        <v>526.5059814453125</v>
      </c>
      <c r="B308">
        <v>102.30000305175781</v>
      </c>
    </row>
    <row r="309" spans="1:2" x14ac:dyDescent="0.5">
      <c r="A309">
        <v>526.5159912109375</v>
      </c>
      <c r="B309">
        <v>100.19999694824219</v>
      </c>
    </row>
    <row r="310" spans="1:2" x14ac:dyDescent="0.5">
      <c r="A310">
        <v>526.5260009765625</v>
      </c>
      <c r="B310">
        <v>142.80000305175781</v>
      </c>
    </row>
    <row r="311" spans="1:2" x14ac:dyDescent="0.5">
      <c r="A311">
        <v>526.5360107421875</v>
      </c>
      <c r="B311">
        <v>164.30000305175781</v>
      </c>
    </row>
    <row r="312" spans="1:2" x14ac:dyDescent="0.5">
      <c r="A312">
        <v>526.5460205078125</v>
      </c>
      <c r="B312">
        <v>150.80000305175781</v>
      </c>
    </row>
    <row r="313" spans="1:2" x14ac:dyDescent="0.5">
      <c r="A313">
        <v>526.5560302734375</v>
      </c>
      <c r="B313">
        <v>119</v>
      </c>
    </row>
    <row r="314" spans="1:2" x14ac:dyDescent="0.5">
      <c r="A314">
        <v>526.56597900390625</v>
      </c>
      <c r="B314">
        <v>118</v>
      </c>
    </row>
    <row r="315" spans="1:2" x14ac:dyDescent="0.5">
      <c r="A315">
        <v>526.57598876953125</v>
      </c>
      <c r="B315">
        <v>126.5</v>
      </c>
    </row>
    <row r="316" spans="1:2" x14ac:dyDescent="0.5">
      <c r="A316">
        <v>526.58599853515625</v>
      </c>
      <c r="B316">
        <v>126.30000305175781</v>
      </c>
    </row>
    <row r="317" spans="1:2" x14ac:dyDescent="0.5">
      <c r="A317">
        <v>526.59600830078125</v>
      </c>
      <c r="B317">
        <v>139.30000305175781</v>
      </c>
    </row>
    <row r="318" spans="1:2" x14ac:dyDescent="0.5">
      <c r="A318">
        <v>526.60601806640625</v>
      </c>
      <c r="B318">
        <v>138.5</v>
      </c>
    </row>
    <row r="319" spans="1:2" x14ac:dyDescent="0.5">
      <c r="A319">
        <v>526.61602783203125</v>
      </c>
      <c r="B319">
        <v>165</v>
      </c>
    </row>
    <row r="320" spans="1:2" x14ac:dyDescent="0.5">
      <c r="A320">
        <v>526.6259765625</v>
      </c>
      <c r="B320">
        <v>209.80000305175781</v>
      </c>
    </row>
    <row r="321" spans="1:2" x14ac:dyDescent="0.5">
      <c r="A321">
        <v>526.635986328125</v>
      </c>
      <c r="B321">
        <v>197</v>
      </c>
    </row>
    <row r="322" spans="1:2" x14ac:dyDescent="0.5">
      <c r="A322">
        <v>526.64599609375</v>
      </c>
      <c r="B322">
        <v>178.30000305175781</v>
      </c>
    </row>
    <row r="323" spans="1:2" x14ac:dyDescent="0.5">
      <c r="A323">
        <v>526.656005859375</v>
      </c>
      <c r="B323">
        <v>207.80000305175781</v>
      </c>
    </row>
    <row r="324" spans="1:2" x14ac:dyDescent="0.5">
      <c r="A324">
        <v>526.666015625</v>
      </c>
      <c r="B324">
        <v>246.5</v>
      </c>
    </row>
    <row r="325" spans="1:2" x14ac:dyDescent="0.5">
      <c r="A325">
        <v>526.676025390625</v>
      </c>
      <c r="B325">
        <v>246.19999694824219</v>
      </c>
    </row>
    <row r="326" spans="1:2" x14ac:dyDescent="0.5">
      <c r="A326">
        <v>526.68597412109375</v>
      </c>
      <c r="B326">
        <v>209.5</v>
      </c>
    </row>
    <row r="327" spans="1:2" x14ac:dyDescent="0.5">
      <c r="A327">
        <v>526.69598388671875</v>
      </c>
      <c r="B327">
        <v>190</v>
      </c>
    </row>
    <row r="328" spans="1:2" x14ac:dyDescent="0.5">
      <c r="A328">
        <v>526.70599365234375</v>
      </c>
      <c r="B328">
        <v>234.19999694824219</v>
      </c>
    </row>
    <row r="329" spans="1:2" x14ac:dyDescent="0.5">
      <c r="A329">
        <v>526.71600341796875</v>
      </c>
      <c r="B329">
        <v>306</v>
      </c>
    </row>
    <row r="330" spans="1:2" x14ac:dyDescent="0.5">
      <c r="A330">
        <v>526.72601318359375</v>
      </c>
      <c r="B330">
        <v>345</v>
      </c>
    </row>
    <row r="331" spans="1:2" x14ac:dyDescent="0.5">
      <c r="A331">
        <v>526.73602294921875</v>
      </c>
      <c r="B331">
        <v>389.29998779296875</v>
      </c>
    </row>
    <row r="332" spans="1:2" x14ac:dyDescent="0.5">
      <c r="A332">
        <v>526.7459716796875</v>
      </c>
      <c r="B332">
        <v>522.5</v>
      </c>
    </row>
    <row r="333" spans="1:2" x14ac:dyDescent="0.5">
      <c r="A333">
        <v>526.7559814453125</v>
      </c>
      <c r="B333">
        <v>1385</v>
      </c>
    </row>
    <row r="334" spans="1:2" x14ac:dyDescent="0.5">
      <c r="A334">
        <v>526.7659912109375</v>
      </c>
      <c r="B334">
        <v>11280</v>
      </c>
    </row>
    <row r="335" spans="1:2" x14ac:dyDescent="0.5">
      <c r="A335">
        <v>526.7760009765625</v>
      </c>
      <c r="B335">
        <v>63480</v>
      </c>
    </row>
    <row r="336" spans="1:2" x14ac:dyDescent="0.5">
      <c r="A336">
        <v>526.7860107421875</v>
      </c>
      <c r="B336">
        <v>134900</v>
      </c>
    </row>
    <row r="337" spans="1:2" x14ac:dyDescent="0.5">
      <c r="A337">
        <v>526.7960205078125</v>
      </c>
      <c r="B337">
        <v>126200</v>
      </c>
    </row>
    <row r="338" spans="1:2" x14ac:dyDescent="0.5">
      <c r="A338">
        <v>526.8060302734375</v>
      </c>
      <c r="B338">
        <v>52530</v>
      </c>
    </row>
    <row r="339" spans="1:2" x14ac:dyDescent="0.5">
      <c r="A339">
        <v>526.81597900390625</v>
      </c>
      <c r="B339">
        <v>8948</v>
      </c>
    </row>
    <row r="340" spans="1:2" x14ac:dyDescent="0.5">
      <c r="A340">
        <v>526.8270263671875</v>
      </c>
      <c r="B340">
        <v>1397</v>
      </c>
    </row>
    <row r="341" spans="1:2" x14ac:dyDescent="0.5">
      <c r="A341">
        <v>526.83697509765625</v>
      </c>
      <c r="B341">
        <v>907.79998779296875</v>
      </c>
    </row>
    <row r="342" spans="1:2" x14ac:dyDescent="0.5">
      <c r="A342">
        <v>526.84698486328125</v>
      </c>
      <c r="B342">
        <v>1484</v>
      </c>
    </row>
    <row r="343" spans="1:2" x14ac:dyDescent="0.5">
      <c r="A343">
        <v>526.85699462890625</v>
      </c>
      <c r="B343">
        <v>1711</v>
      </c>
    </row>
    <row r="344" spans="1:2" x14ac:dyDescent="0.5">
      <c r="A344">
        <v>526.86700439453125</v>
      </c>
      <c r="B344">
        <v>1174</v>
      </c>
    </row>
    <row r="345" spans="1:2" x14ac:dyDescent="0.5">
      <c r="A345">
        <v>526.87701416015625</v>
      </c>
      <c r="B345">
        <v>564.5</v>
      </c>
    </row>
    <row r="346" spans="1:2" x14ac:dyDescent="0.5">
      <c r="A346">
        <v>526.88702392578125</v>
      </c>
      <c r="B346">
        <v>328</v>
      </c>
    </row>
    <row r="347" spans="1:2" x14ac:dyDescent="0.5">
      <c r="A347">
        <v>526.89697265625</v>
      </c>
      <c r="B347">
        <v>297.5</v>
      </c>
    </row>
    <row r="348" spans="1:2" x14ac:dyDescent="0.5">
      <c r="A348">
        <v>526.906982421875</v>
      </c>
      <c r="B348">
        <v>439.79998779296875</v>
      </c>
    </row>
    <row r="349" spans="1:2" x14ac:dyDescent="0.5">
      <c r="A349">
        <v>526.9169921875</v>
      </c>
      <c r="B349">
        <v>594.5</v>
      </c>
    </row>
    <row r="350" spans="1:2" x14ac:dyDescent="0.5">
      <c r="A350">
        <v>526.927001953125</v>
      </c>
      <c r="B350">
        <v>464.29998779296875</v>
      </c>
    </row>
    <row r="351" spans="1:2" x14ac:dyDescent="0.5">
      <c r="A351">
        <v>526.93701171875</v>
      </c>
      <c r="B351">
        <v>231</v>
      </c>
    </row>
    <row r="352" spans="1:2" x14ac:dyDescent="0.5">
      <c r="A352">
        <v>526.947021484375</v>
      </c>
      <c r="B352">
        <v>173.80000305175781</v>
      </c>
    </row>
    <row r="353" spans="1:2" x14ac:dyDescent="0.5">
      <c r="A353">
        <v>526.95697021484375</v>
      </c>
      <c r="B353">
        <v>186.69999694824219</v>
      </c>
    </row>
    <row r="354" spans="1:2" x14ac:dyDescent="0.5">
      <c r="A354">
        <v>526.96697998046875</v>
      </c>
      <c r="B354">
        <v>289.5</v>
      </c>
    </row>
    <row r="355" spans="1:2" x14ac:dyDescent="0.5">
      <c r="A355">
        <v>526.97698974609375</v>
      </c>
      <c r="B355">
        <v>541</v>
      </c>
    </row>
    <row r="356" spans="1:2" x14ac:dyDescent="0.5">
      <c r="A356">
        <v>526.98699951171875</v>
      </c>
      <c r="B356">
        <v>603.70001220703125</v>
      </c>
    </row>
    <row r="357" spans="1:2" x14ac:dyDescent="0.5">
      <c r="A357">
        <v>526.99700927734375</v>
      </c>
      <c r="B357">
        <v>368.5</v>
      </c>
    </row>
    <row r="358" spans="1:2" x14ac:dyDescent="0.5">
      <c r="A358">
        <v>527.00701904296875</v>
      </c>
      <c r="B358">
        <v>168</v>
      </c>
    </row>
    <row r="359" spans="1:2" x14ac:dyDescent="0.5">
      <c r="A359">
        <v>527.01702880859375</v>
      </c>
      <c r="B359">
        <v>105.80000305175781</v>
      </c>
    </row>
    <row r="360" spans="1:2" x14ac:dyDescent="0.5">
      <c r="A360">
        <v>527.0269775390625</v>
      </c>
      <c r="B360">
        <v>98.25</v>
      </c>
    </row>
    <row r="361" spans="1:2" x14ac:dyDescent="0.5">
      <c r="A361">
        <v>527.0369873046875</v>
      </c>
      <c r="B361">
        <v>119.80000305175781</v>
      </c>
    </row>
    <row r="362" spans="1:2" x14ac:dyDescent="0.5">
      <c r="A362">
        <v>527.0469970703125</v>
      </c>
      <c r="B362">
        <v>132.30000305175781</v>
      </c>
    </row>
    <row r="363" spans="1:2" x14ac:dyDescent="0.5">
      <c r="A363">
        <v>527.0570068359375</v>
      </c>
      <c r="B363">
        <v>109</v>
      </c>
    </row>
    <row r="364" spans="1:2" x14ac:dyDescent="0.5">
      <c r="A364">
        <v>527.0670166015625</v>
      </c>
      <c r="B364">
        <v>87.25</v>
      </c>
    </row>
    <row r="365" spans="1:2" x14ac:dyDescent="0.5">
      <c r="A365">
        <v>527.0770263671875</v>
      </c>
      <c r="B365">
        <v>103</v>
      </c>
    </row>
    <row r="366" spans="1:2" x14ac:dyDescent="0.5">
      <c r="A366">
        <v>527.08697509765625</v>
      </c>
      <c r="B366">
        <v>158</v>
      </c>
    </row>
    <row r="367" spans="1:2" x14ac:dyDescent="0.5">
      <c r="A367">
        <v>527.09698486328125</v>
      </c>
      <c r="B367">
        <v>214.5</v>
      </c>
    </row>
    <row r="368" spans="1:2" x14ac:dyDescent="0.5">
      <c r="A368">
        <v>527.10699462890625</v>
      </c>
      <c r="B368">
        <v>189.30000305175781</v>
      </c>
    </row>
    <row r="369" spans="1:2" x14ac:dyDescent="0.5">
      <c r="A369">
        <v>527.11700439453125</v>
      </c>
      <c r="B369">
        <v>110.5</v>
      </c>
    </row>
    <row r="370" spans="1:2" x14ac:dyDescent="0.5">
      <c r="A370">
        <v>527.12701416015625</v>
      </c>
      <c r="B370">
        <v>72</v>
      </c>
    </row>
    <row r="371" spans="1:2" x14ac:dyDescent="0.5">
      <c r="A371">
        <v>527.13702392578125</v>
      </c>
      <c r="B371">
        <v>84.25</v>
      </c>
    </row>
    <row r="372" spans="1:2" x14ac:dyDescent="0.5">
      <c r="A372">
        <v>527.14697265625</v>
      </c>
      <c r="B372">
        <v>103.80000305175781</v>
      </c>
    </row>
    <row r="373" spans="1:2" x14ac:dyDescent="0.5">
      <c r="A373">
        <v>527.156982421875</v>
      </c>
      <c r="B373">
        <v>106.69999694824219</v>
      </c>
    </row>
    <row r="374" spans="1:2" x14ac:dyDescent="0.5">
      <c r="A374">
        <v>527.1669921875</v>
      </c>
      <c r="B374">
        <v>123.5</v>
      </c>
    </row>
    <row r="375" spans="1:2" x14ac:dyDescent="0.5">
      <c r="A375">
        <v>527.177001953125</v>
      </c>
      <c r="B375">
        <v>155.5</v>
      </c>
    </row>
    <row r="376" spans="1:2" x14ac:dyDescent="0.5">
      <c r="A376">
        <v>527.18701171875</v>
      </c>
      <c r="B376">
        <v>189.80000305175781</v>
      </c>
    </row>
    <row r="377" spans="1:2" x14ac:dyDescent="0.5">
      <c r="A377">
        <v>527.197021484375</v>
      </c>
      <c r="B377">
        <v>198.5</v>
      </c>
    </row>
    <row r="378" spans="1:2" x14ac:dyDescent="0.5">
      <c r="A378">
        <v>527.20697021484375</v>
      </c>
      <c r="B378">
        <v>146.80000305175781</v>
      </c>
    </row>
    <row r="379" spans="1:2" x14ac:dyDescent="0.5">
      <c r="A379">
        <v>527.21697998046875</v>
      </c>
      <c r="B379">
        <v>138.80000305175781</v>
      </c>
    </row>
    <row r="380" spans="1:2" x14ac:dyDescent="0.5">
      <c r="A380">
        <v>527.22698974609375</v>
      </c>
      <c r="B380">
        <v>245.30000305175781</v>
      </c>
    </row>
    <row r="381" spans="1:2" x14ac:dyDescent="0.5">
      <c r="A381">
        <v>527.23699951171875</v>
      </c>
      <c r="B381">
        <v>386.79998779296875</v>
      </c>
    </row>
    <row r="382" spans="1:2" x14ac:dyDescent="0.5">
      <c r="A382">
        <v>527.24700927734375</v>
      </c>
      <c r="B382">
        <v>544.5</v>
      </c>
    </row>
    <row r="383" spans="1:2" x14ac:dyDescent="0.5">
      <c r="A383">
        <v>527.25799560546875</v>
      </c>
      <c r="B383">
        <v>1371</v>
      </c>
    </row>
    <row r="384" spans="1:2" x14ac:dyDescent="0.5">
      <c r="A384">
        <v>527.26800537109375</v>
      </c>
      <c r="B384">
        <v>8020</v>
      </c>
    </row>
    <row r="385" spans="1:2" x14ac:dyDescent="0.5">
      <c r="A385">
        <v>527.27801513671875</v>
      </c>
      <c r="B385">
        <v>45890</v>
      </c>
    </row>
    <row r="386" spans="1:2" x14ac:dyDescent="0.5">
      <c r="A386">
        <v>527.28802490234375</v>
      </c>
      <c r="B386">
        <v>109700</v>
      </c>
    </row>
    <row r="387" spans="1:2" x14ac:dyDescent="0.5">
      <c r="A387">
        <v>527.2979736328125</v>
      </c>
      <c r="B387">
        <v>117500</v>
      </c>
    </row>
    <row r="388" spans="1:2" x14ac:dyDescent="0.5">
      <c r="A388">
        <v>527.3079833984375</v>
      </c>
      <c r="B388">
        <v>56520</v>
      </c>
    </row>
    <row r="389" spans="1:2" x14ac:dyDescent="0.5">
      <c r="A389">
        <v>527.3179931640625</v>
      </c>
      <c r="B389">
        <v>10990</v>
      </c>
    </row>
    <row r="390" spans="1:2" x14ac:dyDescent="0.5">
      <c r="A390">
        <v>527.3280029296875</v>
      </c>
      <c r="B390">
        <v>1467</v>
      </c>
    </row>
    <row r="391" spans="1:2" x14ac:dyDescent="0.5">
      <c r="A391">
        <v>527.3380126953125</v>
      </c>
      <c r="B391">
        <v>535.5</v>
      </c>
    </row>
    <row r="392" spans="1:2" x14ac:dyDescent="0.5">
      <c r="A392">
        <v>527.3480224609375</v>
      </c>
      <c r="B392">
        <v>830</v>
      </c>
    </row>
    <row r="393" spans="1:2" x14ac:dyDescent="0.5">
      <c r="A393">
        <v>527.35797119140625</v>
      </c>
      <c r="B393">
        <v>1088</v>
      </c>
    </row>
    <row r="394" spans="1:2" x14ac:dyDescent="0.5">
      <c r="A394">
        <v>527.36798095703125</v>
      </c>
      <c r="B394">
        <v>760</v>
      </c>
    </row>
    <row r="395" spans="1:2" x14ac:dyDescent="0.5">
      <c r="A395">
        <v>527.37799072265625</v>
      </c>
      <c r="B395">
        <v>327.70001220703125</v>
      </c>
    </row>
    <row r="396" spans="1:2" x14ac:dyDescent="0.5">
      <c r="A396">
        <v>527.38800048828125</v>
      </c>
      <c r="B396">
        <v>147.19999694824219</v>
      </c>
    </row>
    <row r="397" spans="1:2" x14ac:dyDescent="0.5">
      <c r="A397">
        <v>527.39801025390625</v>
      </c>
      <c r="B397">
        <v>212</v>
      </c>
    </row>
    <row r="398" spans="1:2" x14ac:dyDescent="0.5">
      <c r="A398">
        <v>527.40802001953125</v>
      </c>
      <c r="B398">
        <v>452</v>
      </c>
    </row>
    <row r="399" spans="1:2" x14ac:dyDescent="0.5">
      <c r="A399">
        <v>527.41802978515625</v>
      </c>
      <c r="B399">
        <v>551.29998779296875</v>
      </c>
    </row>
    <row r="400" spans="1:2" x14ac:dyDescent="0.5">
      <c r="A400">
        <v>527.427978515625</v>
      </c>
      <c r="B400">
        <v>370.5</v>
      </c>
    </row>
    <row r="401" spans="1:2" x14ac:dyDescent="0.5">
      <c r="A401">
        <v>527.43798828125</v>
      </c>
      <c r="B401">
        <v>186</v>
      </c>
    </row>
    <row r="402" spans="1:2" x14ac:dyDescent="0.5">
      <c r="A402">
        <v>527.447998046875</v>
      </c>
      <c r="B402">
        <v>121.80000305175781</v>
      </c>
    </row>
    <row r="403" spans="1:2" x14ac:dyDescent="0.5">
      <c r="A403">
        <v>527.4580078125</v>
      </c>
      <c r="B403">
        <v>123.80000305175781</v>
      </c>
    </row>
    <row r="404" spans="1:2" x14ac:dyDescent="0.5">
      <c r="A404">
        <v>527.468017578125</v>
      </c>
      <c r="B404">
        <v>199.19999694824219</v>
      </c>
    </row>
    <row r="405" spans="1:2" x14ac:dyDescent="0.5">
      <c r="A405">
        <v>527.47802734375</v>
      </c>
      <c r="B405">
        <v>281.29998779296875</v>
      </c>
    </row>
    <row r="406" spans="1:2" x14ac:dyDescent="0.5">
      <c r="A406">
        <v>527.48797607421875</v>
      </c>
      <c r="B406">
        <v>292.79998779296875</v>
      </c>
    </row>
    <row r="407" spans="1:2" x14ac:dyDescent="0.5">
      <c r="A407">
        <v>527.49798583984375</v>
      </c>
      <c r="B407">
        <v>245</v>
      </c>
    </row>
    <row r="408" spans="1:2" x14ac:dyDescent="0.5">
      <c r="A408">
        <v>527.50799560546875</v>
      </c>
      <c r="B408">
        <v>206.69999694824219</v>
      </c>
    </row>
    <row r="409" spans="1:2" x14ac:dyDescent="0.5">
      <c r="A409">
        <v>527.51800537109375</v>
      </c>
      <c r="B409">
        <v>202.30000305175781</v>
      </c>
    </row>
    <row r="410" spans="1:2" x14ac:dyDescent="0.5">
      <c r="A410">
        <v>527.52801513671875</v>
      </c>
      <c r="B410">
        <v>210.5</v>
      </c>
    </row>
    <row r="411" spans="1:2" x14ac:dyDescent="0.5">
      <c r="A411">
        <v>527.53802490234375</v>
      </c>
      <c r="B411">
        <v>208.69999694824219</v>
      </c>
    </row>
    <row r="412" spans="1:2" x14ac:dyDescent="0.5">
      <c r="A412">
        <v>527.5479736328125</v>
      </c>
      <c r="B412">
        <v>181</v>
      </c>
    </row>
    <row r="413" spans="1:2" x14ac:dyDescent="0.5">
      <c r="A413">
        <v>527.5579833984375</v>
      </c>
      <c r="B413">
        <v>165.80000305175781</v>
      </c>
    </row>
    <row r="414" spans="1:2" x14ac:dyDescent="0.5">
      <c r="A414">
        <v>527.5679931640625</v>
      </c>
      <c r="B414">
        <v>174.5</v>
      </c>
    </row>
    <row r="415" spans="1:2" x14ac:dyDescent="0.5">
      <c r="A415">
        <v>527.5780029296875</v>
      </c>
      <c r="B415">
        <v>149.80000305175781</v>
      </c>
    </row>
    <row r="416" spans="1:2" x14ac:dyDescent="0.5">
      <c r="A416">
        <v>527.5880126953125</v>
      </c>
      <c r="B416">
        <v>108.69999694824219</v>
      </c>
    </row>
    <row r="417" spans="1:2" x14ac:dyDescent="0.5">
      <c r="A417">
        <v>527.5980224609375</v>
      </c>
      <c r="B417">
        <v>132.5</v>
      </c>
    </row>
    <row r="418" spans="1:2" x14ac:dyDescent="0.5">
      <c r="A418">
        <v>527.60797119140625</v>
      </c>
      <c r="B418">
        <v>186.30000305175781</v>
      </c>
    </row>
    <row r="419" spans="1:2" x14ac:dyDescent="0.5">
      <c r="A419">
        <v>527.61798095703125</v>
      </c>
      <c r="B419">
        <v>178.5</v>
      </c>
    </row>
    <row r="420" spans="1:2" x14ac:dyDescent="0.5">
      <c r="A420">
        <v>527.62799072265625</v>
      </c>
      <c r="B420">
        <v>141.30000305175781</v>
      </c>
    </row>
    <row r="421" spans="1:2" x14ac:dyDescent="0.5">
      <c r="A421">
        <v>527.63800048828125</v>
      </c>
      <c r="B421">
        <v>138.80000305175781</v>
      </c>
    </row>
    <row r="422" spans="1:2" x14ac:dyDescent="0.5">
      <c r="A422">
        <v>527.64801025390625</v>
      </c>
      <c r="B422">
        <v>160</v>
      </c>
    </row>
    <row r="423" spans="1:2" x14ac:dyDescent="0.5">
      <c r="A423">
        <v>527.65899658203125</v>
      </c>
      <c r="B423">
        <v>196.19999694824219</v>
      </c>
    </row>
    <row r="424" spans="1:2" x14ac:dyDescent="0.5">
      <c r="A424">
        <v>527.66900634765625</v>
      </c>
      <c r="B424">
        <v>205.30000305175781</v>
      </c>
    </row>
    <row r="425" spans="1:2" x14ac:dyDescent="0.5">
      <c r="A425">
        <v>527.67901611328125</v>
      </c>
      <c r="B425">
        <v>154.5</v>
      </c>
    </row>
    <row r="426" spans="1:2" x14ac:dyDescent="0.5">
      <c r="A426">
        <v>527.68902587890625</v>
      </c>
      <c r="B426">
        <v>104.5</v>
      </c>
    </row>
    <row r="427" spans="1:2" x14ac:dyDescent="0.5">
      <c r="A427">
        <v>527.698974609375</v>
      </c>
      <c r="B427">
        <v>102.80000305175781</v>
      </c>
    </row>
    <row r="428" spans="1:2" x14ac:dyDescent="0.5">
      <c r="A428">
        <v>527.708984375</v>
      </c>
      <c r="B428">
        <v>125.80000305175781</v>
      </c>
    </row>
    <row r="429" spans="1:2" x14ac:dyDescent="0.5">
      <c r="A429">
        <v>527.718994140625</v>
      </c>
      <c r="B429">
        <v>134</v>
      </c>
    </row>
    <row r="430" spans="1:2" x14ac:dyDescent="0.5">
      <c r="A430">
        <v>527.72900390625</v>
      </c>
      <c r="B430">
        <v>188</v>
      </c>
    </row>
    <row r="431" spans="1:2" x14ac:dyDescent="0.5">
      <c r="A431">
        <v>527.739013671875</v>
      </c>
      <c r="B431">
        <v>282</v>
      </c>
    </row>
    <row r="432" spans="1:2" x14ac:dyDescent="0.5">
      <c r="A432">
        <v>527.7490234375</v>
      </c>
      <c r="B432">
        <v>438</v>
      </c>
    </row>
    <row r="433" spans="1:2" x14ac:dyDescent="0.5">
      <c r="A433">
        <v>527.75897216796875</v>
      </c>
      <c r="B433">
        <v>996.29998779296875</v>
      </c>
    </row>
    <row r="434" spans="1:2" x14ac:dyDescent="0.5">
      <c r="A434">
        <v>527.76898193359375</v>
      </c>
      <c r="B434">
        <v>5427</v>
      </c>
    </row>
    <row r="435" spans="1:2" x14ac:dyDescent="0.5">
      <c r="A435">
        <v>527.77899169921875</v>
      </c>
      <c r="B435">
        <v>22860</v>
      </c>
    </row>
    <row r="436" spans="1:2" x14ac:dyDescent="0.5">
      <c r="A436">
        <v>527.78900146484375</v>
      </c>
      <c r="B436">
        <v>49500</v>
      </c>
    </row>
    <row r="437" spans="1:2" x14ac:dyDescent="0.5">
      <c r="A437">
        <v>527.79901123046875</v>
      </c>
      <c r="B437">
        <v>54780</v>
      </c>
    </row>
    <row r="438" spans="1:2" x14ac:dyDescent="0.5">
      <c r="A438">
        <v>527.80902099609375</v>
      </c>
      <c r="B438">
        <v>30640</v>
      </c>
    </row>
    <row r="439" spans="1:2" x14ac:dyDescent="0.5">
      <c r="A439">
        <v>527.8189697265625</v>
      </c>
      <c r="B439">
        <v>8634</v>
      </c>
    </row>
    <row r="440" spans="1:2" x14ac:dyDescent="0.5">
      <c r="A440">
        <v>527.8289794921875</v>
      </c>
      <c r="B440">
        <v>1774</v>
      </c>
    </row>
    <row r="441" spans="1:2" x14ac:dyDescent="0.5">
      <c r="A441">
        <v>527.8389892578125</v>
      </c>
      <c r="B441">
        <v>525.79998779296875</v>
      </c>
    </row>
    <row r="442" spans="1:2" x14ac:dyDescent="0.5">
      <c r="A442">
        <v>527.8489990234375</v>
      </c>
      <c r="B442">
        <v>367</v>
      </c>
    </row>
    <row r="443" spans="1:2" x14ac:dyDescent="0.5">
      <c r="A443">
        <v>527.8590087890625</v>
      </c>
      <c r="B443">
        <v>431.5</v>
      </c>
    </row>
    <row r="444" spans="1:2" x14ac:dyDescent="0.5">
      <c r="A444">
        <v>527.8690185546875</v>
      </c>
      <c r="B444">
        <v>384.5</v>
      </c>
    </row>
    <row r="445" spans="1:2" x14ac:dyDescent="0.5">
      <c r="A445">
        <v>527.8790283203125</v>
      </c>
      <c r="B445">
        <v>195.19999694824219</v>
      </c>
    </row>
    <row r="446" spans="1:2" x14ac:dyDescent="0.5">
      <c r="A446">
        <v>527.88897705078125</v>
      </c>
      <c r="B446">
        <v>80.75</v>
      </c>
    </row>
    <row r="447" spans="1:2" x14ac:dyDescent="0.5">
      <c r="A447">
        <v>527.89898681640625</v>
      </c>
      <c r="B447">
        <v>88.75</v>
      </c>
    </row>
    <row r="448" spans="1:2" x14ac:dyDescent="0.5">
      <c r="A448">
        <v>527.90899658203125</v>
      </c>
      <c r="B448">
        <v>197.5</v>
      </c>
    </row>
    <row r="449" spans="1:2" x14ac:dyDescent="0.5">
      <c r="A449">
        <v>527.91900634765625</v>
      </c>
      <c r="B449">
        <v>295.79998779296875</v>
      </c>
    </row>
    <row r="450" spans="1:2" x14ac:dyDescent="0.5">
      <c r="A450">
        <v>527.92901611328125</v>
      </c>
      <c r="B450">
        <v>230.80000305175781</v>
      </c>
    </row>
    <row r="451" spans="1:2" x14ac:dyDescent="0.5">
      <c r="A451">
        <v>527.93902587890625</v>
      </c>
      <c r="B451">
        <v>118.30000305175781</v>
      </c>
    </row>
    <row r="452" spans="1:2" x14ac:dyDescent="0.5">
      <c r="A452">
        <v>527.948974609375</v>
      </c>
      <c r="B452">
        <v>88.25</v>
      </c>
    </row>
    <row r="453" spans="1:2" x14ac:dyDescent="0.5">
      <c r="A453">
        <v>527.958984375</v>
      </c>
      <c r="B453">
        <v>103.5</v>
      </c>
    </row>
    <row r="454" spans="1:2" x14ac:dyDescent="0.5">
      <c r="A454">
        <v>527.969970703125</v>
      </c>
      <c r="B454">
        <v>114.30000305175781</v>
      </c>
    </row>
    <row r="455" spans="1:2" x14ac:dyDescent="0.5">
      <c r="A455">
        <v>527.97998046875</v>
      </c>
      <c r="B455">
        <v>95.5</v>
      </c>
    </row>
    <row r="456" spans="1:2" x14ac:dyDescent="0.5">
      <c r="A456">
        <v>527.989990234375</v>
      </c>
      <c r="B456">
        <v>93.25</v>
      </c>
    </row>
    <row r="457" spans="1:2" x14ac:dyDescent="0.5">
      <c r="A457">
        <v>528</v>
      </c>
      <c r="B457">
        <v>121.19999694824219</v>
      </c>
    </row>
    <row r="458" spans="1:2" x14ac:dyDescent="0.5">
      <c r="A458">
        <v>528.010009765625</v>
      </c>
      <c r="B458">
        <v>126.80000305175781</v>
      </c>
    </row>
    <row r="459" spans="1:2" x14ac:dyDescent="0.5">
      <c r="A459">
        <v>528.02001953125</v>
      </c>
      <c r="B459">
        <v>94.25</v>
      </c>
    </row>
    <row r="460" spans="1:2" x14ac:dyDescent="0.5">
      <c r="A460">
        <v>528.030029296875</v>
      </c>
      <c r="B460">
        <v>56</v>
      </c>
    </row>
    <row r="461" spans="1:2" x14ac:dyDescent="0.5">
      <c r="A461">
        <v>528.03997802734375</v>
      </c>
      <c r="B461">
        <v>60.5</v>
      </c>
    </row>
    <row r="462" spans="1:2" x14ac:dyDescent="0.5">
      <c r="A462">
        <v>528.04998779296875</v>
      </c>
      <c r="B462">
        <v>84.25</v>
      </c>
    </row>
    <row r="463" spans="1:2" x14ac:dyDescent="0.5">
      <c r="A463">
        <v>528.05999755859375</v>
      </c>
      <c r="B463">
        <v>76.75</v>
      </c>
    </row>
    <row r="464" spans="1:2" x14ac:dyDescent="0.5">
      <c r="A464">
        <v>528.07000732421875</v>
      </c>
      <c r="B464">
        <v>49.25</v>
      </c>
    </row>
    <row r="465" spans="1:2" x14ac:dyDescent="0.5">
      <c r="A465">
        <v>528.08001708984375</v>
      </c>
      <c r="B465">
        <v>36</v>
      </c>
    </row>
    <row r="466" spans="1:2" x14ac:dyDescent="0.5">
      <c r="A466">
        <v>528.09002685546875</v>
      </c>
      <c r="B466">
        <v>47.25</v>
      </c>
    </row>
    <row r="467" spans="1:2" x14ac:dyDescent="0.5">
      <c r="A467">
        <v>528.0999755859375</v>
      </c>
      <c r="B467">
        <v>66.75</v>
      </c>
    </row>
    <row r="468" spans="1:2" x14ac:dyDescent="0.5">
      <c r="A468">
        <v>528.1099853515625</v>
      </c>
      <c r="B468">
        <v>87.25</v>
      </c>
    </row>
    <row r="469" spans="1:2" x14ac:dyDescent="0.5">
      <c r="A469">
        <v>528.1199951171875</v>
      </c>
      <c r="B469">
        <v>89</v>
      </c>
    </row>
    <row r="470" spans="1:2" x14ac:dyDescent="0.5">
      <c r="A470">
        <v>528.1300048828125</v>
      </c>
      <c r="B470">
        <v>58</v>
      </c>
    </row>
    <row r="471" spans="1:2" x14ac:dyDescent="0.5">
      <c r="A471">
        <v>528.1400146484375</v>
      </c>
      <c r="B471">
        <v>60.25</v>
      </c>
    </row>
    <row r="472" spans="1:2" x14ac:dyDescent="0.5">
      <c r="A472">
        <v>528.1500244140625</v>
      </c>
      <c r="B472">
        <v>97</v>
      </c>
    </row>
    <row r="473" spans="1:2" x14ac:dyDescent="0.5">
      <c r="A473">
        <v>528.15997314453125</v>
      </c>
      <c r="B473">
        <v>103.5</v>
      </c>
    </row>
    <row r="474" spans="1:2" x14ac:dyDescent="0.5">
      <c r="A474">
        <v>528.16998291015625</v>
      </c>
      <c r="B474">
        <v>99</v>
      </c>
    </row>
    <row r="475" spans="1:2" x14ac:dyDescent="0.5">
      <c r="A475">
        <v>528.17999267578125</v>
      </c>
      <c r="B475">
        <v>80.5</v>
      </c>
    </row>
    <row r="476" spans="1:2" x14ac:dyDescent="0.5">
      <c r="A476">
        <v>528.19000244140625</v>
      </c>
      <c r="B476">
        <v>37.25</v>
      </c>
    </row>
    <row r="477" spans="1:2" x14ac:dyDescent="0.5">
      <c r="A477">
        <v>528.20001220703125</v>
      </c>
      <c r="B477">
        <v>19.5</v>
      </c>
    </row>
    <row r="478" spans="1:2" x14ac:dyDescent="0.5">
      <c r="A478">
        <v>528.21002197265625</v>
      </c>
      <c r="B478">
        <v>48.75</v>
      </c>
    </row>
    <row r="479" spans="1:2" x14ac:dyDescent="0.5">
      <c r="A479">
        <v>528.219970703125</v>
      </c>
      <c r="B479">
        <v>85.75</v>
      </c>
    </row>
    <row r="480" spans="1:2" x14ac:dyDescent="0.5">
      <c r="A480">
        <v>528.22998046875</v>
      </c>
      <c r="B480">
        <v>102.5</v>
      </c>
    </row>
    <row r="481" spans="1:2" x14ac:dyDescent="0.5">
      <c r="A481">
        <v>528.239990234375</v>
      </c>
      <c r="B481">
        <v>129</v>
      </c>
    </row>
    <row r="482" spans="1:2" x14ac:dyDescent="0.5">
      <c r="A482">
        <v>528.25</v>
      </c>
      <c r="B482">
        <v>159</v>
      </c>
    </row>
    <row r="483" spans="1:2" x14ac:dyDescent="0.5">
      <c r="A483">
        <v>528.260009765625</v>
      </c>
      <c r="B483">
        <v>419.70001220703125</v>
      </c>
    </row>
    <row r="484" spans="1:2" x14ac:dyDescent="0.5">
      <c r="A484">
        <v>528.27099609375</v>
      </c>
      <c r="B484">
        <v>2199</v>
      </c>
    </row>
    <row r="485" spans="1:2" x14ac:dyDescent="0.5">
      <c r="A485">
        <v>528.281005859375</v>
      </c>
      <c r="B485">
        <v>7667</v>
      </c>
    </row>
    <row r="486" spans="1:2" x14ac:dyDescent="0.5">
      <c r="A486">
        <v>528.291015625</v>
      </c>
      <c r="B486">
        <v>15510</v>
      </c>
    </row>
    <row r="487" spans="1:2" x14ac:dyDescent="0.5">
      <c r="A487">
        <v>528.301025390625</v>
      </c>
      <c r="B487">
        <v>17590</v>
      </c>
    </row>
    <row r="488" spans="1:2" x14ac:dyDescent="0.5">
      <c r="A488">
        <v>528.31097412109375</v>
      </c>
      <c r="B488">
        <v>10720</v>
      </c>
    </row>
    <row r="489" spans="1:2" x14ac:dyDescent="0.5">
      <c r="A489">
        <v>528.32098388671875</v>
      </c>
      <c r="B489">
        <v>3392</v>
      </c>
    </row>
    <row r="490" spans="1:2" x14ac:dyDescent="0.5">
      <c r="A490">
        <v>528.33099365234375</v>
      </c>
      <c r="B490">
        <v>718.79998779296875</v>
      </c>
    </row>
    <row r="491" spans="1:2" x14ac:dyDescent="0.5">
      <c r="A491">
        <v>528.34100341796875</v>
      </c>
      <c r="B491">
        <v>260.29998779296875</v>
      </c>
    </row>
    <row r="492" spans="1:2" x14ac:dyDescent="0.5">
      <c r="A492">
        <v>528.35101318359375</v>
      </c>
      <c r="B492">
        <v>191</v>
      </c>
    </row>
    <row r="493" spans="1:2" x14ac:dyDescent="0.5">
      <c r="A493">
        <v>528.36102294921875</v>
      </c>
      <c r="B493">
        <v>178.30000305175781</v>
      </c>
    </row>
    <row r="494" spans="1:2" x14ac:dyDescent="0.5">
      <c r="A494">
        <v>528.3709716796875</v>
      </c>
      <c r="B494">
        <v>126.5</v>
      </c>
    </row>
    <row r="495" spans="1:2" x14ac:dyDescent="0.5">
      <c r="A495">
        <v>528.3809814453125</v>
      </c>
      <c r="B495">
        <v>76</v>
      </c>
    </row>
    <row r="496" spans="1:2" x14ac:dyDescent="0.5">
      <c r="A496">
        <v>528.3909912109375</v>
      </c>
      <c r="B496">
        <v>51.5</v>
      </c>
    </row>
    <row r="497" spans="1:2" x14ac:dyDescent="0.5">
      <c r="A497">
        <v>528.4010009765625</v>
      </c>
      <c r="B497">
        <v>39.25</v>
      </c>
    </row>
    <row r="498" spans="1:2" x14ac:dyDescent="0.5">
      <c r="A498">
        <v>528.4110107421875</v>
      </c>
      <c r="B498">
        <v>38</v>
      </c>
    </row>
    <row r="499" spans="1:2" x14ac:dyDescent="0.5">
      <c r="A499">
        <v>528.4210205078125</v>
      </c>
      <c r="B499">
        <v>59.25</v>
      </c>
    </row>
    <row r="500" spans="1:2" x14ac:dyDescent="0.5">
      <c r="A500">
        <v>528.4310302734375</v>
      </c>
      <c r="B500">
        <v>98.75</v>
      </c>
    </row>
    <row r="501" spans="1:2" x14ac:dyDescent="0.5">
      <c r="A501">
        <v>528.44097900390625</v>
      </c>
      <c r="B501">
        <v>107.5</v>
      </c>
    </row>
    <row r="502" spans="1:2" x14ac:dyDescent="0.5">
      <c r="A502">
        <v>528.45098876953125</v>
      </c>
      <c r="B502">
        <v>75.5</v>
      </c>
    </row>
    <row r="503" spans="1:2" x14ac:dyDescent="0.5">
      <c r="A503">
        <v>528.46099853515625</v>
      </c>
      <c r="B503">
        <v>65.5</v>
      </c>
    </row>
    <row r="504" spans="1:2" x14ac:dyDescent="0.5">
      <c r="A504">
        <v>528.47100830078125</v>
      </c>
      <c r="B504">
        <v>72.25</v>
      </c>
    </row>
    <row r="505" spans="1:2" x14ac:dyDescent="0.5">
      <c r="A505">
        <v>528.48101806640625</v>
      </c>
      <c r="B505">
        <v>65</v>
      </c>
    </row>
    <row r="506" spans="1:2" x14ac:dyDescent="0.5">
      <c r="A506">
        <v>528.49102783203125</v>
      </c>
      <c r="B506">
        <v>70.5</v>
      </c>
    </row>
    <row r="507" spans="1:2" x14ac:dyDescent="0.5">
      <c r="A507">
        <v>528.5009765625</v>
      </c>
      <c r="B507">
        <v>70.5</v>
      </c>
    </row>
    <row r="508" spans="1:2" x14ac:dyDescent="0.5">
      <c r="A508">
        <v>528.510986328125</v>
      </c>
      <c r="B508">
        <v>49</v>
      </c>
    </row>
    <row r="509" spans="1:2" x14ac:dyDescent="0.5">
      <c r="A509">
        <v>528.52099609375</v>
      </c>
      <c r="B509">
        <v>42.75</v>
      </c>
    </row>
    <row r="510" spans="1:2" x14ac:dyDescent="0.5">
      <c r="A510">
        <v>528.531005859375</v>
      </c>
      <c r="B510">
        <v>43.25</v>
      </c>
    </row>
    <row r="511" spans="1:2" x14ac:dyDescent="0.5">
      <c r="A511">
        <v>528.541015625</v>
      </c>
      <c r="B511">
        <v>66.25</v>
      </c>
    </row>
    <row r="512" spans="1:2" x14ac:dyDescent="0.5">
      <c r="A512">
        <v>528.552001953125</v>
      </c>
      <c r="B512">
        <v>106.30000305175781</v>
      </c>
    </row>
    <row r="513" spans="1:2" x14ac:dyDescent="0.5">
      <c r="A513">
        <v>528.56201171875</v>
      </c>
      <c r="B513">
        <v>92.75</v>
      </c>
    </row>
    <row r="514" spans="1:2" x14ac:dyDescent="0.5">
      <c r="A514">
        <v>528.572021484375</v>
      </c>
      <c r="B514">
        <v>66.5</v>
      </c>
    </row>
    <row r="515" spans="1:2" x14ac:dyDescent="0.5">
      <c r="A515">
        <v>528.58197021484375</v>
      </c>
      <c r="B515">
        <v>61.25</v>
      </c>
    </row>
    <row r="516" spans="1:2" x14ac:dyDescent="0.5">
      <c r="A516">
        <v>528.59197998046875</v>
      </c>
      <c r="B516">
        <v>69.75</v>
      </c>
    </row>
    <row r="517" spans="1:2" x14ac:dyDescent="0.5">
      <c r="A517">
        <v>528.60198974609375</v>
      </c>
      <c r="B517">
        <v>89</v>
      </c>
    </row>
    <row r="518" spans="1:2" x14ac:dyDescent="0.5">
      <c r="A518">
        <v>528.61199951171875</v>
      </c>
      <c r="B518">
        <v>62.75</v>
      </c>
    </row>
    <row r="519" spans="1:2" x14ac:dyDescent="0.5">
      <c r="A519">
        <v>528.62200927734375</v>
      </c>
      <c r="B519">
        <v>56.25</v>
      </c>
    </row>
    <row r="520" spans="1:2" x14ac:dyDescent="0.5">
      <c r="A520">
        <v>528.63201904296875</v>
      </c>
      <c r="B520">
        <v>94.75</v>
      </c>
    </row>
    <row r="521" spans="1:2" x14ac:dyDescent="0.5">
      <c r="A521">
        <v>528.64202880859375</v>
      </c>
      <c r="B521">
        <v>80.25</v>
      </c>
    </row>
    <row r="522" spans="1:2" x14ac:dyDescent="0.5">
      <c r="A522">
        <v>528.6519775390625</v>
      </c>
      <c r="B522">
        <v>42.5</v>
      </c>
    </row>
    <row r="523" spans="1:2" x14ac:dyDescent="0.5">
      <c r="A523">
        <v>528.6619873046875</v>
      </c>
      <c r="B523">
        <v>22.5</v>
      </c>
    </row>
    <row r="524" spans="1:2" x14ac:dyDescent="0.5">
      <c r="A524">
        <v>528.6719970703125</v>
      </c>
      <c r="B524">
        <v>35.75</v>
      </c>
    </row>
    <row r="525" spans="1:2" x14ac:dyDescent="0.5">
      <c r="A525">
        <v>528.6820068359375</v>
      </c>
      <c r="B525">
        <v>81.25</v>
      </c>
    </row>
    <row r="526" spans="1:2" x14ac:dyDescent="0.5">
      <c r="A526">
        <v>528.6920166015625</v>
      </c>
      <c r="B526">
        <v>131</v>
      </c>
    </row>
    <row r="527" spans="1:2" x14ac:dyDescent="0.5">
      <c r="A527">
        <v>528.7020263671875</v>
      </c>
      <c r="B527">
        <v>173.80000305175781</v>
      </c>
    </row>
    <row r="528" spans="1:2" x14ac:dyDescent="0.5">
      <c r="A528">
        <v>528.71197509765625</v>
      </c>
      <c r="B528">
        <v>172.5</v>
      </c>
    </row>
    <row r="529" spans="1:2" x14ac:dyDescent="0.5">
      <c r="A529">
        <v>528.72198486328125</v>
      </c>
      <c r="B529">
        <v>157</v>
      </c>
    </row>
    <row r="530" spans="1:2" x14ac:dyDescent="0.5">
      <c r="A530">
        <v>528.73199462890625</v>
      </c>
      <c r="B530">
        <v>156.5</v>
      </c>
    </row>
    <row r="531" spans="1:2" x14ac:dyDescent="0.5">
      <c r="A531">
        <v>528.74200439453125</v>
      </c>
      <c r="B531">
        <v>136.30000305175781</v>
      </c>
    </row>
    <row r="532" spans="1:2" x14ac:dyDescent="0.5">
      <c r="A532">
        <v>528.75201416015625</v>
      </c>
      <c r="B532">
        <v>193</v>
      </c>
    </row>
    <row r="533" spans="1:2" x14ac:dyDescent="0.5">
      <c r="A533">
        <v>528.76202392578125</v>
      </c>
      <c r="B533">
        <v>457.70001220703125</v>
      </c>
    </row>
    <row r="534" spans="1:2" x14ac:dyDescent="0.5">
      <c r="A534">
        <v>528.77197265625</v>
      </c>
      <c r="B534">
        <v>1180</v>
      </c>
    </row>
    <row r="535" spans="1:2" x14ac:dyDescent="0.5">
      <c r="A535">
        <v>528.781982421875</v>
      </c>
      <c r="B535">
        <v>3061</v>
      </c>
    </row>
    <row r="536" spans="1:2" x14ac:dyDescent="0.5">
      <c r="A536">
        <v>528.7919921875</v>
      </c>
      <c r="B536">
        <v>5287</v>
      </c>
    </row>
    <row r="537" spans="1:2" x14ac:dyDescent="0.5">
      <c r="A537">
        <v>528.802001953125</v>
      </c>
      <c r="B537">
        <v>5567</v>
      </c>
    </row>
    <row r="538" spans="1:2" x14ac:dyDescent="0.5">
      <c r="A538">
        <v>528.81201171875</v>
      </c>
      <c r="B538">
        <v>3785</v>
      </c>
    </row>
    <row r="539" spans="1:2" x14ac:dyDescent="0.5">
      <c r="A539">
        <v>528.822998046875</v>
      </c>
      <c r="B539">
        <v>1727</v>
      </c>
    </row>
    <row r="540" spans="1:2" x14ac:dyDescent="0.5">
      <c r="A540">
        <v>528.8330078125</v>
      </c>
      <c r="B540">
        <v>584.29998779296875</v>
      </c>
    </row>
    <row r="541" spans="1:2" x14ac:dyDescent="0.5">
      <c r="A541">
        <v>528.843017578125</v>
      </c>
      <c r="B541">
        <v>302.5</v>
      </c>
    </row>
    <row r="542" spans="1:2" x14ac:dyDescent="0.5">
      <c r="A542">
        <v>528.85302734375</v>
      </c>
      <c r="B542">
        <v>283.29998779296875</v>
      </c>
    </row>
    <row r="543" spans="1:2" x14ac:dyDescent="0.5">
      <c r="A543">
        <v>528.86297607421875</v>
      </c>
      <c r="B543">
        <v>253.80000305175781</v>
      </c>
    </row>
    <row r="544" spans="1:2" x14ac:dyDescent="0.5">
      <c r="A544">
        <v>528.87298583984375</v>
      </c>
      <c r="B544">
        <v>225.19999694824219</v>
      </c>
    </row>
    <row r="545" spans="1:2" x14ac:dyDescent="0.5">
      <c r="A545">
        <v>528.88299560546875</v>
      </c>
      <c r="B545">
        <v>202.5</v>
      </c>
    </row>
    <row r="546" spans="1:2" x14ac:dyDescent="0.5">
      <c r="A546">
        <v>528.89300537109375</v>
      </c>
      <c r="B546">
        <v>189.80000305175781</v>
      </c>
    </row>
    <row r="547" spans="1:2" x14ac:dyDescent="0.5">
      <c r="A547">
        <v>528.90301513671875</v>
      </c>
      <c r="B547">
        <v>190.30000305175781</v>
      </c>
    </row>
    <row r="548" spans="1:2" x14ac:dyDescent="0.5">
      <c r="A548">
        <v>528.91302490234375</v>
      </c>
      <c r="B548">
        <v>138.80000305175781</v>
      </c>
    </row>
    <row r="549" spans="1:2" x14ac:dyDescent="0.5">
      <c r="A549">
        <v>528.9229736328125</v>
      </c>
      <c r="B549">
        <v>82</v>
      </c>
    </row>
    <row r="550" spans="1:2" x14ac:dyDescent="0.5">
      <c r="A550">
        <v>528.9329833984375</v>
      </c>
      <c r="B550">
        <v>74.25</v>
      </c>
    </row>
    <row r="551" spans="1:2" x14ac:dyDescent="0.5">
      <c r="A551">
        <v>528.9429931640625</v>
      </c>
      <c r="B551">
        <v>87.25</v>
      </c>
    </row>
    <row r="552" spans="1:2" x14ac:dyDescent="0.5">
      <c r="A552">
        <v>528.9530029296875</v>
      </c>
      <c r="B552">
        <v>83.5</v>
      </c>
    </row>
    <row r="553" spans="1:2" x14ac:dyDescent="0.5">
      <c r="A553">
        <v>528.9630126953125</v>
      </c>
      <c r="B553">
        <v>54.75</v>
      </c>
    </row>
    <row r="554" spans="1:2" x14ac:dyDescent="0.5">
      <c r="A554">
        <v>528.9730224609375</v>
      </c>
      <c r="B554">
        <v>43.5</v>
      </c>
    </row>
    <row r="555" spans="1:2" x14ac:dyDescent="0.5">
      <c r="A555">
        <v>528.98297119140625</v>
      </c>
      <c r="B555">
        <v>52.5</v>
      </c>
    </row>
    <row r="556" spans="1:2" x14ac:dyDescent="0.5">
      <c r="A556">
        <v>528.99298095703125</v>
      </c>
      <c r="B556">
        <v>82.5</v>
      </c>
    </row>
    <row r="557" spans="1:2" x14ac:dyDescent="0.5">
      <c r="A557">
        <v>529.00299072265625</v>
      </c>
      <c r="B557">
        <v>96.5</v>
      </c>
    </row>
    <row r="558" spans="1:2" x14ac:dyDescent="0.5">
      <c r="A558">
        <v>529.01300048828125</v>
      </c>
      <c r="B558">
        <v>51.75</v>
      </c>
    </row>
    <row r="559" spans="1:2" x14ac:dyDescent="0.5">
      <c r="A559">
        <v>529.02301025390625</v>
      </c>
      <c r="B559">
        <v>22.75</v>
      </c>
    </row>
    <row r="560" spans="1:2" x14ac:dyDescent="0.5">
      <c r="A560">
        <v>529.03302001953125</v>
      </c>
      <c r="B560">
        <v>53.75</v>
      </c>
    </row>
    <row r="561" spans="1:2" x14ac:dyDescent="0.5">
      <c r="A561">
        <v>529.04302978515625</v>
      </c>
      <c r="B561">
        <v>82.25</v>
      </c>
    </row>
    <row r="562" spans="1:2" x14ac:dyDescent="0.5">
      <c r="A562">
        <v>529.052978515625</v>
      </c>
      <c r="B562">
        <v>76.25</v>
      </c>
    </row>
    <row r="563" spans="1:2" x14ac:dyDescent="0.5">
      <c r="A563">
        <v>529.06298828125</v>
      </c>
      <c r="B563">
        <v>62.25</v>
      </c>
    </row>
    <row r="564" spans="1:2" x14ac:dyDescent="0.5">
      <c r="A564">
        <v>529.072998046875</v>
      </c>
      <c r="B564">
        <v>67.75</v>
      </c>
    </row>
    <row r="565" spans="1:2" x14ac:dyDescent="0.5">
      <c r="A565">
        <v>529.0830078125</v>
      </c>
      <c r="B565">
        <v>68.5</v>
      </c>
    </row>
    <row r="566" spans="1:2" x14ac:dyDescent="0.5">
      <c r="A566">
        <v>529.093994140625</v>
      </c>
      <c r="B566">
        <v>46.25</v>
      </c>
    </row>
    <row r="567" spans="1:2" x14ac:dyDescent="0.5">
      <c r="A567">
        <v>529.10400390625</v>
      </c>
      <c r="B567">
        <v>39.5</v>
      </c>
    </row>
    <row r="568" spans="1:2" x14ac:dyDescent="0.5">
      <c r="A568">
        <v>529.114013671875</v>
      </c>
      <c r="B568">
        <v>43.75</v>
      </c>
    </row>
    <row r="569" spans="1:2" x14ac:dyDescent="0.5">
      <c r="A569">
        <v>529.1240234375</v>
      </c>
      <c r="B569">
        <v>40.75</v>
      </c>
    </row>
    <row r="570" spans="1:2" x14ac:dyDescent="0.5">
      <c r="A570">
        <v>529.13397216796875</v>
      </c>
      <c r="B570">
        <v>45</v>
      </c>
    </row>
    <row r="571" spans="1:2" x14ac:dyDescent="0.5">
      <c r="A571">
        <v>529.14398193359375</v>
      </c>
      <c r="B571">
        <v>43.25</v>
      </c>
    </row>
    <row r="572" spans="1:2" x14ac:dyDescent="0.5">
      <c r="A572">
        <v>529.15399169921875</v>
      </c>
      <c r="B572">
        <v>18.75</v>
      </c>
    </row>
    <row r="573" spans="1:2" x14ac:dyDescent="0.5">
      <c r="A573">
        <v>529.16400146484375</v>
      </c>
      <c r="B573">
        <v>9.75</v>
      </c>
    </row>
    <row r="574" spans="1:2" x14ac:dyDescent="0.5">
      <c r="A574">
        <v>529.17401123046875</v>
      </c>
      <c r="B574">
        <v>37.25</v>
      </c>
    </row>
    <row r="575" spans="1:2" x14ac:dyDescent="0.5">
      <c r="A575">
        <v>529.18402099609375</v>
      </c>
      <c r="B575">
        <v>50.5</v>
      </c>
    </row>
    <row r="576" spans="1:2" x14ac:dyDescent="0.5">
      <c r="A576">
        <v>529.1939697265625</v>
      </c>
      <c r="B576">
        <v>26.25</v>
      </c>
    </row>
    <row r="577" spans="1:2" x14ac:dyDescent="0.5">
      <c r="A577">
        <v>529.2039794921875</v>
      </c>
      <c r="B577">
        <v>7.75</v>
      </c>
    </row>
    <row r="578" spans="1:2" x14ac:dyDescent="0.5">
      <c r="A578">
        <v>529.2139892578125</v>
      </c>
      <c r="B578">
        <v>12.25</v>
      </c>
    </row>
    <row r="579" spans="1:2" x14ac:dyDescent="0.5">
      <c r="A579">
        <v>529.2239990234375</v>
      </c>
      <c r="B579">
        <v>15.5</v>
      </c>
    </row>
    <row r="580" spans="1:2" x14ac:dyDescent="0.5">
      <c r="A580">
        <v>529.2340087890625</v>
      </c>
      <c r="B580">
        <v>38</v>
      </c>
    </row>
    <row r="581" spans="1:2" x14ac:dyDescent="0.5">
      <c r="A581">
        <v>529.2440185546875</v>
      </c>
      <c r="B581">
        <v>75.75</v>
      </c>
    </row>
    <row r="582" spans="1:2" x14ac:dyDescent="0.5">
      <c r="A582">
        <v>529.2540283203125</v>
      </c>
      <c r="B582">
        <v>70.75</v>
      </c>
    </row>
    <row r="583" spans="1:2" x14ac:dyDescent="0.5">
      <c r="A583">
        <v>529.26397705078125</v>
      </c>
      <c r="B583">
        <v>53.5</v>
      </c>
    </row>
    <row r="584" spans="1:2" x14ac:dyDescent="0.5">
      <c r="A584">
        <v>529.27398681640625</v>
      </c>
      <c r="B584">
        <v>135</v>
      </c>
    </row>
    <row r="585" spans="1:2" x14ac:dyDescent="0.5">
      <c r="A585">
        <v>529.28399658203125</v>
      </c>
      <c r="B585">
        <v>427.70001220703125</v>
      </c>
    </row>
    <row r="586" spans="1:2" x14ac:dyDescent="0.5">
      <c r="A586">
        <v>529.29400634765625</v>
      </c>
      <c r="B586">
        <v>844.29998779296875</v>
      </c>
    </row>
  </sheetData>
  <sheetProtection formatCells="0"/>
  <sortState xmlns:xlrd2="http://schemas.microsoft.com/office/spreadsheetml/2017/richdata2" ref="A1:B586">
    <sortCondition ref="A1"/>
  </sortState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V586"/>
  <sheetViews>
    <sheetView workbookViewId="0"/>
  </sheetViews>
  <sheetFormatPr defaultRowHeight="14.35" x14ac:dyDescent="0.5"/>
  <cols>
    <col min="6" max="6" width="17.703125" customWidth="1"/>
  </cols>
  <sheetData>
    <row r="1" spans="1:22" ht="14.7" thickBot="1" x14ac:dyDescent="0.55000000000000004">
      <c r="A1">
        <v>523.43499755859375</v>
      </c>
      <c r="B1">
        <v>45.5</v>
      </c>
      <c r="C1" s="2" t="s">
        <v>21</v>
      </c>
      <c r="D1">
        <v>523.7750244140625</v>
      </c>
      <c r="E1">
        <v>38100</v>
      </c>
      <c r="G1" s="2" t="s">
        <v>23</v>
      </c>
      <c r="H1" s="2" t="s">
        <v>24</v>
      </c>
      <c r="I1" s="2" t="s">
        <v>24</v>
      </c>
      <c r="J1">
        <f>'hidden params'!J1</f>
        <v>1</v>
      </c>
      <c r="K1">
        <f>IF(ISNUMBER(D1),ROUND((D1-I$2)*$G$6,0),"")</f>
        <v>0</v>
      </c>
      <c r="L1">
        <f>IF(ISNUMBER((((EXP(GAMMALN($I$3+1)))/((EXP(GAMMALN(K1+1)))*(EXP(GAMMALN($I$3-K1+1))))))*(($I$8)^K1)*((1-$I$8)^($I$3-K1))),(((EXP(GAMMALN($I$3+1)))/((EXP(GAMMALN(K1+1)))*(EXP(GAMMALN($I$3-K1+1))))))*(($I$8)^K1)*((1-$I$8)^($I$3-K1)),0)</f>
        <v>0.27139714708487378</v>
      </c>
      <c r="M1">
        <f>I$7*(L$1*J1) + $I$4</f>
        <v>27446.233523098887</v>
      </c>
      <c r="N1">
        <f>IF(ISNUMBER((((EXP(GAMMALN($I$22+1)))/((EXP(GAMMALN(K1+1)))*(EXP(GAMMALN($I$22-K1+1))))))*(($I$11)^K1)*((1-$I$11)^($I$22-K1))),(((EXP(GAMMALN($I$22+1)))/((EXP(GAMMALN(K1+1)))*(EXP(GAMMALN($I$22-K1+1))))))*(($I$11)^K1)*((1-$I$11)^($I$22-K1)),0)</f>
        <v>2.5099404560478697E-2</v>
      </c>
      <c r="O1">
        <f>I$10*(N$1*J1)+$I$4</f>
        <v>10641.841162401743</v>
      </c>
      <c r="P1">
        <f>IF(ISNUMBER(D1),SUM(M1,O1,V1)-(2*$I$4),"")</f>
        <v>38099.791117699242</v>
      </c>
      <c r="Q1">
        <f>IF(ISNUMBER(P1),P1-E1,"")</f>
        <v>-0.20888230075797765</v>
      </c>
      <c r="R1">
        <f>IF(ISNUMBER(P1),Q1*Q1,"")</f>
        <v>4.3631815569946227E-2</v>
      </c>
      <c r="S1">
        <f>IF(ISNUMBER(P1),((IF(P1&gt;E1,I$5*(P1-E1),P1-E1)))^2,"")</f>
        <v>4.3631815569946227E-2</v>
      </c>
      <c r="T1">
        <f>IF(ISNUMBER(P1),(M1*D1),"")</f>
        <v>14375651.63363518</v>
      </c>
      <c r="U1">
        <f>IF(ISNUMBER((((EXP(GAMMALN($I$23+1)))/((EXP(GAMMALN(K1+1)))*(EXP(GAMMALN($I$23-K1+1))))))*(($I$14)^K1)*((1-$I$14)^($I$23-K1))),(((EXP(GAMMALN($I$23+1)))/((EXP(GAMMALN(K1+1)))*(EXP(GAMMALN($I$23-K1+1))))))*(($I$14)^K1)*((1-$I$14)^($I$23-K1)),0)</f>
        <v>5.33577692724893E-4</v>
      </c>
      <c r="V1">
        <f>I$13*(U$1*J1)+$I$4</f>
        <v>11.716432569361373</v>
      </c>
    </row>
    <row r="2" spans="1:22" ht="14.7" thickTop="1" x14ac:dyDescent="0.5">
      <c r="A2">
        <v>523.44500732421875</v>
      </c>
      <c r="B2">
        <v>46</v>
      </c>
      <c r="C2" s="2" t="s">
        <v>22</v>
      </c>
      <c r="D2">
        <v>524.27398681640625</v>
      </c>
      <c r="E2">
        <v>136700</v>
      </c>
      <c r="F2" s="3" t="s">
        <v>25</v>
      </c>
      <c r="G2" s="4">
        <v>3.438720703125</v>
      </c>
      <c r="H2" t="s">
        <v>434</v>
      </c>
      <c r="I2">
        <f>'hidden params'!I2</f>
        <v>523.77129500000001</v>
      </c>
      <c r="J2">
        <f>'hidden params'!J2</f>
        <v>0.60095572250709473</v>
      </c>
      <c r="K2">
        <f t="shared" ref="K2:K30" si="0">IF(ISNUMBER(D2),ROUND((D2-I$2)*$G$6,0),"")</f>
        <v>1</v>
      </c>
      <c r="L2">
        <f t="shared" ref="L2:L30" si="1">IF(ISNUMBER((((EXP(GAMMALN($I$3+1)))/((EXP(GAMMALN(K2+1)))*(EXP(GAMMALN($I$3-K2+1))))))*(($I$8)^K2)*((1-$I$8)^($I$3-K2))),(((EXP(GAMMALN($I$3+1)))/((EXP(GAMMALN(K2+1)))*(EXP(GAMMALN($I$3-K2+1))))))*(($I$8)^K2)*((1-$I$8)^($I$3-K2)),0)</f>
        <v>0.58220738955975804</v>
      </c>
      <c r="M2">
        <f>I$7*((L$1*J2)+(L$2*J1)) + $I$4</f>
        <v>75372.26124954292</v>
      </c>
      <c r="N2">
        <f t="shared" ref="N2:N30" si="2">IF(ISNUMBER((((EXP(GAMMALN($I$22+1)))/((EXP(GAMMALN(K2+1)))*(EXP(GAMMALN($I$22-K2+1))))))*(($I$11)^K2)*((1-$I$11)^($I$22-K2))),(((EXP(GAMMALN($I$22+1)))/((EXP(GAMMALN(K2+1)))*(EXP(GAMMALN($I$22-K2+1))))))*(($I$11)^K2)*((1-$I$11)^($I$22-K2)),0)</f>
        <v>0.12913313207547092</v>
      </c>
      <c r="O2">
        <f>I$10*((N$1*J2)+(N$2*J1))+$I$4</f>
        <v>61146.147103975105</v>
      </c>
      <c r="P2">
        <f t="shared" ref="P2:P30" si="3">IF(ISNUMBER(D2),SUM(M2,O2,V2)-(2*$I$4),"")</f>
        <v>136701.98999557938</v>
      </c>
      <c r="Q2">
        <f t="shared" ref="Q2:Q30" si="4">IF(ISNUMBER(P2),P2-E2,"")</f>
        <v>1.9899955793807749</v>
      </c>
      <c r="R2">
        <f t="shared" ref="R2:R30" si="5">IF(ISNUMBER(P2),Q2*Q2,"")</f>
        <v>3.9600824059550259</v>
      </c>
      <c r="S2">
        <f t="shared" ref="S2:S30" si="6">IF(ISNUMBER(P2),((IF(P2&gt;E2,I$5*(P2-E2),P2-E2)))^2,"")</f>
        <v>3.9600824059550259</v>
      </c>
      <c r="T2">
        <f t="shared" ref="T2:T30" si="7">IF(ISNUMBER(P2),(M2*D2),"")</f>
        <v>39515715.900665596</v>
      </c>
      <c r="U2">
        <f t="shared" ref="U2:U30" si="8">IF(ISNUMBER((((EXP(GAMMALN($I$23+1)))/((EXP(GAMMALN(K2+1)))*(EXP(GAMMALN($I$23-K2+1))))))*(($I$14)^K2)*((1-$I$14)^($I$23-K2))),(((EXP(GAMMALN($I$23+1)))/((EXP(GAMMALN(K2+1)))*(EXP(GAMMALN($I$23-K2+1))))))*(($I$14)^K2)*((1-$I$14)^($I$23-K2)),0)</f>
        <v>8.0398294475505956E-3</v>
      </c>
      <c r="V2">
        <f>I$13*((U$1*J2)+(U$2*J1))+$I$4</f>
        <v>183.58164243211479</v>
      </c>
    </row>
    <row r="3" spans="1:22" x14ac:dyDescent="0.5">
      <c r="A3">
        <v>523.45501708984375</v>
      </c>
      <c r="B3">
        <v>41</v>
      </c>
      <c r="D3">
        <v>524.77398681640625</v>
      </c>
      <c r="E3">
        <v>212200</v>
      </c>
      <c r="F3" s="7" t="s">
        <v>19</v>
      </c>
      <c r="G3" s="8">
        <f>IF(ISBLANK(G2),"",$G$2*$G$6)</f>
        <v>6.87744140625</v>
      </c>
      <c r="H3" s="21" t="s">
        <v>435</v>
      </c>
      <c r="I3" s="21">
        <v>1.4105117638875493</v>
      </c>
      <c r="J3">
        <f>'hidden params'!J3</f>
        <v>0.20220994369181175</v>
      </c>
      <c r="K3">
        <f t="shared" si="0"/>
        <v>2</v>
      </c>
      <c r="L3">
        <f t="shared" si="1"/>
        <v>0.18174775181222272</v>
      </c>
      <c r="M3">
        <f>I$7*((L$1*J3)+(L$2*J2)+(L$3*J1)) + $I$4</f>
        <v>59313.189752425395</v>
      </c>
      <c r="N3">
        <f t="shared" si="2"/>
        <v>0.27502285895348455</v>
      </c>
      <c r="O3">
        <f>I$10*((N$1*J3)+(N$2*J2)+(N$3*J1))+$I$4</f>
        <v>151661.07097697083</v>
      </c>
      <c r="P3">
        <f t="shared" si="3"/>
        <v>212191.08681230585</v>
      </c>
      <c r="Q3">
        <f t="shared" si="4"/>
        <v>-8.9131876941537485</v>
      </c>
      <c r="R3">
        <f t="shared" si="5"/>
        <v>79.444914871213811</v>
      </c>
      <c r="S3">
        <f t="shared" si="6"/>
        <v>79.444914871213811</v>
      </c>
      <c r="T3">
        <f t="shared" si="7"/>
        <v>31126019.057178285</v>
      </c>
      <c r="U3">
        <f t="shared" si="8"/>
        <v>5.0475963606128105E-2</v>
      </c>
      <c r="V3">
        <f>I$13*((U$1*J3)+(U$2*J2)+(U$3*J1))+$I$4</f>
        <v>1216.8260832803769</v>
      </c>
    </row>
    <row r="4" spans="1:22" x14ac:dyDescent="0.5">
      <c r="A4">
        <v>523.46502685546875</v>
      </c>
      <c r="B4">
        <v>28.75</v>
      </c>
      <c r="D4">
        <v>525.28497314453125</v>
      </c>
      <c r="E4">
        <v>241500</v>
      </c>
      <c r="F4" s="5" t="s">
        <v>26</v>
      </c>
      <c r="G4" s="6">
        <v>525.29034423828125</v>
      </c>
      <c r="H4" t="s">
        <v>11</v>
      </c>
      <c r="I4">
        <v>1.8537319065413144E-7</v>
      </c>
      <c r="J4">
        <f>'hidden params'!J4</f>
        <v>4.9195920044795109E-2</v>
      </c>
      <c r="K4">
        <f t="shared" si="0"/>
        <v>3</v>
      </c>
      <c r="L4">
        <f t="shared" si="1"/>
        <v>0</v>
      </c>
      <c r="M4">
        <f>I$7*((L$1*J4)+(L$2*J3)+(L$3*J2)+(L$4*J1)) + $I$4</f>
        <v>24301.610478376035</v>
      </c>
      <c r="N4">
        <f t="shared" si="2"/>
        <v>0.30932557204711797</v>
      </c>
      <c r="O4">
        <f>I$10*((N$1*J4)+(N$2*J3)+(N$3*J2)+(N$4*J1))+$I$4</f>
        <v>212820.21708909408</v>
      </c>
      <c r="P4">
        <f t="shared" si="3"/>
        <v>241535.41634664944</v>
      </c>
      <c r="Q4">
        <f t="shared" si="4"/>
        <v>35.416346649435582</v>
      </c>
      <c r="R4">
        <f t="shared" si="5"/>
        <v>1254.3176099929869</v>
      </c>
      <c r="S4">
        <f t="shared" si="6"/>
        <v>1254.3176099929869</v>
      </c>
      <c r="T4">
        <f t="shared" si="7"/>
        <v>12765270.807502614</v>
      </c>
      <c r="U4">
        <f t="shared" si="8"/>
        <v>0.16901331058675836</v>
      </c>
      <c r="V4">
        <f>I$13*((U$1*J4)+(U$2*J3)+(U$3*J2)+(U$4*J1))+$I$4</f>
        <v>4413.5887795500712</v>
      </c>
    </row>
    <row r="5" spans="1:22" ht="14.7" thickBot="1" x14ac:dyDescent="0.55000000000000004">
      <c r="A5">
        <v>523.4749755859375</v>
      </c>
      <c r="B5">
        <v>25.25</v>
      </c>
      <c r="D5">
        <v>525.78497314453125</v>
      </c>
      <c r="E5">
        <v>203200</v>
      </c>
      <c r="F5" s="9" t="s">
        <v>27</v>
      </c>
      <c r="G5" s="10">
        <f>($G$4-1.00794)*$G$6</f>
        <v>1048.5648084765626</v>
      </c>
      <c r="H5" t="s">
        <v>436</v>
      </c>
      <c r="I5">
        <f>'hidden params'!D2</f>
        <v>1</v>
      </c>
      <c r="J5">
        <f>'hidden params'!J5</f>
        <v>9.56276746222493E-3</v>
      </c>
      <c r="K5">
        <f t="shared" si="0"/>
        <v>4</v>
      </c>
      <c r="L5">
        <f t="shared" si="1"/>
        <v>0</v>
      </c>
      <c r="M5">
        <f>I$7*((L$1*J5)+(L$2*J4)+(L$3*J3)+(L$4*J2)+(L$5*J1)) + $I$4</f>
        <v>6875.6610676079072</v>
      </c>
      <c r="N5">
        <f t="shared" si="2"/>
        <v>0.19246517764205354</v>
      </c>
      <c r="O5">
        <f>I$10*((N$1*J5)+(N$2*J4)+(N$3*J3)+(N$4*J2)+(N$5*J1))+$I$4</f>
        <v>186792.63481479883</v>
      </c>
      <c r="P5">
        <f t="shared" si="3"/>
        <v>203121.50254312137</v>
      </c>
      <c r="Q5">
        <f t="shared" si="4"/>
        <v>-78.497456878627418</v>
      </c>
      <c r="R5">
        <f t="shared" si="5"/>
        <v>6161.8507364119705</v>
      </c>
      <c r="S5">
        <f t="shared" si="6"/>
        <v>6161.8507364119705</v>
      </c>
      <c r="T5">
        <f t="shared" si="7"/>
        <v>3615119.2697831225</v>
      </c>
      <c r="U5">
        <f t="shared" si="8"/>
        <v>0.31833131132076203</v>
      </c>
      <c r="V5">
        <f>I$13*((U$1*J5)+(U$2*J4)+(U$3*J3)+(U$4*J2)+(U$5*J1))+$I$4</f>
        <v>9453.2066610853872</v>
      </c>
    </row>
    <row r="6" spans="1:22" ht="14.7" thickTop="1" x14ac:dyDescent="0.5">
      <c r="A6">
        <v>523.4849853515625</v>
      </c>
      <c r="B6">
        <v>66.5</v>
      </c>
      <c r="D6">
        <v>526.2860107421875</v>
      </c>
      <c r="E6">
        <v>121400</v>
      </c>
      <c r="F6" t="s">
        <v>28</v>
      </c>
      <c r="G6">
        <v>2</v>
      </c>
      <c r="H6" t="s">
        <v>437</v>
      </c>
      <c r="I6">
        <f>SUM(S1:S30)</f>
        <v>18430140.055276535</v>
      </c>
      <c r="J6">
        <f>'hidden params'!J6</f>
        <v>1.5654537401586068E-3</v>
      </c>
      <c r="K6">
        <f t="shared" si="0"/>
        <v>5</v>
      </c>
      <c r="L6">
        <f t="shared" si="1"/>
        <v>0</v>
      </c>
      <c r="M6">
        <f>I$7*((L$1*J6)+(L$2*J5)+(L$3*J4)+(L$4*J3)+(L$5*J2)+(L$6*J1)) + $I$4</f>
        <v>1510.228333164054</v>
      </c>
      <c r="N6">
        <f t="shared" si="2"/>
        <v>6.17232851826678E-2</v>
      </c>
      <c r="O6">
        <f>I$10*((N$1*J6)+(N$2*J5)+(N$3*J4)+(N$4*J3)+(N$5*J2)+(N$6*J1))+$I$4</f>
        <v>108006.31401115068</v>
      </c>
      <c r="P6">
        <f t="shared" si="3"/>
        <v>121545.46306064214</v>
      </c>
      <c r="Q6">
        <f t="shared" si="4"/>
        <v>145.4630606421415</v>
      </c>
      <c r="R6">
        <f t="shared" si="5"/>
        <v>21159.502011379336</v>
      </c>
      <c r="S6">
        <f t="shared" si="6"/>
        <v>21159.502011379336</v>
      </c>
      <c r="T6">
        <f t="shared" si="7"/>
        <v>794812.04477073322</v>
      </c>
      <c r="U6">
        <f t="shared" si="8"/>
        <v>0.31976858943352715</v>
      </c>
      <c r="V6">
        <f>I$13*((U$1*J6)+(U$2*J5)+(U$3*J4)+(U$4*J3)+(U$5*J2)+(U$6*J1))+$I$4</f>
        <v>12028.920716698149</v>
      </c>
    </row>
    <row r="7" spans="1:22" x14ac:dyDescent="0.5">
      <c r="A7">
        <v>523.4949951171875</v>
      </c>
      <c r="B7">
        <v>105.80000305175781</v>
      </c>
      <c r="D7">
        <v>526.7860107421875</v>
      </c>
      <c r="E7">
        <v>52070</v>
      </c>
      <c r="F7" t="s">
        <v>29</v>
      </c>
      <c r="G7" s="11">
        <v>0.10000000149011612</v>
      </c>
      <c r="H7" s="21" t="s">
        <v>438</v>
      </c>
      <c r="I7" s="21">
        <v>101129.4105988899</v>
      </c>
      <c r="J7">
        <f>'hidden params'!J7</f>
        <v>2.2288478874357397E-4</v>
      </c>
      <c r="K7">
        <f t="shared" si="0"/>
        <v>6</v>
      </c>
      <c r="L7">
        <f t="shared" si="1"/>
        <v>0</v>
      </c>
      <c r="M7">
        <f>I$7*((L$1*J7)+(L$2*J6)+(L$3*J5)+(L$4*J4)+(L$5*J3)+(L$6*J2)+(L$7*J1)) + $I$4</f>
        <v>274.0526650103692</v>
      </c>
      <c r="N7">
        <f t="shared" si="2"/>
        <v>7.3877449665166496E-3</v>
      </c>
      <c r="O7">
        <f>I$10*((N$1*J7)+(N$2*J6)+(N$3*J5)+(N$4*J4)+(N$5*J3)+(N$6*J2)+(N$7*J1))+$I$4</f>
        <v>43015.410730368145</v>
      </c>
      <c r="P7">
        <f t="shared" si="3"/>
        <v>52054.856083331637</v>
      </c>
      <c r="Q7">
        <f t="shared" si="4"/>
        <v>-15.14391666836309</v>
      </c>
      <c r="R7">
        <f t="shared" si="5"/>
        <v>229.33821205832544</v>
      </c>
      <c r="S7">
        <f t="shared" si="6"/>
        <v>229.33821205832544</v>
      </c>
      <c r="T7">
        <f t="shared" si="7"/>
        <v>144367.11013407746</v>
      </c>
      <c r="U7">
        <f t="shared" si="8"/>
        <v>0.13383780285873792</v>
      </c>
      <c r="V7">
        <f>I$13*((U$1*J7)+(U$2*J6)+(U$3*J5)+(U$4*J4)+(U$5*J3)+(U$6*J2)+(U$7*J1))+$I$4</f>
        <v>8765.3926883238692</v>
      </c>
    </row>
    <row r="8" spans="1:22" x14ac:dyDescent="0.5">
      <c r="A8">
        <v>523.5050048828125</v>
      </c>
      <c r="B8">
        <v>80.75</v>
      </c>
      <c r="D8">
        <v>527.28802490234375</v>
      </c>
      <c r="E8">
        <v>17710</v>
      </c>
      <c r="F8" t="s">
        <v>30</v>
      </c>
      <c r="G8" s="11">
        <v>2.9999999329447746E-2</v>
      </c>
      <c r="H8" s="21" t="s">
        <v>439</v>
      </c>
      <c r="I8" s="21">
        <v>0.603313555193981</v>
      </c>
      <c r="J8">
        <f>'hidden params'!J8</f>
        <v>2.8200854503395628E-5</v>
      </c>
      <c r="K8">
        <f t="shared" si="0"/>
        <v>7</v>
      </c>
      <c r="L8">
        <f t="shared" si="1"/>
        <v>0</v>
      </c>
      <c r="M8">
        <f>I$7*((L$1*J8)+(L$2*J7)+(L$3*J6)+(L$4*J5)+(L$5*J4)+(L$6*J3)+(L$7*J2)+(L$8*J1)) + $I$4</f>
        <v>42.670189773339466</v>
      </c>
      <c r="N8">
        <f t="shared" si="2"/>
        <v>0</v>
      </c>
      <c r="O8">
        <f>I$10*((N$1*J8)+(N$2*J7)+(N$3*J6)+(N$4*J5)+(N$5*J4)+(N$6*J3)+(N$7*J2)+(N$8*J1))+$I$4</f>
        <v>12637.93341489709</v>
      </c>
      <c r="P8">
        <f t="shared" si="3"/>
        <v>16247.691534383699</v>
      </c>
      <c r="Q8">
        <f t="shared" si="4"/>
        <v>-1462.308465616301</v>
      </c>
      <c r="R8">
        <f t="shared" si="5"/>
        <v>2138346.0486131003</v>
      </c>
      <c r="S8">
        <f t="shared" si="6"/>
        <v>2138346.0486131003</v>
      </c>
      <c r="T8">
        <f t="shared" si="7"/>
        <v>22499.480087792355</v>
      </c>
      <c r="U8">
        <f t="shared" si="8"/>
        <v>0</v>
      </c>
      <c r="V8">
        <f>I$13*((U$1*J8)+(U$2*J7)+(U$3*J6)+(U$4*J5)+(U$5*J4)+(U$6*J3)+(U$7*J2)+(U$8*J1))+$I$4</f>
        <v>3567.0879300840147</v>
      </c>
    </row>
    <row r="9" spans="1:22" x14ac:dyDescent="0.5">
      <c r="A9">
        <v>523.5150146484375</v>
      </c>
      <c r="B9">
        <v>55</v>
      </c>
      <c r="D9">
        <f>D8 + (1/$G$6)</f>
        <v>527.78802490234375</v>
      </c>
      <c r="E9">
        <v>0</v>
      </c>
      <c r="F9" t="s">
        <v>31</v>
      </c>
      <c r="G9">
        <v>6</v>
      </c>
      <c r="H9" t="s">
        <v>445</v>
      </c>
      <c r="I9">
        <f>I3*I8</f>
        <v>0.85098086691393049</v>
      </c>
      <c r="J9">
        <f>'hidden params'!J9</f>
        <v>3.2198967658273084E-6</v>
      </c>
      <c r="K9">
        <f t="shared" si="0"/>
        <v>8</v>
      </c>
      <c r="L9">
        <f t="shared" si="1"/>
        <v>0</v>
      </c>
      <c r="M9">
        <f>I$7*((L$1*J9)+(L$2*J8)+(L$3*J7)+(L$4*J6)+(L$5*J5)+(L$6*J4)+(L$7*J3)+(L$8*J2)+(L$9*J1)) + $I$4</f>
        <v>5.8454243231905902</v>
      </c>
      <c r="N9">
        <f t="shared" si="2"/>
        <v>0</v>
      </c>
      <c r="O9">
        <f>I$10*((N$1*J9)+(N$2*J8)+(N$3*J7)+(N$4*J6)+(N$5*J5)+(N$6*J4)+(N$7*J3)+(N$8*J2)+(N$9*J1))+$I$4</f>
        <v>2934.0654066694719</v>
      </c>
      <c r="P9">
        <f t="shared" si="3"/>
        <v>3952.5118885819747</v>
      </c>
      <c r="Q9">
        <f t="shared" si="4"/>
        <v>3952.5118885819747</v>
      </c>
      <c r="R9">
        <f t="shared" si="5"/>
        <v>15622350.229381848</v>
      </c>
      <c r="S9">
        <f t="shared" si="6"/>
        <v>15622350.229381848</v>
      </c>
      <c r="T9">
        <f t="shared" si="7"/>
        <v>3085.1449582528812</v>
      </c>
      <c r="U9">
        <f t="shared" si="8"/>
        <v>0</v>
      </c>
      <c r="V9">
        <f>I$13*((U$1*J9)+(U$2*J8)+(U$3*J7)+(U$4*J6)+(U$5*J5)+(U$6*J4)+(U$7*J3)+(U$8*J2)+(U$9*J1))+$I$4</f>
        <v>1012.6010579600589</v>
      </c>
    </row>
    <row r="10" spans="1:22" x14ac:dyDescent="0.5">
      <c r="A10">
        <v>523.5250244140625</v>
      </c>
      <c r="B10">
        <v>66.5</v>
      </c>
      <c r="D10">
        <f>D9 + (1/$G$6)</f>
        <v>528.28802490234375</v>
      </c>
      <c r="E10">
        <v>0</v>
      </c>
      <c r="F10" s="2" t="s">
        <v>22</v>
      </c>
      <c r="G10">
        <v>523.75518798828125</v>
      </c>
      <c r="H10" s="22" t="s">
        <v>453</v>
      </c>
      <c r="I10" s="22">
        <v>423987.79367750103</v>
      </c>
      <c r="J10">
        <f>'hidden params'!J10</f>
        <v>3.3555566333987669E-7</v>
      </c>
      <c r="K10">
        <f t="shared" si="0"/>
        <v>9</v>
      </c>
      <c r="L10">
        <f t="shared" si="1"/>
        <v>0</v>
      </c>
      <c r="M10">
        <f>I$7*((L1*J$10)+(L2*J$9)+(L3*J$8)+(L4*J$7)+(L5*J$6)+(L6*J$5)+(L7*J$4)+(L8*J$3)+(L9*J$2)+(L10*J$1)) + $I$4</f>
        <v>0.71712485943789384</v>
      </c>
      <c r="N10">
        <f t="shared" si="2"/>
        <v>0</v>
      </c>
      <c r="O10">
        <f>I$10*((N1*J$10)+(N2*J$9)+(N3*J$8)+(N4*J$7)+(N5*J$6)+(N6*J$5)+(N7*J$4)+(N8*J$3)+(N9*J$2)+(N10*J$1)) + $I$4</f>
        <v>564.79911271077742</v>
      </c>
      <c r="P10">
        <f t="shared" si="3"/>
        <v>789.04242792222328</v>
      </c>
      <c r="Q10">
        <f t="shared" si="4"/>
        <v>789.04242792222328</v>
      </c>
      <c r="R10">
        <f t="shared" si="5"/>
        <v>622587.95306139695</v>
      </c>
      <c r="S10">
        <f t="shared" si="6"/>
        <v>622587.95306139695</v>
      </c>
      <c r="T10">
        <f t="shared" si="7"/>
        <v>378.84847560081585</v>
      </c>
      <c r="U10">
        <f t="shared" si="8"/>
        <v>0</v>
      </c>
      <c r="V10">
        <f>I$13*((U1*J$10)+(U2*J$9)+(U3*J$8)+(U4*J$7)+(U5*J$6)+(U6*J$5)+(U7*J$4)+(U8*J$3)+(U9*J$2)+(U10*J$1)) + $I$4</f>
        <v>223.52619072275436</v>
      </c>
    </row>
    <row r="11" spans="1:22" x14ac:dyDescent="0.5">
      <c r="A11">
        <v>523.53497314453125</v>
      </c>
      <c r="B11">
        <v>78.75</v>
      </c>
      <c r="D11">
        <f>D10 + (1/$G$6)</f>
        <v>528.78802490234375</v>
      </c>
      <c r="E11">
        <v>0</v>
      </c>
      <c r="F11" s="2" t="s">
        <v>32</v>
      </c>
      <c r="G11">
        <v>527.19390869140625</v>
      </c>
      <c r="H11" s="22" t="s">
        <v>454</v>
      </c>
      <c r="I11" s="22">
        <v>0.46959282201344221</v>
      </c>
      <c r="J11">
        <f>'hidden params'!J11</f>
        <v>3.2197744332767282E-8</v>
      </c>
      <c r="K11">
        <f t="shared" si="0"/>
        <v>10</v>
      </c>
      <c r="L11">
        <f t="shared" si="1"/>
        <v>0</v>
      </c>
      <c r="M11">
        <f t="shared" ref="M11:M30" si="9">I$7*((L2*J$10)+(L3*J$9)+(L4*J$8)+(L5*J$7)+(L6*J$6)+(L7*J$5)+(L8*J$4)+(L9*J$3)+(L10*J$2)+(L11*J$1)) + $I$4</f>
        <v>7.8938970152482121E-2</v>
      </c>
      <c r="N11">
        <f t="shared" si="2"/>
        <v>0</v>
      </c>
      <c r="O11">
        <f t="shared" ref="O11:O30" si="10">I$10*((N2*J$10)+(N3*J$9)+(N4*J$8)+(N5*J$7)+(N6*J$6)+(N7*J$5)+(N8*J$4)+(N9*J$3)+(N10*J$2)+(N11*J$1)) + $I$4</f>
        <v>93.201809906620724</v>
      </c>
      <c r="P11">
        <f t="shared" si="3"/>
        <v>134.04240754795848</v>
      </c>
      <c r="Q11">
        <f t="shared" si="4"/>
        <v>134.04240754795848</v>
      </c>
      <c r="R11">
        <f t="shared" si="5"/>
        <v>17967.367021252994</v>
      </c>
      <c r="S11">
        <f t="shared" si="6"/>
        <v>17967.367021252994</v>
      </c>
      <c r="T11">
        <f t="shared" si="7"/>
        <v>41.741982114756084</v>
      </c>
      <c r="U11">
        <f t="shared" si="8"/>
        <v>0</v>
      </c>
      <c r="V11">
        <f t="shared" ref="V11:V30" si="11">I$13*((U2*J$10)+(U3*J$9)+(U4*J$8)+(U5*J$7)+(U6*J$6)+(U7*J$5)+(U8*J$4)+(U9*J$3)+(U10*J$2)+(U11*J$1)) + $I$4</f>
        <v>40.761659041931665</v>
      </c>
    </row>
    <row r="12" spans="1:22" x14ac:dyDescent="0.5">
      <c r="A12">
        <v>523.54498291015625</v>
      </c>
      <c r="B12">
        <v>81.25</v>
      </c>
      <c r="E12">
        <v>0</v>
      </c>
      <c r="F12" t="s">
        <v>33</v>
      </c>
      <c r="G12" t="s">
        <v>34</v>
      </c>
      <c r="H12" t="s">
        <v>458</v>
      </c>
      <c r="I12">
        <f>I11*I22</f>
        <v>2.7288751015458206</v>
      </c>
      <c r="J12">
        <f>'hidden params'!J12</f>
        <v>2.82920264901344E-9</v>
      </c>
      <c r="K12" t="str">
        <f t="shared" si="0"/>
        <v/>
      </c>
      <c r="L12">
        <f t="shared" si="1"/>
        <v>0</v>
      </c>
      <c r="M12">
        <f t="shared" si="9"/>
        <v>6.1677129004599016E-3</v>
      </c>
      <c r="N12">
        <f t="shared" si="2"/>
        <v>0</v>
      </c>
      <c r="O12">
        <f t="shared" si="10"/>
        <v>13.499058696502322</v>
      </c>
      <c r="P12" t="str">
        <f t="shared" si="3"/>
        <v/>
      </c>
      <c r="Q12" t="str">
        <f t="shared" si="4"/>
        <v/>
      </c>
      <c r="R12" t="str">
        <f t="shared" si="5"/>
        <v/>
      </c>
      <c r="S12" t="str">
        <f t="shared" si="6"/>
        <v/>
      </c>
      <c r="T12" t="str">
        <f t="shared" si="7"/>
        <v/>
      </c>
      <c r="U12">
        <f t="shared" si="8"/>
        <v>0</v>
      </c>
      <c r="V12">
        <f t="shared" si="11"/>
        <v>6.3750686805491705</v>
      </c>
    </row>
    <row r="13" spans="1:22" x14ac:dyDescent="0.5">
      <c r="A13">
        <v>523.55499267578125</v>
      </c>
      <c r="B13">
        <v>101.80000305175781</v>
      </c>
      <c r="E13">
        <v>0</v>
      </c>
      <c r="F13">
        <v>24150</v>
      </c>
      <c r="H13" s="23" t="s">
        <v>514</v>
      </c>
      <c r="I13" s="23">
        <v>21958.250023823712</v>
      </c>
      <c r="J13">
        <f>'hidden params'!J13</f>
        <v>2.3609250813173977E-10</v>
      </c>
      <c r="K13" t="str">
        <f t="shared" si="0"/>
        <v/>
      </c>
      <c r="L13">
        <f t="shared" si="1"/>
        <v>0</v>
      </c>
      <c r="M13">
        <f t="shared" si="9"/>
        <v>1.8537319065413144E-7</v>
      </c>
      <c r="N13">
        <f t="shared" si="2"/>
        <v>0</v>
      </c>
      <c r="O13">
        <f t="shared" si="10"/>
        <v>1.7429204359943373</v>
      </c>
      <c r="P13" t="str">
        <f t="shared" si="3"/>
        <v/>
      </c>
      <c r="Q13" t="str">
        <f t="shared" si="4"/>
        <v/>
      </c>
      <c r="R13" t="str">
        <f t="shared" si="5"/>
        <v/>
      </c>
      <c r="S13" t="str">
        <f t="shared" si="6"/>
        <v/>
      </c>
      <c r="T13" t="str">
        <f t="shared" si="7"/>
        <v/>
      </c>
      <c r="U13">
        <f t="shared" si="8"/>
        <v>0</v>
      </c>
      <c r="V13">
        <f t="shared" si="11"/>
        <v>0.87679014917680909</v>
      </c>
    </row>
    <row r="14" spans="1:22" x14ac:dyDescent="0.5">
      <c r="A14">
        <v>523.56500244140625</v>
      </c>
      <c r="B14">
        <v>117.5</v>
      </c>
      <c r="E14">
        <v>0</v>
      </c>
      <c r="F14">
        <v>24150</v>
      </c>
      <c r="H14" s="23" t="s">
        <v>515</v>
      </c>
      <c r="I14" s="23">
        <v>0.71520522224491656</v>
      </c>
      <c r="J14">
        <f>'hidden params'!J14</f>
        <v>0</v>
      </c>
      <c r="K14" t="str">
        <f t="shared" si="0"/>
        <v/>
      </c>
      <c r="L14">
        <f t="shared" si="1"/>
        <v>0</v>
      </c>
      <c r="M14">
        <f t="shared" si="9"/>
        <v>1.8537319065413144E-7</v>
      </c>
      <c r="N14">
        <f t="shared" si="2"/>
        <v>0</v>
      </c>
      <c r="O14">
        <f t="shared" si="10"/>
        <v>0.19998085768626758</v>
      </c>
      <c r="P14" t="str">
        <f t="shared" si="3"/>
        <v/>
      </c>
      <c r="Q14" t="str">
        <f t="shared" si="4"/>
        <v/>
      </c>
      <c r="R14" t="str">
        <f t="shared" si="5"/>
        <v/>
      </c>
      <c r="S14" t="str">
        <f t="shared" si="6"/>
        <v/>
      </c>
      <c r="T14" t="str">
        <f t="shared" si="7"/>
        <v/>
      </c>
      <c r="U14">
        <f t="shared" si="8"/>
        <v>0</v>
      </c>
      <c r="V14">
        <f t="shared" si="11"/>
        <v>0.10783232320807744</v>
      </c>
    </row>
    <row r="15" spans="1:22" x14ac:dyDescent="0.5">
      <c r="A15">
        <v>523.57501220703125</v>
      </c>
      <c r="B15">
        <v>85.5</v>
      </c>
      <c r="E15">
        <v>0</v>
      </c>
      <c r="H15" t="s">
        <v>513</v>
      </c>
      <c r="I15">
        <f>I14*I23</f>
        <v>4.2912240746250463</v>
      </c>
      <c r="J15">
        <f>'hidden params'!J15</f>
        <v>0</v>
      </c>
      <c r="K15" t="str">
        <f t="shared" si="0"/>
        <v/>
      </c>
      <c r="L15">
        <f t="shared" si="1"/>
        <v>0</v>
      </c>
      <c r="M15">
        <f t="shared" si="9"/>
        <v>1.8537319065413144E-7</v>
      </c>
      <c r="N15">
        <f t="shared" si="2"/>
        <v>0</v>
      </c>
      <c r="O15">
        <f t="shared" si="10"/>
        <v>1.8867376787110767E-2</v>
      </c>
      <c r="P15" t="str">
        <f t="shared" si="3"/>
        <v/>
      </c>
      <c r="Q15" t="str">
        <f t="shared" si="4"/>
        <v/>
      </c>
      <c r="R15" t="str">
        <f t="shared" si="5"/>
        <v/>
      </c>
      <c r="S15" t="str">
        <f t="shared" si="6"/>
        <v/>
      </c>
      <c r="T15" t="str">
        <f t="shared" si="7"/>
        <v/>
      </c>
      <c r="U15">
        <f t="shared" si="8"/>
        <v>0</v>
      </c>
      <c r="V15">
        <f t="shared" si="11"/>
        <v>1.1819083229787064E-2</v>
      </c>
    </row>
    <row r="16" spans="1:22" x14ac:dyDescent="0.5">
      <c r="A16">
        <v>523.58502197265625</v>
      </c>
      <c r="B16">
        <v>44.75</v>
      </c>
      <c r="E16">
        <v>0</v>
      </c>
      <c r="F16">
        <v>86843807.345419332</v>
      </c>
      <c r="H16" t="s">
        <v>455</v>
      </c>
      <c r="I16">
        <f>I7/(I7+I10+I13)</f>
        <v>0.18485459328137546</v>
      </c>
      <c r="J16">
        <f>'hidden params'!J16</f>
        <v>0</v>
      </c>
      <c r="K16" t="str">
        <f t="shared" si="0"/>
        <v/>
      </c>
      <c r="L16">
        <f t="shared" si="1"/>
        <v>0</v>
      </c>
      <c r="M16">
        <f t="shared" si="9"/>
        <v>1.8537319065413144E-7</v>
      </c>
      <c r="N16">
        <f t="shared" si="2"/>
        <v>0</v>
      </c>
      <c r="O16">
        <f t="shared" si="10"/>
        <v>1.0512509707592346E-3</v>
      </c>
      <c r="P16" t="str">
        <f t="shared" si="3"/>
        <v/>
      </c>
      <c r="Q16" t="str">
        <f t="shared" si="4"/>
        <v/>
      </c>
      <c r="R16" t="str">
        <f t="shared" si="5"/>
        <v/>
      </c>
      <c r="S16" t="str">
        <f t="shared" si="6"/>
        <v/>
      </c>
      <c r="T16" t="str">
        <f t="shared" si="7"/>
        <v/>
      </c>
      <c r="U16">
        <f t="shared" si="8"/>
        <v>0</v>
      </c>
      <c r="V16">
        <f t="shared" si="11"/>
        <v>9.863311001953323E-4</v>
      </c>
    </row>
    <row r="17" spans="1:22" x14ac:dyDescent="0.5">
      <c r="A17">
        <v>523.594970703125</v>
      </c>
      <c r="B17">
        <v>57.25</v>
      </c>
      <c r="E17">
        <v>0</v>
      </c>
      <c r="F17">
        <v>27492288.242891058</v>
      </c>
      <c r="H17" t="s">
        <v>456</v>
      </c>
      <c r="I17">
        <f>I10/(I10+I7+I13)</f>
        <v>0.77500789030982975</v>
      </c>
      <c r="J17">
        <f>'hidden params'!J17</f>
        <v>0</v>
      </c>
      <c r="K17" t="str">
        <f t="shared" si="0"/>
        <v/>
      </c>
      <c r="L17">
        <f t="shared" si="1"/>
        <v>0</v>
      </c>
      <c r="M17">
        <f t="shared" si="9"/>
        <v>1.8537319065413144E-7</v>
      </c>
      <c r="N17">
        <f t="shared" si="2"/>
        <v>0</v>
      </c>
      <c r="O17">
        <f t="shared" si="10"/>
        <v>1.8537319065413144E-7</v>
      </c>
      <c r="P17" t="str">
        <f t="shared" si="3"/>
        <v/>
      </c>
      <c r="Q17" t="str">
        <f t="shared" si="4"/>
        <v/>
      </c>
      <c r="R17" t="str">
        <f t="shared" si="5"/>
        <v/>
      </c>
      <c r="S17" t="str">
        <f t="shared" si="6"/>
        <v/>
      </c>
      <c r="T17" t="str">
        <f t="shared" si="7"/>
        <v/>
      </c>
      <c r="U17">
        <f t="shared" si="8"/>
        <v>0</v>
      </c>
      <c r="V17">
        <f t="shared" si="11"/>
        <v>1.8537319065413144E-7</v>
      </c>
    </row>
    <row r="18" spans="1:22" x14ac:dyDescent="0.5">
      <c r="A18">
        <v>523.60498046875</v>
      </c>
      <c r="B18">
        <v>97</v>
      </c>
      <c r="E18">
        <v>0</v>
      </c>
      <c r="F18">
        <v>94054241.18644847</v>
      </c>
      <c r="H18" t="s">
        <v>511</v>
      </c>
      <c r="I18">
        <f>I13/(I13+I10+I7)</f>
        <v>4.013751640879476E-2</v>
      </c>
      <c r="J18">
        <f>'hidden params'!J18</f>
        <v>0</v>
      </c>
      <c r="K18" t="str">
        <f t="shared" si="0"/>
        <v/>
      </c>
      <c r="L18">
        <f t="shared" si="1"/>
        <v>0</v>
      </c>
      <c r="M18">
        <f t="shared" si="9"/>
        <v>1.8537319065413144E-7</v>
      </c>
      <c r="N18">
        <f t="shared" si="2"/>
        <v>0</v>
      </c>
      <c r="O18">
        <f t="shared" si="10"/>
        <v>1.8537319065413144E-7</v>
      </c>
      <c r="P18" t="str">
        <f t="shared" si="3"/>
        <v/>
      </c>
      <c r="Q18" t="str">
        <f t="shared" si="4"/>
        <v/>
      </c>
      <c r="R18" t="str">
        <f t="shared" si="5"/>
        <v/>
      </c>
      <c r="S18" t="str">
        <f t="shared" si="6"/>
        <v/>
      </c>
      <c r="T18" t="str">
        <f t="shared" si="7"/>
        <v/>
      </c>
      <c r="U18">
        <f t="shared" si="8"/>
        <v>0</v>
      </c>
      <c r="V18">
        <f t="shared" si="11"/>
        <v>1.8537319065413144E-7</v>
      </c>
    </row>
    <row r="19" spans="1:22" x14ac:dyDescent="0.5">
      <c r="A19">
        <v>523.614990234375</v>
      </c>
      <c r="B19">
        <v>103.30000305175781</v>
      </c>
      <c r="E19">
        <v>0</v>
      </c>
      <c r="H19" t="s">
        <v>444</v>
      </c>
      <c r="I19">
        <v>68.694716037403452</v>
      </c>
      <c r="J19">
        <f>'hidden params'!J19</f>
        <v>0</v>
      </c>
      <c r="K19" t="str">
        <f t="shared" si="0"/>
        <v/>
      </c>
      <c r="L19">
        <f t="shared" si="1"/>
        <v>0</v>
      </c>
      <c r="M19">
        <f t="shared" si="9"/>
        <v>1.8537319065413144E-7</v>
      </c>
      <c r="N19">
        <f t="shared" si="2"/>
        <v>0</v>
      </c>
      <c r="O19">
        <f t="shared" si="10"/>
        <v>1.8537319065413144E-7</v>
      </c>
      <c r="P19" t="str">
        <f t="shared" si="3"/>
        <v/>
      </c>
      <c r="Q19" t="str">
        <f t="shared" si="4"/>
        <v/>
      </c>
      <c r="R19" t="str">
        <f t="shared" si="5"/>
        <v/>
      </c>
      <c r="S19" t="str">
        <f t="shared" si="6"/>
        <v/>
      </c>
      <c r="T19" t="str">
        <f t="shared" si="7"/>
        <v/>
      </c>
      <c r="U19">
        <f t="shared" si="8"/>
        <v>0</v>
      </c>
      <c r="V19">
        <f t="shared" si="11"/>
        <v>1.8537319065413144E-7</v>
      </c>
    </row>
    <row r="20" spans="1:22" x14ac:dyDescent="0.5">
      <c r="A20">
        <v>523.625</v>
      </c>
      <c r="B20">
        <v>121</v>
      </c>
      <c r="E20">
        <v>0</v>
      </c>
      <c r="F20">
        <v>0.60336618750600124</v>
      </c>
      <c r="H20" t="s">
        <v>450</v>
      </c>
      <c r="I20">
        <f>'hidden params'!I20</f>
        <v>0.82235748181840074</v>
      </c>
      <c r="J20">
        <f>'hidden params'!J20</f>
        <v>0</v>
      </c>
      <c r="K20" t="str">
        <f t="shared" si="0"/>
        <v/>
      </c>
      <c r="L20">
        <f t="shared" si="1"/>
        <v>0</v>
      </c>
      <c r="M20">
        <f t="shared" si="9"/>
        <v>1.8537319065413144E-7</v>
      </c>
      <c r="N20">
        <f t="shared" si="2"/>
        <v>0</v>
      </c>
      <c r="O20">
        <f t="shared" si="10"/>
        <v>1.8537319065413144E-7</v>
      </c>
      <c r="P20" t="str">
        <f t="shared" si="3"/>
        <v/>
      </c>
      <c r="Q20" t="str">
        <f t="shared" si="4"/>
        <v/>
      </c>
      <c r="R20" t="str">
        <f t="shared" si="5"/>
        <v/>
      </c>
      <c r="S20" t="str">
        <f t="shared" si="6"/>
        <v/>
      </c>
      <c r="T20" t="str">
        <f t="shared" si="7"/>
        <v/>
      </c>
      <c r="U20">
        <f t="shared" si="8"/>
        <v>0</v>
      </c>
      <c r="V20">
        <f t="shared" si="11"/>
        <v>1.8537319065413144E-7</v>
      </c>
    </row>
    <row r="21" spans="1:22" x14ac:dyDescent="0.5">
      <c r="A21">
        <v>523.635009765625</v>
      </c>
      <c r="B21">
        <v>151.5</v>
      </c>
      <c r="E21">
        <v>0</v>
      </c>
      <c r="F21">
        <v>0.43861817446589368</v>
      </c>
      <c r="H21" t="s">
        <v>451</v>
      </c>
      <c r="I21">
        <f>'hidden params'!I21</f>
        <v>7.2200180148492263</v>
      </c>
      <c r="J21">
        <f>'hidden params'!J21</f>
        <v>0</v>
      </c>
      <c r="K21" t="str">
        <f t="shared" si="0"/>
        <v/>
      </c>
      <c r="L21">
        <f t="shared" si="1"/>
        <v>0</v>
      </c>
      <c r="M21">
        <f t="shared" si="9"/>
        <v>1.8537319065413144E-7</v>
      </c>
      <c r="N21">
        <f t="shared" si="2"/>
        <v>0</v>
      </c>
      <c r="O21">
        <f t="shared" si="10"/>
        <v>1.8537319065413144E-7</v>
      </c>
      <c r="P21" t="str">
        <f t="shared" si="3"/>
        <v/>
      </c>
      <c r="Q21" t="str">
        <f t="shared" si="4"/>
        <v/>
      </c>
      <c r="R21" t="str">
        <f t="shared" si="5"/>
        <v/>
      </c>
      <c r="S21" t="str">
        <f t="shared" si="6"/>
        <v/>
      </c>
      <c r="T21" t="str">
        <f t="shared" si="7"/>
        <v/>
      </c>
      <c r="U21">
        <f t="shared" si="8"/>
        <v>0</v>
      </c>
      <c r="V21">
        <f t="shared" si="11"/>
        <v>1.8537319065413144E-7</v>
      </c>
    </row>
    <row r="22" spans="1:22" x14ac:dyDescent="0.5">
      <c r="A22">
        <v>523.64501953125</v>
      </c>
      <c r="B22">
        <v>132</v>
      </c>
      <c r="E22">
        <v>0</v>
      </c>
      <c r="F22">
        <v>98853.710683956902</v>
      </c>
      <c r="H22" s="22" t="s">
        <v>457</v>
      </c>
      <c r="I22" s="22">
        <v>5.8111516480286101</v>
      </c>
      <c r="J22">
        <f>'hidden params'!J22</f>
        <v>0</v>
      </c>
      <c r="K22" t="str">
        <f t="shared" si="0"/>
        <v/>
      </c>
      <c r="L22">
        <f t="shared" si="1"/>
        <v>0</v>
      </c>
      <c r="M22">
        <f t="shared" si="9"/>
        <v>1.8537319065413144E-7</v>
      </c>
      <c r="N22">
        <f t="shared" si="2"/>
        <v>0</v>
      </c>
      <c r="O22">
        <f t="shared" si="10"/>
        <v>1.8537319065413144E-7</v>
      </c>
      <c r="P22" t="str">
        <f t="shared" si="3"/>
        <v/>
      </c>
      <c r="Q22" t="str">
        <f t="shared" si="4"/>
        <v/>
      </c>
      <c r="R22" t="str">
        <f t="shared" si="5"/>
        <v/>
      </c>
      <c r="S22" t="str">
        <f t="shared" si="6"/>
        <v/>
      </c>
      <c r="T22" t="str">
        <f t="shared" si="7"/>
        <v/>
      </c>
      <c r="U22">
        <f t="shared" si="8"/>
        <v>0</v>
      </c>
      <c r="V22">
        <f t="shared" si="11"/>
        <v>1.8537319065413144E-7</v>
      </c>
    </row>
    <row r="23" spans="1:22" x14ac:dyDescent="0.5">
      <c r="A23">
        <v>523.655029296875</v>
      </c>
      <c r="B23">
        <v>93.75</v>
      </c>
      <c r="E23">
        <v>0</v>
      </c>
      <c r="F23">
        <v>1.4109505141145706</v>
      </c>
      <c r="H23" s="23" t="s">
        <v>512</v>
      </c>
      <c r="I23" s="23">
        <v>5.9999898506830949</v>
      </c>
      <c r="J23">
        <f>'hidden params'!J23</f>
        <v>0</v>
      </c>
      <c r="K23" t="str">
        <f t="shared" si="0"/>
        <v/>
      </c>
      <c r="L23">
        <f t="shared" si="1"/>
        <v>0</v>
      </c>
      <c r="M23">
        <f t="shared" si="9"/>
        <v>1.8537319065413144E-7</v>
      </c>
      <c r="N23">
        <f t="shared" si="2"/>
        <v>0</v>
      </c>
      <c r="O23">
        <f t="shared" si="10"/>
        <v>1.8537319065413144E-7</v>
      </c>
      <c r="P23" t="str">
        <f t="shared" si="3"/>
        <v/>
      </c>
      <c r="Q23" t="str">
        <f t="shared" si="4"/>
        <v/>
      </c>
      <c r="R23" t="str">
        <f t="shared" si="5"/>
        <v/>
      </c>
      <c r="S23" t="str">
        <f t="shared" si="6"/>
        <v/>
      </c>
      <c r="T23" t="str">
        <f t="shared" si="7"/>
        <v/>
      </c>
      <c r="U23">
        <f t="shared" si="8"/>
        <v>0</v>
      </c>
      <c r="V23">
        <f t="shared" si="11"/>
        <v>1.8537319065413144E-7</v>
      </c>
    </row>
    <row r="24" spans="1:22" x14ac:dyDescent="0.5">
      <c r="A24">
        <v>523.66497802734375</v>
      </c>
      <c r="B24">
        <v>99</v>
      </c>
      <c r="E24">
        <v>0</v>
      </c>
      <c r="F24">
        <v>6.3773333289857108</v>
      </c>
      <c r="H24" t="s">
        <v>446</v>
      </c>
      <c r="I24">
        <v>1243773232.7223268</v>
      </c>
      <c r="J24">
        <f>'hidden params'!J24</f>
        <v>0</v>
      </c>
      <c r="K24" t="str">
        <f t="shared" si="0"/>
        <v/>
      </c>
      <c r="L24">
        <f t="shared" si="1"/>
        <v>0</v>
      </c>
      <c r="M24">
        <f t="shared" si="9"/>
        <v>1.8537319065413144E-7</v>
      </c>
      <c r="N24">
        <f t="shared" si="2"/>
        <v>0</v>
      </c>
      <c r="O24">
        <f t="shared" si="10"/>
        <v>1.8537319065413144E-7</v>
      </c>
      <c r="P24" t="str">
        <f t="shared" si="3"/>
        <v/>
      </c>
      <c r="Q24" t="str">
        <f t="shared" si="4"/>
        <v/>
      </c>
      <c r="R24" t="str">
        <f t="shared" si="5"/>
        <v/>
      </c>
      <c r="S24" t="str">
        <f t="shared" si="6"/>
        <v/>
      </c>
      <c r="T24" t="str">
        <f t="shared" si="7"/>
        <v/>
      </c>
      <c r="U24">
        <f t="shared" si="8"/>
        <v>0</v>
      </c>
      <c r="V24">
        <f t="shared" si="11"/>
        <v>1.8537319065413144E-7</v>
      </c>
    </row>
    <row r="25" spans="1:22" x14ac:dyDescent="0.5">
      <c r="A25">
        <v>523.67498779296875</v>
      </c>
      <c r="B25">
        <v>130.5</v>
      </c>
      <c r="E25">
        <v>0</v>
      </c>
      <c r="H25" t="s">
        <v>452</v>
      </c>
      <c r="I25">
        <v>390220544.48912287</v>
      </c>
      <c r="J25">
        <f>'hidden params'!J25</f>
        <v>0</v>
      </c>
      <c r="K25" t="str">
        <f t="shared" si="0"/>
        <v/>
      </c>
      <c r="L25">
        <f t="shared" si="1"/>
        <v>0</v>
      </c>
      <c r="M25">
        <f t="shared" si="9"/>
        <v>1.8537319065413144E-7</v>
      </c>
      <c r="N25">
        <f t="shared" si="2"/>
        <v>0</v>
      </c>
      <c r="O25">
        <f t="shared" si="10"/>
        <v>1.8537319065413144E-7</v>
      </c>
      <c r="P25" t="str">
        <f t="shared" si="3"/>
        <v/>
      </c>
      <c r="Q25" t="str">
        <f t="shared" si="4"/>
        <v/>
      </c>
      <c r="R25" t="str">
        <f t="shared" si="5"/>
        <v/>
      </c>
      <c r="S25" t="str">
        <f t="shared" si="6"/>
        <v/>
      </c>
      <c r="T25" t="str">
        <f t="shared" si="7"/>
        <v/>
      </c>
      <c r="U25">
        <f t="shared" si="8"/>
        <v>0</v>
      </c>
      <c r="V25">
        <f t="shared" si="11"/>
        <v>1.8537319065413144E-7</v>
      </c>
    </row>
    <row r="26" spans="1:22" x14ac:dyDescent="0.5">
      <c r="A26">
        <v>523.68499755859375</v>
      </c>
      <c r="B26">
        <v>125</v>
      </c>
      <c r="E26">
        <v>0</v>
      </c>
      <c r="H26" t="s">
        <v>510</v>
      </c>
      <c r="I26">
        <v>19084489.226812076</v>
      </c>
      <c r="J26">
        <f>'hidden params'!J26</f>
        <v>0</v>
      </c>
      <c r="K26" t="str">
        <f t="shared" si="0"/>
        <v/>
      </c>
      <c r="L26">
        <f t="shared" si="1"/>
        <v>0</v>
      </c>
      <c r="M26">
        <f t="shared" si="9"/>
        <v>1.8537319065413144E-7</v>
      </c>
      <c r="N26">
        <f t="shared" si="2"/>
        <v>0</v>
      </c>
      <c r="O26">
        <f t="shared" si="10"/>
        <v>1.8537319065413144E-7</v>
      </c>
      <c r="P26" t="str">
        <f t="shared" si="3"/>
        <v/>
      </c>
      <c r="Q26" t="str">
        <f t="shared" si="4"/>
        <v/>
      </c>
      <c r="R26" t="str">
        <f t="shared" si="5"/>
        <v/>
      </c>
      <c r="S26" t="str">
        <f t="shared" si="6"/>
        <v/>
      </c>
      <c r="T26" t="str">
        <f t="shared" si="7"/>
        <v/>
      </c>
      <c r="U26">
        <f t="shared" si="8"/>
        <v>0</v>
      </c>
      <c r="V26">
        <f t="shared" si="11"/>
        <v>1.8537319065413144E-7</v>
      </c>
    </row>
    <row r="27" spans="1:22" x14ac:dyDescent="0.5">
      <c r="A27">
        <v>523.69500732421875</v>
      </c>
      <c r="B27">
        <v>122.80000305175781</v>
      </c>
      <c r="E27">
        <v>0</v>
      </c>
      <c r="H27" t="s">
        <v>473</v>
      </c>
      <c r="I27">
        <f xml:space="preserve"> 1 + 1.5*EXP(-(I22 * 0.000239 * I19))</f>
        <v>2.3635033832051828</v>
      </c>
      <c r="J27">
        <f>'hidden params'!J27</f>
        <v>0</v>
      </c>
      <c r="K27" t="str">
        <f t="shared" si="0"/>
        <v/>
      </c>
      <c r="L27">
        <f t="shared" si="1"/>
        <v>0</v>
      </c>
      <c r="M27">
        <f t="shared" si="9"/>
        <v>1.8537319065413144E-7</v>
      </c>
      <c r="N27">
        <f t="shared" si="2"/>
        <v>0</v>
      </c>
      <c r="O27">
        <f t="shared" si="10"/>
        <v>1.8537319065413144E-7</v>
      </c>
      <c r="P27" t="str">
        <f t="shared" si="3"/>
        <v/>
      </c>
      <c r="Q27" t="str">
        <f t="shared" si="4"/>
        <v/>
      </c>
      <c r="R27" t="str">
        <f t="shared" si="5"/>
        <v/>
      </c>
      <c r="S27" t="str">
        <f t="shared" si="6"/>
        <v/>
      </c>
      <c r="T27" t="str">
        <f t="shared" si="7"/>
        <v/>
      </c>
      <c r="U27">
        <f t="shared" si="8"/>
        <v>0</v>
      </c>
      <c r="V27">
        <f t="shared" si="11"/>
        <v>1.8537319065413144E-7</v>
      </c>
    </row>
    <row r="28" spans="1:22" x14ac:dyDescent="0.5">
      <c r="A28">
        <v>523.70501708984375</v>
      </c>
      <c r="B28">
        <v>194.80000305175781</v>
      </c>
      <c r="E28">
        <v>0</v>
      </c>
      <c r="H28" t="s">
        <v>472</v>
      </c>
      <c r="I28">
        <f>MIN((ABS((I3*I8)-I23*I14))/((AVERAGE((I3*I8*(1-I8)),(I23*I14*(1-I14))))),(ABS((I23*I14)-I22*I11))/((AVERAGE((I23*I14*(1-I14)),(I22*I11*(1-I11))))))</f>
        <v>1.1705035197357625</v>
      </c>
      <c r="J28">
        <f>'hidden params'!J28</f>
        <v>0</v>
      </c>
      <c r="K28" t="str">
        <f t="shared" si="0"/>
        <v/>
      </c>
      <c r="L28">
        <f t="shared" si="1"/>
        <v>0</v>
      </c>
      <c r="M28">
        <f t="shared" si="9"/>
        <v>1.8537319065413144E-7</v>
      </c>
      <c r="N28">
        <f t="shared" si="2"/>
        <v>0</v>
      </c>
      <c r="O28">
        <f t="shared" si="10"/>
        <v>1.8537319065413144E-7</v>
      </c>
      <c r="P28" t="str">
        <f t="shared" si="3"/>
        <v/>
      </c>
      <c r="Q28" t="str">
        <f t="shared" si="4"/>
        <v/>
      </c>
      <c r="R28" t="str">
        <f t="shared" si="5"/>
        <v/>
      </c>
      <c r="S28" t="str">
        <f t="shared" si="6"/>
        <v/>
      </c>
      <c r="T28" t="str">
        <f t="shared" si="7"/>
        <v/>
      </c>
      <c r="U28">
        <f t="shared" si="8"/>
        <v>0</v>
      </c>
      <c r="V28">
        <f t="shared" si="11"/>
        <v>1.8537319065413144E-7</v>
      </c>
    </row>
    <row r="29" spans="1:22" x14ac:dyDescent="0.5">
      <c r="A29">
        <v>523.71502685546875</v>
      </c>
      <c r="B29">
        <v>256.70001220703125</v>
      </c>
      <c r="H29" t="s">
        <v>474</v>
      </c>
      <c r="I29">
        <f>(I25-I26)/I26</f>
        <v>19.446999647278815</v>
      </c>
      <c r="J29">
        <f>'hidden params'!J29</f>
        <v>0</v>
      </c>
      <c r="K29" t="str">
        <f t="shared" si="0"/>
        <v/>
      </c>
      <c r="L29">
        <f t="shared" si="1"/>
        <v>0</v>
      </c>
      <c r="M29">
        <f t="shared" si="9"/>
        <v>1.8537319065413144E-7</v>
      </c>
      <c r="N29">
        <f t="shared" si="2"/>
        <v>0</v>
      </c>
      <c r="O29">
        <f t="shared" si="10"/>
        <v>1.8537319065413144E-7</v>
      </c>
      <c r="P29" t="str">
        <f t="shared" si="3"/>
        <v/>
      </c>
      <c r="Q29" t="str">
        <f t="shared" si="4"/>
        <v/>
      </c>
      <c r="R29" t="str">
        <f t="shared" si="5"/>
        <v/>
      </c>
      <c r="S29" t="str">
        <f t="shared" si="6"/>
        <v/>
      </c>
      <c r="T29" t="str">
        <f t="shared" si="7"/>
        <v/>
      </c>
      <c r="U29">
        <f t="shared" si="8"/>
        <v>0</v>
      </c>
      <c r="V29">
        <f t="shared" si="11"/>
        <v>1.8537319065413144E-7</v>
      </c>
    </row>
    <row r="30" spans="1:22" x14ac:dyDescent="0.5">
      <c r="A30">
        <v>523.7249755859375</v>
      </c>
      <c r="B30">
        <v>283.29998779296875</v>
      </c>
      <c r="H30" t="s">
        <v>516</v>
      </c>
      <c r="I30">
        <f>(I26-I6)/I6</f>
        <v>3.550429728547834E-2</v>
      </c>
      <c r="J30">
        <f>'hidden params'!J30</f>
        <v>0</v>
      </c>
      <c r="K30" t="str">
        <f t="shared" si="0"/>
        <v/>
      </c>
      <c r="L30">
        <f t="shared" si="1"/>
        <v>0</v>
      </c>
      <c r="M30">
        <f t="shared" si="9"/>
        <v>1.8537319065413144E-7</v>
      </c>
      <c r="N30">
        <f t="shared" si="2"/>
        <v>0</v>
      </c>
      <c r="O30">
        <f t="shared" si="10"/>
        <v>1.8537319065413144E-7</v>
      </c>
      <c r="P30" t="str">
        <f t="shared" si="3"/>
        <v/>
      </c>
      <c r="Q30" t="str">
        <f t="shared" si="4"/>
        <v/>
      </c>
      <c r="R30" t="str">
        <f t="shared" si="5"/>
        <v/>
      </c>
      <c r="S30" t="str">
        <f t="shared" si="6"/>
        <v/>
      </c>
      <c r="T30" t="str">
        <f t="shared" si="7"/>
        <v/>
      </c>
      <c r="U30">
        <f t="shared" si="8"/>
        <v>0</v>
      </c>
      <c r="V30">
        <f t="shared" si="11"/>
        <v>1.8537319065413144E-7</v>
      </c>
    </row>
    <row r="31" spans="1:22" x14ac:dyDescent="0.5">
      <c r="A31">
        <v>523.7349853515625</v>
      </c>
      <c r="B31">
        <v>680.5</v>
      </c>
      <c r="H31" t="s">
        <v>475</v>
      </c>
      <c r="I31">
        <f>(0.25* 0.0058*I22*I19)*EXP(-((I17-0.5)^2)/(2*((0.174318)^2)))</f>
        <v>0.1667622617143556</v>
      </c>
    </row>
    <row r="32" spans="1:22" x14ac:dyDescent="0.5">
      <c r="A32">
        <v>523.7449951171875</v>
      </c>
      <c r="B32">
        <v>2995</v>
      </c>
      <c r="H32" t="s">
        <v>498</v>
      </c>
      <c r="I32" t="e">
        <f xml:space="preserve"> 1/ (0.01 * $R$69)</f>
        <v>#VALUE!</v>
      </c>
    </row>
    <row r="33" spans="1:9" x14ac:dyDescent="0.5">
      <c r="A33">
        <v>523.7550048828125</v>
      </c>
      <c r="B33">
        <v>12890</v>
      </c>
      <c r="F33">
        <v>17710</v>
      </c>
      <c r="H33" t="s">
        <v>499</v>
      </c>
      <c r="I33" t="e">
        <f xml:space="preserve"> 1/ (0.01 * $R$72)</f>
        <v>#VALUE!</v>
      </c>
    </row>
    <row r="34" spans="1:9" x14ac:dyDescent="0.5">
      <c r="A34">
        <v>523.7650146484375</v>
      </c>
      <c r="B34">
        <v>31070</v>
      </c>
      <c r="H34" t="s">
        <v>522</v>
      </c>
      <c r="I34" t="e">
        <f xml:space="preserve"> 1/ (0.01 * $R$75)</f>
        <v>#VALUE!</v>
      </c>
    </row>
    <row r="35" spans="1:9" ht="14.7" thickBot="1" x14ac:dyDescent="0.55000000000000004">
      <c r="A35">
        <v>523.7750244140625</v>
      </c>
      <c r="B35">
        <v>38100</v>
      </c>
    </row>
    <row r="36" spans="1:9" x14ac:dyDescent="0.5">
      <c r="A36">
        <v>523.78497314453125</v>
      </c>
      <c r="B36">
        <v>23680</v>
      </c>
      <c r="G36" s="14">
        <v>30</v>
      </c>
      <c r="H36" s="15" t="s">
        <v>505</v>
      </c>
      <c r="I36" s="18" t="s">
        <v>506</v>
      </c>
    </row>
    <row r="37" spans="1:9" x14ac:dyDescent="0.5">
      <c r="A37">
        <v>523.79498291015625</v>
      </c>
      <c r="B37">
        <v>7549</v>
      </c>
      <c r="G37" s="13" t="s">
        <v>461</v>
      </c>
      <c r="H37">
        <f>AVERAGE(K101:K110)</f>
        <v>1.0752894003283573</v>
      </c>
      <c r="I37" s="19">
        <f>STDEV(K101:K110)</f>
        <v>0.57764769513752046</v>
      </c>
    </row>
    <row r="38" spans="1:9" x14ac:dyDescent="0.5">
      <c r="A38">
        <v>523.80499267578125</v>
      </c>
      <c r="B38">
        <v>1692</v>
      </c>
      <c r="G38" s="13" t="s">
        <v>463</v>
      </c>
      <c r="H38">
        <f>AVERAGE(M101:M110)</f>
        <v>2.5460444408653893</v>
      </c>
      <c r="I38" s="19">
        <f>STDEV(M101:M110)</f>
        <v>0.54504969222253319</v>
      </c>
    </row>
    <row r="39" spans="1:9" x14ac:dyDescent="0.5">
      <c r="A39">
        <v>523.81500244140625</v>
      </c>
      <c r="B39">
        <v>567.29998779296875</v>
      </c>
      <c r="G39" s="13" t="s">
        <v>465</v>
      </c>
      <c r="H39">
        <f>AVERAGE(O101:O110)</f>
        <v>3.8578201646100387</v>
      </c>
      <c r="I39" s="19">
        <f>STDEV(O101:O110)</f>
        <v>0.58106164227629176</v>
      </c>
    </row>
    <row r="40" spans="1:9" x14ac:dyDescent="0.5">
      <c r="A40">
        <v>523.82501220703125</v>
      </c>
      <c r="B40">
        <v>476</v>
      </c>
      <c r="G40" s="13" t="s">
        <v>507</v>
      </c>
      <c r="H40">
        <f>AVERAGE(Q101:Q110)</f>
        <v>0.34389820613817695</v>
      </c>
      <c r="I40" s="19">
        <f>STDEV(Q101:Q110)</f>
        <v>0.29752536587531259</v>
      </c>
    </row>
    <row r="41" spans="1:9" x14ac:dyDescent="0.5">
      <c r="A41">
        <v>523.83502197265625</v>
      </c>
      <c r="B41">
        <v>610.70001220703125</v>
      </c>
      <c r="G41" s="13" t="s">
        <v>508</v>
      </c>
      <c r="H41">
        <f>AVERAGE(R101:R110)</f>
        <v>0.5138297457029265</v>
      </c>
      <c r="I41" s="19">
        <f>STDEV(R101:R110)</f>
        <v>0.34719754784444773</v>
      </c>
    </row>
    <row r="42" spans="1:9" ht="14.7" thickBot="1" x14ac:dyDescent="0.55000000000000004">
      <c r="A42">
        <v>523.844970703125</v>
      </c>
      <c r="B42">
        <v>597.5</v>
      </c>
      <c r="G42" s="16" t="s">
        <v>509</v>
      </c>
      <c r="H42" s="17">
        <f>AVERAGE(S101:S110)</f>
        <v>0.14227204815889649</v>
      </c>
      <c r="I42" s="20">
        <f>STDEV(S101:S110)</f>
        <v>0.15317361773715368</v>
      </c>
    </row>
    <row r="43" spans="1:9" x14ac:dyDescent="0.5">
      <c r="A43">
        <v>523.85498046875</v>
      </c>
      <c r="B43">
        <v>520.5</v>
      </c>
      <c r="F43">
        <v>68.694716037403452</v>
      </c>
    </row>
    <row r="44" spans="1:9" x14ac:dyDescent="0.5">
      <c r="A44">
        <v>523.864990234375</v>
      </c>
      <c r="B44">
        <v>444.20001220703125</v>
      </c>
      <c r="F44">
        <f xml:space="preserve"> $F$51 / 2</f>
        <v>68.694716037403452</v>
      </c>
    </row>
    <row r="45" spans="1:9" x14ac:dyDescent="0.5">
      <c r="A45">
        <v>523.875</v>
      </c>
      <c r="B45">
        <v>328</v>
      </c>
    </row>
    <row r="46" spans="1:9" x14ac:dyDescent="0.5">
      <c r="A46">
        <v>523.885009765625</v>
      </c>
      <c r="B46">
        <v>223.19999694824219</v>
      </c>
    </row>
    <row r="47" spans="1:9" x14ac:dyDescent="0.5">
      <c r="A47">
        <v>523.89501953125</v>
      </c>
      <c r="B47">
        <v>165.30000305175781</v>
      </c>
    </row>
    <row r="48" spans="1:9" x14ac:dyDescent="0.5">
      <c r="A48">
        <v>523.905029296875</v>
      </c>
      <c r="B48">
        <v>139.5</v>
      </c>
    </row>
    <row r="49" spans="1:16" x14ac:dyDescent="0.5">
      <c r="A49">
        <v>523.91497802734375</v>
      </c>
      <c r="B49">
        <v>107.5</v>
      </c>
    </row>
    <row r="50" spans="1:16" x14ac:dyDescent="0.5">
      <c r="A50">
        <v>523.92498779296875</v>
      </c>
      <c r="B50">
        <v>85.75</v>
      </c>
      <c r="E50" t="s">
        <v>440</v>
      </c>
      <c r="F50">
        <f>MEDIAN(F54:F66)</f>
        <v>85.5</v>
      </c>
    </row>
    <row r="51" spans="1:16" x14ac:dyDescent="0.5">
      <c r="A51">
        <v>523.93499755859375</v>
      </c>
      <c r="B51">
        <v>130.30000305175781</v>
      </c>
      <c r="E51" t="s">
        <v>441</v>
      </c>
      <c r="F51">
        <f>AVERAGE(F54:F66)</f>
        <v>137.3894320748069</v>
      </c>
    </row>
    <row r="52" spans="1:16" x14ac:dyDescent="0.5">
      <c r="A52">
        <v>523.94500732421875</v>
      </c>
      <c r="B52">
        <v>191.5</v>
      </c>
      <c r="E52" t="s">
        <v>442</v>
      </c>
      <c r="F52">
        <f>SUM(E$1:E$10)</f>
        <v>1022880</v>
      </c>
    </row>
    <row r="53" spans="1:16" x14ac:dyDescent="0.5">
      <c r="A53">
        <v>523.95501708984375</v>
      </c>
      <c r="B53">
        <v>190.30000305175781</v>
      </c>
      <c r="E53" t="s">
        <v>443</v>
      </c>
      <c r="F53">
        <f>ABS(F52/F50)</f>
        <v>11963.508771929824</v>
      </c>
    </row>
    <row r="54" spans="1:16" x14ac:dyDescent="0.5">
      <c r="A54">
        <v>523.96502685546875</v>
      </c>
      <c r="B54">
        <v>172.19999694824219</v>
      </c>
      <c r="F54">
        <f>AVERAGE(B1:B10)</f>
        <v>56.105000305175778</v>
      </c>
    </row>
    <row r="55" spans="1:16" x14ac:dyDescent="0.5">
      <c r="A55">
        <v>523.9749755859375</v>
      </c>
      <c r="B55">
        <v>158.69999694824219</v>
      </c>
      <c r="F55">
        <v>76.5</v>
      </c>
    </row>
    <row r="56" spans="1:16" x14ac:dyDescent="0.5">
      <c r="A56">
        <v>523.9849853515625</v>
      </c>
      <c r="B56">
        <v>155.5</v>
      </c>
      <c r="F56">
        <v>156</v>
      </c>
    </row>
    <row r="57" spans="1:16" x14ac:dyDescent="0.5">
      <c r="A57">
        <v>523.9949951171875</v>
      </c>
      <c r="B57">
        <v>144.5</v>
      </c>
      <c r="F57">
        <v>392.79998779296875</v>
      </c>
    </row>
    <row r="58" spans="1:16" x14ac:dyDescent="0.5">
      <c r="A58">
        <v>524.0050048828125</v>
      </c>
      <c r="B58">
        <v>88.5</v>
      </c>
      <c r="F58">
        <v>292.20001220703125</v>
      </c>
    </row>
    <row r="59" spans="1:16" x14ac:dyDescent="0.5">
      <c r="A59">
        <v>524.0150146484375</v>
      </c>
      <c r="B59">
        <v>67.75</v>
      </c>
      <c r="F59">
        <v>297</v>
      </c>
    </row>
    <row r="60" spans="1:16" x14ac:dyDescent="0.5">
      <c r="A60">
        <v>524.0250244140625</v>
      </c>
      <c r="B60">
        <v>76.5</v>
      </c>
      <c r="F60">
        <v>118.80000305175781</v>
      </c>
    </row>
    <row r="61" spans="1:16" x14ac:dyDescent="0.5">
      <c r="A61">
        <v>524.03497314453125</v>
      </c>
      <c r="B61">
        <v>43.25</v>
      </c>
      <c r="F61">
        <v>94.5</v>
      </c>
      <c r="I61" s="22"/>
    </row>
    <row r="62" spans="1:16" x14ac:dyDescent="0.5">
      <c r="A62">
        <v>524.04498291015625</v>
      </c>
      <c r="B62">
        <v>53.5</v>
      </c>
      <c r="F62">
        <v>52.5</v>
      </c>
      <c r="I62" s="22"/>
    </row>
    <row r="63" spans="1:16" x14ac:dyDescent="0.5">
      <c r="A63">
        <v>524.05499267578125</v>
      </c>
      <c r="B63">
        <v>134.5</v>
      </c>
      <c r="F63">
        <v>32.5</v>
      </c>
      <c r="I63" s="22"/>
    </row>
    <row r="64" spans="1:16" x14ac:dyDescent="0.5">
      <c r="A64">
        <v>524.06500244140625</v>
      </c>
      <c r="B64">
        <v>171.5</v>
      </c>
      <c r="F64">
        <v>26.25</v>
      </c>
      <c r="L64" t="s">
        <v>485</v>
      </c>
      <c r="M64" t="s">
        <v>486</v>
      </c>
      <c r="N64" t="s">
        <v>487</v>
      </c>
      <c r="O64" t="s">
        <v>488</v>
      </c>
      <c r="P64" t="s">
        <v>489</v>
      </c>
    </row>
    <row r="65" spans="1:20" x14ac:dyDescent="0.5">
      <c r="A65">
        <v>524.07501220703125</v>
      </c>
      <c r="B65">
        <v>157.5</v>
      </c>
      <c r="F65">
        <f>AVERAGE(B$576:B$586)</f>
        <v>53.518181540749289</v>
      </c>
      <c r="I65" t="s">
        <v>491</v>
      </c>
      <c r="L65">
        <v>0.99989459026194372</v>
      </c>
      <c r="M65">
        <v>0.99589723716775858</v>
      </c>
      <c r="N65">
        <v>0.9999972970473977</v>
      </c>
      <c r="O65">
        <v>0.99978919163510027</v>
      </c>
      <c r="P65">
        <v>0.99894595817550169</v>
      </c>
    </row>
    <row r="66" spans="1:20" x14ac:dyDescent="0.5">
      <c r="A66">
        <v>524.08502197265625</v>
      </c>
      <c r="B66">
        <v>169</v>
      </c>
      <c r="I66" t="s">
        <v>492</v>
      </c>
      <c r="J66" t="s">
        <v>493</v>
      </c>
      <c r="K66" t="s">
        <v>494</v>
      </c>
      <c r="L66" t="s">
        <v>495</v>
      </c>
      <c r="M66" t="s">
        <v>496</v>
      </c>
      <c r="N66" t="s">
        <v>486</v>
      </c>
      <c r="O66" t="s">
        <v>487</v>
      </c>
      <c r="P66" t="s">
        <v>482</v>
      </c>
      <c r="Q66" t="s">
        <v>483</v>
      </c>
      <c r="R66" t="s">
        <v>497</v>
      </c>
      <c r="S66" t="s">
        <v>479</v>
      </c>
      <c r="T66" t="s">
        <v>480</v>
      </c>
    </row>
    <row r="67" spans="1:20" x14ac:dyDescent="0.5">
      <c r="A67">
        <v>524.094970703125</v>
      </c>
      <c r="B67">
        <v>193.30000305175781</v>
      </c>
      <c r="I67" t="s">
        <v>476</v>
      </c>
      <c r="J67">
        <v>1.4105117638875493</v>
      </c>
      <c r="K67" s="12">
        <v>0</v>
      </c>
      <c r="L67" t="s">
        <v>521</v>
      </c>
      <c r="M67" t="s">
        <v>521</v>
      </c>
      <c r="N67" t="s">
        <v>521</v>
      </c>
      <c r="O67" t="s">
        <v>521</v>
      </c>
      <c r="P67" t="s">
        <v>521</v>
      </c>
      <c r="Q67" t="s">
        <v>521</v>
      </c>
      <c r="R67" t="s">
        <v>521</v>
      </c>
      <c r="S67">
        <v>125583520521.89738</v>
      </c>
      <c r="T67">
        <v>-22309480594.687328</v>
      </c>
    </row>
    <row r="68" spans="1:20" x14ac:dyDescent="0.5">
      <c r="A68">
        <v>524.10400390625</v>
      </c>
      <c r="B68">
        <v>156</v>
      </c>
      <c r="I68" t="s">
        <v>477</v>
      </c>
      <c r="J68">
        <v>0.603313555193981</v>
      </c>
      <c r="K68" s="12">
        <v>0</v>
      </c>
      <c r="L68" t="s">
        <v>521</v>
      </c>
      <c r="M68" t="s">
        <v>521</v>
      </c>
      <c r="N68" t="s">
        <v>521</v>
      </c>
      <c r="O68" t="s">
        <v>521</v>
      </c>
      <c r="P68" t="s">
        <v>521</v>
      </c>
      <c r="Q68" t="s">
        <v>521</v>
      </c>
      <c r="R68" t="s">
        <v>521</v>
      </c>
      <c r="S68">
        <v>-11703792075.013033</v>
      </c>
      <c r="T68">
        <v>1969926499.6977062</v>
      </c>
    </row>
    <row r="69" spans="1:20" x14ac:dyDescent="0.5">
      <c r="A69">
        <v>524.114990234375</v>
      </c>
      <c r="B69">
        <v>95.5</v>
      </c>
      <c r="I69" t="s">
        <v>478</v>
      </c>
      <c r="J69">
        <v>101129.4105988899</v>
      </c>
      <c r="K69" s="12">
        <v>0</v>
      </c>
      <c r="L69" t="s">
        <v>521</v>
      </c>
      <c r="M69" t="s">
        <v>521</v>
      </c>
      <c r="N69" t="s">
        <v>521</v>
      </c>
      <c r="O69" t="s">
        <v>521</v>
      </c>
      <c r="P69" t="s">
        <v>521</v>
      </c>
      <c r="Q69" t="s">
        <v>521</v>
      </c>
      <c r="R69" t="s">
        <v>521</v>
      </c>
      <c r="S69">
        <v>2.3592514960249768E+16</v>
      </c>
      <c r="T69">
        <v>-3995334291349253.5</v>
      </c>
    </row>
    <row r="70" spans="1:20" x14ac:dyDescent="0.5">
      <c r="A70">
        <v>524.125</v>
      </c>
      <c r="B70">
        <v>109.69999694824219</v>
      </c>
      <c r="I70" t="s">
        <v>479</v>
      </c>
      <c r="J70">
        <v>5.8111516480286101</v>
      </c>
      <c r="K70" s="12">
        <v>0</v>
      </c>
      <c r="L70" t="s">
        <v>521</v>
      </c>
      <c r="M70" t="s">
        <v>521</v>
      </c>
      <c r="N70" t="s">
        <v>521</v>
      </c>
      <c r="O70" t="s">
        <v>521</v>
      </c>
      <c r="P70" t="s">
        <v>521</v>
      </c>
      <c r="Q70" t="s">
        <v>521</v>
      </c>
      <c r="R70" t="s">
        <v>521</v>
      </c>
      <c r="S70">
        <v>-1472668574479.0601</v>
      </c>
      <c r="T70">
        <v>132629007105.36961</v>
      </c>
    </row>
    <row r="71" spans="1:20" x14ac:dyDescent="0.5">
      <c r="A71">
        <v>524.135009765625</v>
      </c>
      <c r="B71">
        <v>197.19999694824219</v>
      </c>
      <c r="I71" t="s">
        <v>480</v>
      </c>
      <c r="J71">
        <v>0.46959282201344221</v>
      </c>
      <c r="K71" s="12">
        <v>0</v>
      </c>
      <c r="L71" t="s">
        <v>521</v>
      </c>
      <c r="M71" t="s">
        <v>521</v>
      </c>
      <c r="N71" t="s">
        <v>521</v>
      </c>
      <c r="O71" t="s">
        <v>521</v>
      </c>
      <c r="P71" t="s">
        <v>521</v>
      </c>
      <c r="Q71" t="s">
        <v>521</v>
      </c>
      <c r="R71" t="s">
        <v>521</v>
      </c>
      <c r="S71">
        <v>112859447412.37411</v>
      </c>
      <c r="T71">
        <v>-13957396736.889994</v>
      </c>
    </row>
    <row r="72" spans="1:20" x14ac:dyDescent="0.5">
      <c r="A72">
        <v>524.14398193359375</v>
      </c>
      <c r="B72">
        <v>259.5</v>
      </c>
      <c r="I72" t="s">
        <v>481</v>
      </c>
      <c r="J72">
        <v>423987.79367750103</v>
      </c>
      <c r="K72" s="12">
        <v>0</v>
      </c>
      <c r="L72" t="s">
        <v>521</v>
      </c>
      <c r="M72" t="s">
        <v>521</v>
      </c>
      <c r="N72" t="s">
        <v>521</v>
      </c>
      <c r="O72" t="s">
        <v>521</v>
      </c>
      <c r="P72" t="s">
        <v>521</v>
      </c>
      <c r="Q72" t="s">
        <v>521</v>
      </c>
      <c r="R72" t="s">
        <v>521</v>
      </c>
      <c r="S72">
        <v>-4.357701739628304E+16</v>
      </c>
      <c r="T72">
        <v>-1673309780817418.8</v>
      </c>
    </row>
    <row r="73" spans="1:20" x14ac:dyDescent="0.5">
      <c r="A73">
        <v>524.15399169921875</v>
      </c>
      <c r="B73">
        <v>246.69999694824219</v>
      </c>
      <c r="I73" t="s">
        <v>517</v>
      </c>
      <c r="J73">
        <v>5.9999898506830949</v>
      </c>
      <c r="K73" s="12">
        <v>0</v>
      </c>
      <c r="L73" t="s">
        <v>521</v>
      </c>
      <c r="M73" t="s">
        <v>521</v>
      </c>
      <c r="N73" t="s">
        <v>521</v>
      </c>
      <c r="O73" t="s">
        <v>521</v>
      </c>
      <c r="P73" t="s">
        <v>521</v>
      </c>
      <c r="Q73" t="s">
        <v>521</v>
      </c>
      <c r="R73" t="s">
        <v>521</v>
      </c>
      <c r="S73">
        <v>-1031718426562.8109</v>
      </c>
      <c r="T73">
        <v>275028639319.23102</v>
      </c>
    </row>
    <row r="74" spans="1:20" x14ac:dyDescent="0.5">
      <c r="A74">
        <v>524.16400146484375</v>
      </c>
      <c r="B74">
        <v>234.19999694824219</v>
      </c>
      <c r="I74" t="s">
        <v>518</v>
      </c>
      <c r="J74">
        <v>0.71520522224491656</v>
      </c>
      <c r="K74" s="12">
        <v>0</v>
      </c>
      <c r="L74" t="s">
        <v>521</v>
      </c>
      <c r="M74" t="s">
        <v>521</v>
      </c>
      <c r="N74" t="s">
        <v>521</v>
      </c>
      <c r="O74" t="s">
        <v>521</v>
      </c>
      <c r="P74" t="s">
        <v>521</v>
      </c>
      <c r="Q74" t="s">
        <v>521</v>
      </c>
      <c r="R74" t="s">
        <v>521</v>
      </c>
      <c r="S74">
        <v>276755140831.02008</v>
      </c>
      <c r="T74">
        <v>-84618178208.752411</v>
      </c>
    </row>
    <row r="75" spans="1:20" x14ac:dyDescent="0.5">
      <c r="A75">
        <v>524.17401123046875</v>
      </c>
      <c r="B75">
        <v>214.30000305175781</v>
      </c>
      <c r="I75" t="s">
        <v>519</v>
      </c>
      <c r="J75">
        <v>21958.250023823712</v>
      </c>
      <c r="K75" s="12">
        <v>0</v>
      </c>
      <c r="L75" t="s">
        <v>521</v>
      </c>
      <c r="M75" t="s">
        <v>521</v>
      </c>
      <c r="N75" t="s">
        <v>521</v>
      </c>
      <c r="O75" t="s">
        <v>521</v>
      </c>
      <c r="P75" t="s">
        <v>521</v>
      </c>
      <c r="Q75" t="s">
        <v>521</v>
      </c>
      <c r="R75" t="s">
        <v>521</v>
      </c>
      <c r="S75">
        <v>1.784863766205235E+16</v>
      </c>
      <c r="T75">
        <v>6088988369085558</v>
      </c>
    </row>
    <row r="76" spans="1:20" x14ac:dyDescent="0.5">
      <c r="A76">
        <v>524.18402099609375</v>
      </c>
      <c r="B76">
        <v>184</v>
      </c>
    </row>
    <row r="77" spans="1:20" x14ac:dyDescent="0.5">
      <c r="A77">
        <v>524.1939697265625</v>
      </c>
      <c r="B77">
        <v>233</v>
      </c>
      <c r="I77" t="s">
        <v>500</v>
      </c>
      <c r="J77" t="s">
        <v>501</v>
      </c>
      <c r="K77" t="s">
        <v>472</v>
      </c>
    </row>
    <row r="78" spans="1:20" x14ac:dyDescent="0.5">
      <c r="A78">
        <v>524.2039794921875</v>
      </c>
      <c r="B78">
        <v>295.5</v>
      </c>
      <c r="I78" t="e">
        <f>MIN(I32:I34)</f>
        <v>#VALUE!</v>
      </c>
      <c r="J78">
        <f>I30</f>
        <v>3.550429728547834E-2</v>
      </c>
      <c r="K78">
        <f>I28</f>
        <v>1.1705035197357625</v>
      </c>
    </row>
    <row r="79" spans="1:20" x14ac:dyDescent="0.5">
      <c r="A79">
        <v>524.2139892578125</v>
      </c>
      <c r="B79">
        <v>324</v>
      </c>
      <c r="I79">
        <f>8</f>
        <v>8</v>
      </c>
      <c r="J79">
        <f>J80*2</f>
        <v>0.33352452342871119</v>
      </c>
      <c r="K79">
        <v>2</v>
      </c>
    </row>
    <row r="80" spans="1:20" x14ac:dyDescent="0.5">
      <c r="A80">
        <v>524.2239990234375</v>
      </c>
      <c r="B80">
        <v>439</v>
      </c>
      <c r="I80">
        <f>4</f>
        <v>4</v>
      </c>
      <c r="J80">
        <f>I31</f>
        <v>0.1667622617143556</v>
      </c>
      <c r="K80">
        <v>1.5</v>
      </c>
    </row>
    <row r="81" spans="1:11" x14ac:dyDescent="0.5">
      <c r="A81">
        <v>524.2340087890625</v>
      </c>
      <c r="B81">
        <v>799.70001220703125</v>
      </c>
      <c r="I81">
        <f>2</f>
        <v>2</v>
      </c>
      <c r="J81">
        <f>J80/2</f>
        <v>8.3381130857177799E-2</v>
      </c>
      <c r="K81">
        <v>1</v>
      </c>
    </row>
    <row r="82" spans="1:11" x14ac:dyDescent="0.5">
      <c r="A82">
        <v>524.2440185546875</v>
      </c>
      <c r="B82">
        <v>2632</v>
      </c>
    </row>
    <row r="83" spans="1:11" x14ac:dyDescent="0.5">
      <c r="A83">
        <v>524.2540283203125</v>
      </c>
      <c r="B83">
        <v>19040</v>
      </c>
    </row>
    <row r="84" spans="1:11" x14ac:dyDescent="0.5">
      <c r="A84">
        <v>524.26397705078125</v>
      </c>
      <c r="B84">
        <v>79660</v>
      </c>
    </row>
    <row r="85" spans="1:11" x14ac:dyDescent="0.5">
      <c r="A85">
        <v>524.27398681640625</v>
      </c>
      <c r="B85">
        <v>136700</v>
      </c>
    </row>
    <row r="86" spans="1:11" x14ac:dyDescent="0.5">
      <c r="A86">
        <v>524.28399658203125</v>
      </c>
      <c r="B86">
        <v>104100</v>
      </c>
    </row>
    <row r="87" spans="1:11" x14ac:dyDescent="0.5">
      <c r="A87">
        <v>524.29400634765625</v>
      </c>
      <c r="B87">
        <v>34010</v>
      </c>
    </row>
    <row r="88" spans="1:11" x14ac:dyDescent="0.5">
      <c r="A88">
        <v>524.30401611328125</v>
      </c>
      <c r="B88">
        <v>4425</v>
      </c>
    </row>
    <row r="89" spans="1:11" x14ac:dyDescent="0.5">
      <c r="A89">
        <v>524.31402587890625</v>
      </c>
      <c r="B89">
        <v>716.5</v>
      </c>
      <c r="I89">
        <v>390220544.48912287</v>
      </c>
    </row>
    <row r="90" spans="1:11" x14ac:dyDescent="0.5">
      <c r="A90">
        <v>524.323974609375</v>
      </c>
      <c r="B90">
        <v>679.5</v>
      </c>
      <c r="H90" t="s">
        <v>503</v>
      </c>
      <c r="I90">
        <f>((MIN(I24:I25)-I26)/(I98-I97))/((I26/(I96-I98)))</f>
        <v>6.4823332157596054</v>
      </c>
    </row>
    <row r="91" spans="1:11" x14ac:dyDescent="0.5">
      <c r="A91">
        <v>524.333984375</v>
      </c>
      <c r="B91">
        <v>1094</v>
      </c>
      <c r="H91" t="s">
        <v>504</v>
      </c>
      <c r="I91">
        <f>_xlfn.F.DIST(I90,I96-I97,I96-I98,FALSE)</f>
        <v>2.0670387173572773E-2</v>
      </c>
    </row>
    <row r="92" spans="1:11" x14ac:dyDescent="0.5">
      <c r="A92">
        <v>524.343994140625</v>
      </c>
      <c r="B92">
        <v>1220</v>
      </c>
      <c r="I92">
        <f>ROUND(I91,3-(1+INT(LOG10(I91))))</f>
        <v>2.07E-2</v>
      </c>
    </row>
    <row r="93" spans="1:11" x14ac:dyDescent="0.5">
      <c r="A93">
        <v>524.35400390625</v>
      </c>
      <c r="B93">
        <v>889</v>
      </c>
      <c r="H93" t="s">
        <v>523</v>
      </c>
      <c r="I93">
        <f>((I26-I6)/(I99-I98))/((I6/(I96-I99)))</f>
        <v>-2.3669531523652226E-2</v>
      </c>
    </row>
    <row r="94" spans="1:11" x14ac:dyDescent="0.5">
      <c r="A94">
        <v>524.364013671875</v>
      </c>
      <c r="B94">
        <v>483.79998779296875</v>
      </c>
      <c r="H94" t="s">
        <v>524</v>
      </c>
      <c r="I94">
        <v>1</v>
      </c>
    </row>
    <row r="95" spans="1:11" x14ac:dyDescent="0.5">
      <c r="A95">
        <v>524.3740234375</v>
      </c>
      <c r="B95">
        <v>233.5</v>
      </c>
      <c r="I95">
        <f>ROUND(I94,3-(1+INT(LOG10(I94))))</f>
        <v>1</v>
      </c>
    </row>
    <row r="96" spans="1:11" x14ac:dyDescent="0.5">
      <c r="A96">
        <v>524.38397216796875</v>
      </c>
      <c r="B96">
        <v>147.5</v>
      </c>
      <c r="H96" t="s">
        <v>502</v>
      </c>
      <c r="I96">
        <v>8</v>
      </c>
    </row>
    <row r="97" spans="1:19" x14ac:dyDescent="0.5">
      <c r="A97">
        <v>524.39398193359375</v>
      </c>
      <c r="B97">
        <v>218.80000305175781</v>
      </c>
      <c r="H97" t="s">
        <v>23</v>
      </c>
      <c r="I97">
        <v>4</v>
      </c>
      <c r="J97" t="s">
        <v>467</v>
      </c>
      <c r="K97">
        <f>AVERAGE(K101:K120)</f>
        <v>1.0752894003283573</v>
      </c>
      <c r="L97">
        <f t="shared" ref="L97:P97" si="12">AVERAGE(L101:L120)</f>
        <v>176240.93743822927</v>
      </c>
      <c r="M97">
        <f t="shared" si="12"/>
        <v>2.5460444408653893</v>
      </c>
      <c r="N97">
        <f t="shared" si="12"/>
        <v>281330.65511074843</v>
      </c>
      <c r="O97">
        <f t="shared" si="12"/>
        <v>3.8578201646100387</v>
      </c>
      <c r="P97">
        <f t="shared" si="12"/>
        <v>71068.958190122838</v>
      </c>
    </row>
    <row r="98" spans="1:19" x14ac:dyDescent="0.5">
      <c r="A98">
        <v>524.40399169921875</v>
      </c>
      <c r="B98">
        <v>303.79998779296875</v>
      </c>
      <c r="H98" t="s">
        <v>24</v>
      </c>
      <c r="I98">
        <v>7</v>
      </c>
      <c r="J98" t="s">
        <v>468</v>
      </c>
      <c r="K98">
        <f>K99/AVERAGE(K101:K120)</f>
        <v>0.53720207319176239</v>
      </c>
      <c r="L98">
        <f t="shared" ref="L98:P98" si="13">L99/AVERAGE(L101:L120)</f>
        <v>0.84921665657096201</v>
      </c>
      <c r="M98">
        <f t="shared" si="13"/>
        <v>0.21407705359505555</v>
      </c>
      <c r="N98">
        <f t="shared" si="13"/>
        <v>0.70034347728273649</v>
      </c>
      <c r="O98">
        <f t="shared" si="13"/>
        <v>0.15061916250184446</v>
      </c>
      <c r="P98">
        <f t="shared" si="13"/>
        <v>0.94879392771861326</v>
      </c>
    </row>
    <row r="99" spans="1:19" x14ac:dyDescent="0.5">
      <c r="A99">
        <v>524.41400146484375</v>
      </c>
      <c r="B99">
        <v>233.69999694824219</v>
      </c>
      <c r="H99" t="s">
        <v>1</v>
      </c>
      <c r="I99">
        <v>10</v>
      </c>
      <c r="J99" t="s">
        <v>459</v>
      </c>
      <c r="K99">
        <f>STDEV(K101:K120)</f>
        <v>0.57764769513752046</v>
      </c>
      <c r="L99">
        <f t="shared" ref="L99:P99" si="14">STDEV(L101:L120)</f>
        <v>149666.73964222515</v>
      </c>
      <c r="M99">
        <f t="shared" si="14"/>
        <v>0.54504969222253319</v>
      </c>
      <c r="N99">
        <f t="shared" si="14"/>
        <v>197028.08926649182</v>
      </c>
      <c r="O99">
        <f t="shared" si="14"/>
        <v>0.58106164227629176</v>
      </c>
      <c r="P99">
        <f t="shared" si="14"/>
        <v>67429.795980076553</v>
      </c>
    </row>
    <row r="100" spans="1:19" x14ac:dyDescent="0.5">
      <c r="A100">
        <v>524.42401123046875</v>
      </c>
      <c r="B100">
        <v>124.19999694824219</v>
      </c>
      <c r="J100" t="s">
        <v>460</v>
      </c>
      <c r="K100" t="s">
        <v>461</v>
      </c>
      <c r="L100" t="s">
        <v>462</v>
      </c>
      <c r="M100" t="s">
        <v>463</v>
      </c>
      <c r="N100" t="s">
        <v>464</v>
      </c>
      <c r="O100" t="s">
        <v>465</v>
      </c>
      <c r="P100" t="s">
        <v>466</v>
      </c>
      <c r="Q100" t="s">
        <v>469</v>
      </c>
      <c r="R100" t="s">
        <v>470</v>
      </c>
      <c r="S100" t="s">
        <v>471</v>
      </c>
    </row>
    <row r="101" spans="1:19" x14ac:dyDescent="0.5">
      <c r="A101">
        <v>524.43402099609375</v>
      </c>
      <c r="B101">
        <v>145.80000305175781</v>
      </c>
      <c r="J101">
        <v>1</v>
      </c>
      <c r="K101">
        <v>1.7896518930720264</v>
      </c>
      <c r="L101">
        <v>404523.10816844529</v>
      </c>
      <c r="M101">
        <v>3.9583179510090161</v>
      </c>
      <c r="N101">
        <v>77308.531196688811</v>
      </c>
      <c r="O101">
        <v>4.0250397634293975</v>
      </c>
      <c r="P101">
        <v>29977.639575080953</v>
      </c>
      <c r="Q101">
        <f>L101/SUM(P101,N101,L101)</f>
        <v>0.79037861331095172</v>
      </c>
      <c r="R101">
        <f>N101/SUM(P101,N101,L101)</f>
        <v>0.15104949124167655</v>
      </c>
      <c r="S101">
        <f>P101/SUM(P101,N101,L101)</f>
        <v>5.8571895447371659E-2</v>
      </c>
    </row>
    <row r="102" spans="1:19" x14ac:dyDescent="0.5">
      <c r="A102">
        <v>524.4439697265625</v>
      </c>
      <c r="B102">
        <v>233.5</v>
      </c>
      <c r="J102">
        <v>2</v>
      </c>
      <c r="K102">
        <v>0.6403741177286979</v>
      </c>
      <c r="L102">
        <v>113500.42909186897</v>
      </c>
      <c r="M102">
        <v>2.6112148210828119</v>
      </c>
      <c r="N102">
        <v>346748.70637383126</v>
      </c>
      <c r="O102">
        <v>4.1888446916770867</v>
      </c>
      <c r="P102">
        <v>71994.762551633976</v>
      </c>
      <c r="Q102">
        <f t="shared" ref="Q102:Q110" si="15">L102/SUM(P102,N102,L102)</f>
        <v>0.21324890621512108</v>
      </c>
      <c r="R102">
        <f t="shared" ref="R102:R110" si="16">N102/SUM(P102,N102,L102)</f>
        <v>0.65148460633462879</v>
      </c>
      <c r="S102">
        <f t="shared" ref="S102:S110" si="17">P102/SUM(P102,N102,L102)</f>
        <v>0.13526648745025019</v>
      </c>
    </row>
    <row r="103" spans="1:19" x14ac:dyDescent="0.5">
      <c r="A103">
        <v>524.4539794921875</v>
      </c>
      <c r="B103">
        <v>319.20001220703125</v>
      </c>
      <c r="J103">
        <v>3</v>
      </c>
      <c r="K103">
        <v>1.9699148290494459</v>
      </c>
      <c r="L103">
        <v>394939.2209101069</v>
      </c>
      <c r="M103">
        <v>2.0673082698500398</v>
      </c>
      <c r="N103">
        <v>55820.38525725068</v>
      </c>
      <c r="O103">
        <v>3.9897881539006299</v>
      </c>
      <c r="P103">
        <v>70427.499093807855</v>
      </c>
      <c r="Q103">
        <f t="shared" si="15"/>
        <v>0.75776859581398115</v>
      </c>
      <c r="R103">
        <f t="shared" si="16"/>
        <v>0.10710239124062604</v>
      </c>
      <c r="S103">
        <f t="shared" si="17"/>
        <v>0.13512901294539287</v>
      </c>
    </row>
    <row r="104" spans="1:19" x14ac:dyDescent="0.5">
      <c r="A104">
        <v>524.4639892578125</v>
      </c>
      <c r="B104">
        <v>415.5</v>
      </c>
      <c r="J104">
        <v>4</v>
      </c>
      <c r="K104">
        <v>0.68217633660420041</v>
      </c>
      <c r="L104">
        <v>96829.170696721543</v>
      </c>
      <c r="M104">
        <v>2.5489872126901929</v>
      </c>
      <c r="N104">
        <v>386865.08549821028</v>
      </c>
      <c r="O104">
        <v>4.28324793094081</v>
      </c>
      <c r="P104">
        <v>69617.662051699546</v>
      </c>
      <c r="Q104">
        <f t="shared" si="15"/>
        <v>0.17499924997740829</v>
      </c>
      <c r="R104">
        <f t="shared" si="16"/>
        <v>0.69918082864387232</v>
      </c>
      <c r="S104">
        <f t="shared" si="17"/>
        <v>0.12581992137871933</v>
      </c>
    </row>
    <row r="105" spans="1:19" x14ac:dyDescent="0.5">
      <c r="A105">
        <v>524.4739990234375</v>
      </c>
      <c r="B105">
        <v>404.79998779296875</v>
      </c>
      <c r="J105">
        <v>5</v>
      </c>
      <c r="K105">
        <v>0.7040298177877834</v>
      </c>
      <c r="L105">
        <v>75381.020958495865</v>
      </c>
      <c r="M105">
        <v>2.5356984369263542</v>
      </c>
      <c r="N105">
        <v>416769.46832708758</v>
      </c>
      <c r="O105">
        <v>3.2956489409312586</v>
      </c>
      <c r="P105">
        <v>50890.168135338368</v>
      </c>
      <c r="Q105">
        <f t="shared" si="15"/>
        <v>0.13881284932974458</v>
      </c>
      <c r="R105">
        <f t="shared" si="16"/>
        <v>0.76747378420330892</v>
      </c>
      <c r="S105">
        <f t="shared" si="17"/>
        <v>9.3713366466946446E-2</v>
      </c>
    </row>
    <row r="106" spans="1:19" x14ac:dyDescent="0.5">
      <c r="A106">
        <v>524.4840087890625</v>
      </c>
      <c r="B106">
        <v>273</v>
      </c>
      <c r="J106">
        <v>6</v>
      </c>
      <c r="K106">
        <v>0.94565591009983263</v>
      </c>
      <c r="L106">
        <v>150393.72780612382</v>
      </c>
      <c r="M106">
        <v>2.2605872258952959</v>
      </c>
      <c r="N106">
        <v>47747.890307911075</v>
      </c>
      <c r="O106">
        <v>3.2533993933274408</v>
      </c>
      <c r="P106">
        <v>252295.14504122493</v>
      </c>
      <c r="Q106">
        <f t="shared" si="15"/>
        <v>0.33388422106719789</v>
      </c>
      <c r="R106">
        <f t="shared" si="16"/>
        <v>0.10600353748535617</v>
      </c>
      <c r="S106">
        <f t="shared" si="17"/>
        <v>0.56011224144744598</v>
      </c>
    </row>
    <row r="107" spans="1:19" x14ac:dyDescent="0.5">
      <c r="A107">
        <v>524.4940185546875</v>
      </c>
      <c r="B107">
        <v>192.80000305175781</v>
      </c>
      <c r="J107">
        <v>7</v>
      </c>
      <c r="K107">
        <v>0.79344215405162888</v>
      </c>
      <c r="L107">
        <v>33720.807259390553</v>
      </c>
      <c r="M107">
        <v>2.3512721506673278</v>
      </c>
      <c r="N107">
        <v>519872.97734282457</v>
      </c>
      <c r="O107">
        <v>4.8986155953778896</v>
      </c>
      <c r="P107">
        <v>31540.378719518358</v>
      </c>
      <c r="Q107">
        <f t="shared" si="15"/>
        <v>5.7629188950379766E-2</v>
      </c>
      <c r="R107">
        <f t="shared" si="16"/>
        <v>0.88846799576967217</v>
      </c>
      <c r="S107">
        <f t="shared" si="17"/>
        <v>5.3902815279948058E-2</v>
      </c>
    </row>
    <row r="108" spans="1:19" x14ac:dyDescent="0.5">
      <c r="A108">
        <v>524.5040283203125</v>
      </c>
      <c r="B108">
        <v>178.30000305175781</v>
      </c>
      <c r="J108">
        <v>8</v>
      </c>
      <c r="K108">
        <v>1.9378759884427796</v>
      </c>
      <c r="L108">
        <v>362578.31761468697</v>
      </c>
      <c r="M108">
        <v>1.9973488708544114</v>
      </c>
      <c r="N108">
        <v>53620.191349939007</v>
      </c>
      <c r="O108">
        <v>3.9592631845755739</v>
      </c>
      <c r="P108">
        <v>77704.074802020055</v>
      </c>
      <c r="Q108">
        <f t="shared" si="15"/>
        <v>0.73410897114479201</v>
      </c>
      <c r="R108">
        <f t="shared" si="16"/>
        <v>0.10856430622617054</v>
      </c>
      <c r="S108">
        <f t="shared" si="17"/>
        <v>0.15732672262903744</v>
      </c>
    </row>
    <row r="109" spans="1:19" x14ac:dyDescent="0.5">
      <c r="A109">
        <v>524.51397705078125</v>
      </c>
      <c r="B109">
        <v>158.5</v>
      </c>
      <c r="J109">
        <v>9</v>
      </c>
      <c r="K109">
        <v>0.63751212204140362</v>
      </c>
      <c r="L109">
        <v>86651.623639258876</v>
      </c>
      <c r="M109">
        <v>2.67541758212068</v>
      </c>
      <c r="N109">
        <v>452871.1731553729</v>
      </c>
      <c r="O109">
        <v>2.8971673333873156</v>
      </c>
      <c r="P109">
        <v>9635.3903557925587</v>
      </c>
      <c r="Q109">
        <f t="shared" si="15"/>
        <v>0.15778991494034383</v>
      </c>
      <c r="R109">
        <f t="shared" si="16"/>
        <v>0.82466433853115495</v>
      </c>
      <c r="S109">
        <f t="shared" si="17"/>
        <v>1.7545746528501178E-2</v>
      </c>
    </row>
    <row r="110" spans="1:19" x14ac:dyDescent="0.5">
      <c r="A110">
        <v>524.52398681640625</v>
      </c>
      <c r="B110">
        <v>156</v>
      </c>
      <c r="J110">
        <v>10</v>
      </c>
      <c r="K110">
        <v>0.65226083440577409</v>
      </c>
      <c r="L110">
        <v>43891.948237193777</v>
      </c>
      <c r="M110">
        <v>2.4542918875577571</v>
      </c>
      <c r="N110">
        <v>455682.14229836827</v>
      </c>
      <c r="O110">
        <v>3.7871866585529919</v>
      </c>
      <c r="P110">
        <v>46606.861575111776</v>
      </c>
      <c r="Q110">
        <f t="shared" si="15"/>
        <v>8.0361550631849687E-2</v>
      </c>
      <c r="R110">
        <f t="shared" si="16"/>
        <v>0.83430617735279877</v>
      </c>
      <c r="S110">
        <f t="shared" si="17"/>
        <v>8.5332272015351665E-2</v>
      </c>
    </row>
    <row r="111" spans="1:19" x14ac:dyDescent="0.5">
      <c r="A111">
        <v>524.53399658203125</v>
      </c>
      <c r="B111">
        <v>175.80000305175781</v>
      </c>
      <c r="J111">
        <v>11</v>
      </c>
    </row>
    <row r="112" spans="1:19" x14ac:dyDescent="0.5">
      <c r="A112">
        <v>524.54400634765625</v>
      </c>
      <c r="B112">
        <v>186.5</v>
      </c>
      <c r="J112">
        <v>12</v>
      </c>
    </row>
    <row r="113" spans="1:10" x14ac:dyDescent="0.5">
      <c r="A113">
        <v>524.55401611328125</v>
      </c>
      <c r="B113">
        <v>168</v>
      </c>
      <c r="J113">
        <v>13</v>
      </c>
    </row>
    <row r="114" spans="1:10" x14ac:dyDescent="0.5">
      <c r="A114">
        <v>524.56402587890625</v>
      </c>
      <c r="B114">
        <v>136.5</v>
      </c>
      <c r="J114">
        <v>14</v>
      </c>
    </row>
    <row r="115" spans="1:10" x14ac:dyDescent="0.5">
      <c r="A115">
        <v>524.573974609375</v>
      </c>
      <c r="B115">
        <v>152.5</v>
      </c>
      <c r="J115">
        <v>15</v>
      </c>
    </row>
    <row r="116" spans="1:10" x14ac:dyDescent="0.5">
      <c r="A116">
        <v>524.583984375</v>
      </c>
      <c r="B116">
        <v>204.69999694824219</v>
      </c>
      <c r="J116">
        <v>16</v>
      </c>
    </row>
    <row r="117" spans="1:10" x14ac:dyDescent="0.5">
      <c r="A117">
        <v>524.593994140625</v>
      </c>
      <c r="B117">
        <v>206.5</v>
      </c>
      <c r="J117">
        <v>17</v>
      </c>
    </row>
    <row r="118" spans="1:10" x14ac:dyDescent="0.5">
      <c r="A118">
        <v>524.60400390625</v>
      </c>
      <c r="B118">
        <v>159.30000305175781</v>
      </c>
      <c r="J118">
        <v>18</v>
      </c>
    </row>
    <row r="119" spans="1:10" x14ac:dyDescent="0.5">
      <c r="A119">
        <v>524.614013671875</v>
      </c>
      <c r="B119">
        <v>155.5</v>
      </c>
      <c r="J119">
        <v>19</v>
      </c>
    </row>
    <row r="120" spans="1:10" x14ac:dyDescent="0.5">
      <c r="A120">
        <v>524.6240234375</v>
      </c>
      <c r="B120">
        <v>184.69999694824219</v>
      </c>
      <c r="J120">
        <v>20</v>
      </c>
    </row>
    <row r="121" spans="1:10" x14ac:dyDescent="0.5">
      <c r="A121">
        <v>524.63397216796875</v>
      </c>
      <c r="B121">
        <v>158.30000305175781</v>
      </c>
    </row>
    <row r="122" spans="1:10" x14ac:dyDescent="0.5">
      <c r="A122">
        <v>524.64398193359375</v>
      </c>
      <c r="B122">
        <v>118</v>
      </c>
    </row>
    <row r="123" spans="1:10" x14ac:dyDescent="0.5">
      <c r="A123">
        <v>524.65399169921875</v>
      </c>
      <c r="B123">
        <v>180.80000305175781</v>
      </c>
    </row>
    <row r="124" spans="1:10" x14ac:dyDescent="0.5">
      <c r="A124">
        <v>524.66400146484375</v>
      </c>
      <c r="B124">
        <v>249</v>
      </c>
    </row>
    <row r="125" spans="1:10" x14ac:dyDescent="0.5">
      <c r="A125">
        <v>524.67401123046875</v>
      </c>
      <c r="B125">
        <v>212.69999694824219</v>
      </c>
    </row>
    <row r="126" spans="1:10" x14ac:dyDescent="0.5">
      <c r="A126">
        <v>524.68402099609375</v>
      </c>
      <c r="B126">
        <v>250.5</v>
      </c>
    </row>
    <row r="127" spans="1:10" x14ac:dyDescent="0.5">
      <c r="A127">
        <v>524.6939697265625</v>
      </c>
      <c r="B127">
        <v>379</v>
      </c>
    </row>
    <row r="128" spans="1:10" x14ac:dyDescent="0.5">
      <c r="A128">
        <v>524.7039794921875</v>
      </c>
      <c r="B128">
        <v>406</v>
      </c>
    </row>
    <row r="129" spans="1:2" x14ac:dyDescent="0.5">
      <c r="A129">
        <v>524.7139892578125</v>
      </c>
      <c r="B129">
        <v>383.70001220703125</v>
      </c>
    </row>
    <row r="130" spans="1:2" x14ac:dyDescent="0.5">
      <c r="A130">
        <v>524.7239990234375</v>
      </c>
      <c r="B130">
        <v>358.5</v>
      </c>
    </row>
    <row r="131" spans="1:2" x14ac:dyDescent="0.5">
      <c r="A131">
        <v>524.7340087890625</v>
      </c>
      <c r="B131">
        <v>391.5</v>
      </c>
    </row>
    <row r="132" spans="1:2" x14ac:dyDescent="0.5">
      <c r="A132">
        <v>524.7440185546875</v>
      </c>
      <c r="B132">
        <v>1507</v>
      </c>
    </row>
    <row r="133" spans="1:2" x14ac:dyDescent="0.5">
      <c r="A133">
        <v>524.7540283203125</v>
      </c>
      <c r="B133">
        <v>13680</v>
      </c>
    </row>
    <row r="134" spans="1:2" x14ac:dyDescent="0.5">
      <c r="A134">
        <v>524.76397705078125</v>
      </c>
      <c r="B134">
        <v>93090</v>
      </c>
    </row>
    <row r="135" spans="1:2" x14ac:dyDescent="0.5">
      <c r="A135">
        <v>524.77398681640625</v>
      </c>
      <c r="B135">
        <v>212200</v>
      </c>
    </row>
    <row r="136" spans="1:2" x14ac:dyDescent="0.5">
      <c r="A136">
        <v>524.78399658203125</v>
      </c>
      <c r="B136">
        <v>202300</v>
      </c>
    </row>
    <row r="137" spans="1:2" x14ac:dyDescent="0.5">
      <c r="A137">
        <v>524.79400634765625</v>
      </c>
      <c r="B137">
        <v>80100</v>
      </c>
    </row>
    <row r="138" spans="1:2" x14ac:dyDescent="0.5">
      <c r="A138">
        <v>524.80401611328125</v>
      </c>
      <c r="B138">
        <v>10320</v>
      </c>
    </row>
    <row r="139" spans="1:2" x14ac:dyDescent="0.5">
      <c r="A139">
        <v>524.81402587890625</v>
      </c>
      <c r="B139">
        <v>1321</v>
      </c>
    </row>
    <row r="140" spans="1:2" x14ac:dyDescent="0.5">
      <c r="A140">
        <v>524.823974609375</v>
      </c>
      <c r="B140">
        <v>994.29998779296875</v>
      </c>
    </row>
    <row r="141" spans="1:2" x14ac:dyDescent="0.5">
      <c r="A141">
        <v>524.833984375</v>
      </c>
      <c r="B141">
        <v>1773</v>
      </c>
    </row>
    <row r="142" spans="1:2" x14ac:dyDescent="0.5">
      <c r="A142">
        <v>524.843994140625</v>
      </c>
      <c r="B142">
        <v>2303</v>
      </c>
    </row>
    <row r="143" spans="1:2" x14ac:dyDescent="0.5">
      <c r="A143">
        <v>524.85400390625</v>
      </c>
      <c r="B143">
        <v>1786</v>
      </c>
    </row>
    <row r="144" spans="1:2" x14ac:dyDescent="0.5">
      <c r="A144">
        <v>524.864013671875</v>
      </c>
      <c r="B144">
        <v>895.70001220703125</v>
      </c>
    </row>
    <row r="145" spans="1:2" x14ac:dyDescent="0.5">
      <c r="A145">
        <v>524.8740234375</v>
      </c>
      <c r="B145">
        <v>477</v>
      </c>
    </row>
    <row r="146" spans="1:2" x14ac:dyDescent="0.5">
      <c r="A146">
        <v>524.88397216796875</v>
      </c>
      <c r="B146">
        <v>567</v>
      </c>
    </row>
    <row r="147" spans="1:2" x14ac:dyDescent="0.5">
      <c r="A147">
        <v>524.89398193359375</v>
      </c>
      <c r="B147">
        <v>1040</v>
      </c>
    </row>
    <row r="148" spans="1:2" x14ac:dyDescent="0.5">
      <c r="A148">
        <v>524.90399169921875</v>
      </c>
      <c r="B148">
        <v>1250</v>
      </c>
    </row>
    <row r="149" spans="1:2" x14ac:dyDescent="0.5">
      <c r="A149">
        <v>524.91400146484375</v>
      </c>
      <c r="B149">
        <v>764.29998779296875</v>
      </c>
    </row>
    <row r="150" spans="1:2" x14ac:dyDescent="0.5">
      <c r="A150">
        <v>524.92401123046875</v>
      </c>
      <c r="B150">
        <v>291.79998779296875</v>
      </c>
    </row>
    <row r="151" spans="1:2" x14ac:dyDescent="0.5">
      <c r="A151">
        <v>524.93402099609375</v>
      </c>
      <c r="B151">
        <v>180.80000305175781</v>
      </c>
    </row>
    <row r="152" spans="1:2" x14ac:dyDescent="0.5">
      <c r="A152">
        <v>524.9439697265625</v>
      </c>
      <c r="B152">
        <v>204.5</v>
      </c>
    </row>
    <row r="153" spans="1:2" x14ac:dyDescent="0.5">
      <c r="A153">
        <v>524.9539794921875</v>
      </c>
      <c r="B153">
        <v>497.79998779296875</v>
      </c>
    </row>
    <row r="154" spans="1:2" x14ac:dyDescent="0.5">
      <c r="A154">
        <v>524.9639892578125</v>
      </c>
      <c r="B154">
        <v>1073</v>
      </c>
    </row>
    <row r="155" spans="1:2" x14ac:dyDescent="0.5">
      <c r="A155">
        <v>524.9739990234375</v>
      </c>
      <c r="B155">
        <v>1238</v>
      </c>
    </row>
    <row r="156" spans="1:2" x14ac:dyDescent="0.5">
      <c r="A156">
        <v>524.9840087890625</v>
      </c>
      <c r="B156">
        <v>743</v>
      </c>
    </row>
    <row r="157" spans="1:2" x14ac:dyDescent="0.5">
      <c r="A157">
        <v>524.9940185546875</v>
      </c>
      <c r="B157">
        <v>322.29998779296875</v>
      </c>
    </row>
    <row r="158" spans="1:2" x14ac:dyDescent="0.5">
      <c r="A158">
        <v>525.0040283203125</v>
      </c>
      <c r="B158">
        <v>260.29998779296875</v>
      </c>
    </row>
    <row r="159" spans="1:2" x14ac:dyDescent="0.5">
      <c r="A159">
        <v>525.01397705078125</v>
      </c>
      <c r="B159">
        <v>334.20001220703125</v>
      </c>
    </row>
    <row r="160" spans="1:2" x14ac:dyDescent="0.5">
      <c r="A160">
        <v>525.02398681640625</v>
      </c>
      <c r="B160">
        <v>392.79998779296875</v>
      </c>
    </row>
    <row r="161" spans="1:2" x14ac:dyDescent="0.5">
      <c r="A161">
        <v>525.03399658203125</v>
      </c>
      <c r="B161">
        <v>371</v>
      </c>
    </row>
    <row r="162" spans="1:2" x14ac:dyDescent="0.5">
      <c r="A162">
        <v>525.04400634765625</v>
      </c>
      <c r="B162">
        <v>326.29998779296875</v>
      </c>
    </row>
    <row r="163" spans="1:2" x14ac:dyDescent="0.5">
      <c r="A163">
        <v>525.05401611328125</v>
      </c>
      <c r="B163">
        <v>287</v>
      </c>
    </row>
    <row r="164" spans="1:2" x14ac:dyDescent="0.5">
      <c r="A164">
        <v>525.06402587890625</v>
      </c>
      <c r="B164">
        <v>298</v>
      </c>
    </row>
    <row r="165" spans="1:2" x14ac:dyDescent="0.5">
      <c r="A165">
        <v>525.073974609375</v>
      </c>
      <c r="B165">
        <v>374</v>
      </c>
    </row>
    <row r="166" spans="1:2" x14ac:dyDescent="0.5">
      <c r="A166">
        <v>525.083984375</v>
      </c>
      <c r="B166">
        <v>403.70001220703125</v>
      </c>
    </row>
    <row r="167" spans="1:2" x14ac:dyDescent="0.5">
      <c r="A167">
        <v>525.093994140625</v>
      </c>
      <c r="B167">
        <v>295.79998779296875</v>
      </c>
    </row>
    <row r="168" spans="1:2" x14ac:dyDescent="0.5">
      <c r="A168">
        <v>525.10400390625</v>
      </c>
      <c r="B168">
        <v>201.30000305175781</v>
      </c>
    </row>
    <row r="169" spans="1:2" x14ac:dyDescent="0.5">
      <c r="A169">
        <v>525.114013671875</v>
      </c>
      <c r="B169">
        <v>257</v>
      </c>
    </row>
    <row r="170" spans="1:2" x14ac:dyDescent="0.5">
      <c r="A170">
        <v>525.1240234375</v>
      </c>
      <c r="B170">
        <v>281</v>
      </c>
    </row>
    <row r="171" spans="1:2" x14ac:dyDescent="0.5">
      <c r="A171">
        <v>525.13397216796875</v>
      </c>
      <c r="B171">
        <v>231</v>
      </c>
    </row>
    <row r="172" spans="1:2" x14ac:dyDescent="0.5">
      <c r="A172">
        <v>525.14398193359375</v>
      </c>
      <c r="B172">
        <v>263.20001220703125</v>
      </c>
    </row>
    <row r="173" spans="1:2" x14ac:dyDescent="0.5">
      <c r="A173">
        <v>525.15399169921875</v>
      </c>
      <c r="B173">
        <v>290.20001220703125</v>
      </c>
    </row>
    <row r="174" spans="1:2" x14ac:dyDescent="0.5">
      <c r="A174">
        <v>525.16400146484375</v>
      </c>
      <c r="B174">
        <v>253.5</v>
      </c>
    </row>
    <row r="175" spans="1:2" x14ac:dyDescent="0.5">
      <c r="A175">
        <v>525.17401123046875</v>
      </c>
      <c r="B175">
        <v>261.5</v>
      </c>
    </row>
    <row r="176" spans="1:2" x14ac:dyDescent="0.5">
      <c r="A176">
        <v>525.18499755859375</v>
      </c>
      <c r="B176">
        <v>327.5</v>
      </c>
    </row>
    <row r="177" spans="1:2" x14ac:dyDescent="0.5">
      <c r="A177">
        <v>525.19500732421875</v>
      </c>
      <c r="B177">
        <v>402.70001220703125</v>
      </c>
    </row>
    <row r="178" spans="1:2" x14ac:dyDescent="0.5">
      <c r="A178">
        <v>525.2039794921875</v>
      </c>
      <c r="B178">
        <v>455</v>
      </c>
    </row>
    <row r="179" spans="1:2" x14ac:dyDescent="0.5">
      <c r="A179">
        <v>525.2139892578125</v>
      </c>
      <c r="B179">
        <v>491.79998779296875</v>
      </c>
    </row>
    <row r="180" spans="1:2" x14ac:dyDescent="0.5">
      <c r="A180">
        <v>525.2239990234375</v>
      </c>
      <c r="B180">
        <v>468.79998779296875</v>
      </c>
    </row>
    <row r="181" spans="1:2" x14ac:dyDescent="0.5">
      <c r="A181">
        <v>525.2340087890625</v>
      </c>
      <c r="B181">
        <v>486.20001220703125</v>
      </c>
    </row>
    <row r="182" spans="1:2" x14ac:dyDescent="0.5">
      <c r="A182">
        <v>525.2449951171875</v>
      </c>
      <c r="B182">
        <v>1079</v>
      </c>
    </row>
    <row r="183" spans="1:2" x14ac:dyDescent="0.5">
      <c r="A183">
        <v>525.2550048828125</v>
      </c>
      <c r="B183">
        <v>8052</v>
      </c>
    </row>
    <row r="184" spans="1:2" x14ac:dyDescent="0.5">
      <c r="A184">
        <v>525.2650146484375</v>
      </c>
      <c r="B184">
        <v>69700</v>
      </c>
    </row>
    <row r="185" spans="1:2" x14ac:dyDescent="0.5">
      <c r="A185">
        <v>525.2750244140625</v>
      </c>
      <c r="B185">
        <v>201100</v>
      </c>
    </row>
    <row r="186" spans="1:2" x14ac:dyDescent="0.5">
      <c r="A186">
        <v>525.28497314453125</v>
      </c>
      <c r="B186">
        <v>241500</v>
      </c>
    </row>
    <row r="187" spans="1:2" x14ac:dyDescent="0.5">
      <c r="A187">
        <v>525.29400634765625</v>
      </c>
      <c r="B187">
        <v>123900</v>
      </c>
    </row>
    <row r="188" spans="1:2" x14ac:dyDescent="0.5">
      <c r="A188">
        <v>525.30499267578125</v>
      </c>
      <c r="B188">
        <v>22450</v>
      </c>
    </row>
    <row r="189" spans="1:2" x14ac:dyDescent="0.5">
      <c r="A189">
        <v>525.31500244140625</v>
      </c>
      <c r="B189">
        <v>1626</v>
      </c>
    </row>
    <row r="190" spans="1:2" x14ac:dyDescent="0.5">
      <c r="A190">
        <v>525.32501220703125</v>
      </c>
      <c r="B190">
        <v>637.20001220703125</v>
      </c>
    </row>
    <row r="191" spans="1:2" x14ac:dyDescent="0.5">
      <c r="A191">
        <v>525.33502197265625</v>
      </c>
      <c r="B191">
        <v>1218</v>
      </c>
    </row>
    <row r="192" spans="1:2" x14ac:dyDescent="0.5">
      <c r="A192">
        <v>525.344970703125</v>
      </c>
      <c r="B192">
        <v>1861</v>
      </c>
    </row>
    <row r="193" spans="1:2" x14ac:dyDescent="0.5">
      <c r="A193">
        <v>525.35498046875</v>
      </c>
      <c r="B193">
        <v>1600</v>
      </c>
    </row>
    <row r="194" spans="1:2" x14ac:dyDescent="0.5">
      <c r="A194">
        <v>525.364990234375</v>
      </c>
      <c r="B194">
        <v>894.70001220703125</v>
      </c>
    </row>
    <row r="195" spans="1:2" x14ac:dyDescent="0.5">
      <c r="A195">
        <v>525.375</v>
      </c>
      <c r="B195">
        <v>495.5</v>
      </c>
    </row>
    <row r="196" spans="1:2" x14ac:dyDescent="0.5">
      <c r="A196">
        <v>525.385009765625</v>
      </c>
      <c r="B196">
        <v>493.5</v>
      </c>
    </row>
    <row r="197" spans="1:2" x14ac:dyDescent="0.5">
      <c r="A197">
        <v>525.39501953125</v>
      </c>
      <c r="B197">
        <v>1226</v>
      </c>
    </row>
    <row r="198" spans="1:2" x14ac:dyDescent="0.5">
      <c r="A198">
        <v>525.405029296875</v>
      </c>
      <c r="B198">
        <v>1998</v>
      </c>
    </row>
    <row r="199" spans="1:2" x14ac:dyDescent="0.5">
      <c r="A199">
        <v>525.41497802734375</v>
      </c>
      <c r="B199">
        <v>1476</v>
      </c>
    </row>
    <row r="200" spans="1:2" x14ac:dyDescent="0.5">
      <c r="A200">
        <v>525.42498779296875</v>
      </c>
      <c r="B200">
        <v>496.5</v>
      </c>
    </row>
    <row r="201" spans="1:2" x14ac:dyDescent="0.5">
      <c r="A201">
        <v>525.43499755859375</v>
      </c>
      <c r="B201">
        <v>145.19999694824219</v>
      </c>
    </row>
    <row r="202" spans="1:2" x14ac:dyDescent="0.5">
      <c r="A202">
        <v>525.44500732421875</v>
      </c>
      <c r="B202">
        <v>140.30000305175781</v>
      </c>
    </row>
    <row r="203" spans="1:2" x14ac:dyDescent="0.5">
      <c r="A203">
        <v>525.45501708984375</v>
      </c>
      <c r="B203">
        <v>381.5</v>
      </c>
    </row>
    <row r="204" spans="1:2" x14ac:dyDescent="0.5">
      <c r="A204">
        <v>525.46502685546875</v>
      </c>
      <c r="B204">
        <v>977.5</v>
      </c>
    </row>
    <row r="205" spans="1:2" x14ac:dyDescent="0.5">
      <c r="A205">
        <v>525.4749755859375</v>
      </c>
      <c r="B205">
        <v>1303</v>
      </c>
    </row>
    <row r="206" spans="1:2" x14ac:dyDescent="0.5">
      <c r="A206">
        <v>525.4849853515625</v>
      </c>
      <c r="B206">
        <v>878.70001220703125</v>
      </c>
    </row>
    <row r="207" spans="1:2" x14ac:dyDescent="0.5">
      <c r="A207">
        <v>525.4949951171875</v>
      </c>
      <c r="B207">
        <v>378.29998779296875</v>
      </c>
    </row>
    <row r="208" spans="1:2" x14ac:dyDescent="0.5">
      <c r="A208">
        <v>525.5050048828125</v>
      </c>
      <c r="B208">
        <v>192.80000305175781</v>
      </c>
    </row>
    <row r="209" spans="1:2" x14ac:dyDescent="0.5">
      <c r="A209">
        <v>525.5150146484375</v>
      </c>
      <c r="B209">
        <v>161</v>
      </c>
    </row>
    <row r="210" spans="1:2" x14ac:dyDescent="0.5">
      <c r="A210">
        <v>525.5250244140625</v>
      </c>
      <c r="B210">
        <v>219.19999694824219</v>
      </c>
    </row>
    <row r="211" spans="1:2" x14ac:dyDescent="0.5">
      <c r="A211">
        <v>525.53497314453125</v>
      </c>
      <c r="B211">
        <v>292.20001220703125</v>
      </c>
    </row>
    <row r="212" spans="1:2" x14ac:dyDescent="0.5">
      <c r="A212">
        <v>525.54498291015625</v>
      </c>
      <c r="B212">
        <v>294</v>
      </c>
    </row>
    <row r="213" spans="1:2" x14ac:dyDescent="0.5">
      <c r="A213">
        <v>525.55499267578125</v>
      </c>
      <c r="B213">
        <v>260.29998779296875</v>
      </c>
    </row>
    <row r="214" spans="1:2" x14ac:dyDescent="0.5">
      <c r="A214">
        <v>525.56500244140625</v>
      </c>
      <c r="B214">
        <v>266.29998779296875</v>
      </c>
    </row>
    <row r="215" spans="1:2" x14ac:dyDescent="0.5">
      <c r="A215">
        <v>525.57501220703125</v>
      </c>
      <c r="B215">
        <v>274.79998779296875</v>
      </c>
    </row>
    <row r="216" spans="1:2" x14ac:dyDescent="0.5">
      <c r="A216">
        <v>525.58502197265625</v>
      </c>
      <c r="B216">
        <v>368</v>
      </c>
    </row>
    <row r="217" spans="1:2" x14ac:dyDescent="0.5">
      <c r="A217">
        <v>525.594970703125</v>
      </c>
      <c r="B217">
        <v>451.29998779296875</v>
      </c>
    </row>
    <row r="218" spans="1:2" x14ac:dyDescent="0.5">
      <c r="A218">
        <v>525.60498046875</v>
      </c>
      <c r="B218">
        <v>417.5</v>
      </c>
    </row>
    <row r="219" spans="1:2" x14ac:dyDescent="0.5">
      <c r="A219">
        <v>525.614990234375</v>
      </c>
      <c r="B219">
        <v>365</v>
      </c>
    </row>
    <row r="220" spans="1:2" x14ac:dyDescent="0.5">
      <c r="A220">
        <v>525.625</v>
      </c>
      <c r="B220">
        <v>279.70001220703125</v>
      </c>
    </row>
    <row r="221" spans="1:2" x14ac:dyDescent="0.5">
      <c r="A221">
        <v>525.635009765625</v>
      </c>
      <c r="B221">
        <v>203</v>
      </c>
    </row>
    <row r="222" spans="1:2" x14ac:dyDescent="0.5">
      <c r="A222">
        <v>525.64501953125</v>
      </c>
      <c r="B222">
        <v>195</v>
      </c>
    </row>
    <row r="223" spans="1:2" x14ac:dyDescent="0.5">
      <c r="A223">
        <v>525.655029296875</v>
      </c>
      <c r="B223">
        <v>240.80000305175781</v>
      </c>
    </row>
    <row r="224" spans="1:2" x14ac:dyDescent="0.5">
      <c r="A224">
        <v>525.66497802734375</v>
      </c>
      <c r="B224">
        <v>283.29998779296875</v>
      </c>
    </row>
    <row r="225" spans="1:2" x14ac:dyDescent="0.5">
      <c r="A225">
        <v>525.67498779296875</v>
      </c>
      <c r="B225">
        <v>264.79998779296875</v>
      </c>
    </row>
    <row r="226" spans="1:2" x14ac:dyDescent="0.5">
      <c r="A226">
        <v>525.68499755859375</v>
      </c>
      <c r="B226">
        <v>252.5</v>
      </c>
    </row>
    <row r="227" spans="1:2" x14ac:dyDescent="0.5">
      <c r="A227">
        <v>525.69500732421875</v>
      </c>
      <c r="B227">
        <v>304.5</v>
      </c>
    </row>
    <row r="228" spans="1:2" x14ac:dyDescent="0.5">
      <c r="A228">
        <v>525.70501708984375</v>
      </c>
      <c r="B228">
        <v>353.5</v>
      </c>
    </row>
    <row r="229" spans="1:2" x14ac:dyDescent="0.5">
      <c r="A229">
        <v>525.71502685546875</v>
      </c>
      <c r="B229">
        <v>414.29998779296875</v>
      </c>
    </row>
    <row r="230" spans="1:2" x14ac:dyDescent="0.5">
      <c r="A230">
        <v>525.7249755859375</v>
      </c>
      <c r="B230">
        <v>499.20001220703125</v>
      </c>
    </row>
    <row r="231" spans="1:2" x14ac:dyDescent="0.5">
      <c r="A231">
        <v>525.7349853515625</v>
      </c>
      <c r="B231">
        <v>508.5</v>
      </c>
    </row>
    <row r="232" spans="1:2" x14ac:dyDescent="0.5">
      <c r="A232">
        <v>525.7449951171875</v>
      </c>
      <c r="B232">
        <v>783.79998779296875</v>
      </c>
    </row>
    <row r="233" spans="1:2" x14ac:dyDescent="0.5">
      <c r="A233">
        <v>525.7550048828125</v>
      </c>
      <c r="B233">
        <v>4229</v>
      </c>
    </row>
    <row r="234" spans="1:2" x14ac:dyDescent="0.5">
      <c r="A234">
        <v>525.7650146484375</v>
      </c>
      <c r="B234">
        <v>40040</v>
      </c>
    </row>
    <row r="235" spans="1:2" x14ac:dyDescent="0.5">
      <c r="A235">
        <v>525.7750244140625</v>
      </c>
      <c r="B235">
        <v>141900</v>
      </c>
    </row>
    <row r="236" spans="1:2" x14ac:dyDescent="0.5">
      <c r="A236">
        <v>525.78497314453125</v>
      </c>
      <c r="B236">
        <v>203200</v>
      </c>
    </row>
    <row r="237" spans="1:2" x14ac:dyDescent="0.5">
      <c r="A237">
        <v>525.79498291015625</v>
      </c>
      <c r="B237">
        <v>125200</v>
      </c>
    </row>
    <row r="238" spans="1:2" x14ac:dyDescent="0.5">
      <c r="A238">
        <v>525.80499267578125</v>
      </c>
      <c r="B238">
        <v>30050</v>
      </c>
    </row>
    <row r="239" spans="1:2" x14ac:dyDescent="0.5">
      <c r="A239">
        <v>525.81500244140625</v>
      </c>
      <c r="B239">
        <v>2884</v>
      </c>
    </row>
    <row r="240" spans="1:2" x14ac:dyDescent="0.5">
      <c r="A240">
        <v>525.82501220703125</v>
      </c>
      <c r="B240">
        <v>644.5</v>
      </c>
    </row>
    <row r="241" spans="1:2" x14ac:dyDescent="0.5">
      <c r="A241">
        <v>525.83502197265625</v>
      </c>
      <c r="B241">
        <v>932.20001220703125</v>
      </c>
    </row>
    <row r="242" spans="1:2" x14ac:dyDescent="0.5">
      <c r="A242">
        <v>525.844970703125</v>
      </c>
      <c r="B242">
        <v>1697</v>
      </c>
    </row>
    <row r="243" spans="1:2" x14ac:dyDescent="0.5">
      <c r="A243">
        <v>525.85498046875</v>
      </c>
      <c r="B243">
        <v>1732</v>
      </c>
    </row>
    <row r="244" spans="1:2" x14ac:dyDescent="0.5">
      <c r="A244">
        <v>525.864990234375</v>
      </c>
      <c r="B244">
        <v>915.20001220703125</v>
      </c>
    </row>
    <row r="245" spans="1:2" x14ac:dyDescent="0.5">
      <c r="A245">
        <v>525.875</v>
      </c>
      <c r="B245">
        <v>291.29998779296875</v>
      </c>
    </row>
    <row r="246" spans="1:2" x14ac:dyDescent="0.5">
      <c r="A246">
        <v>525.885009765625</v>
      </c>
      <c r="B246">
        <v>249</v>
      </c>
    </row>
    <row r="247" spans="1:2" x14ac:dyDescent="0.5">
      <c r="A247">
        <v>525.89501953125</v>
      </c>
      <c r="B247">
        <v>880.70001220703125</v>
      </c>
    </row>
    <row r="248" spans="1:2" x14ac:dyDescent="0.5">
      <c r="A248">
        <v>525.905029296875</v>
      </c>
      <c r="B248">
        <v>1705</v>
      </c>
    </row>
    <row r="249" spans="1:2" x14ac:dyDescent="0.5">
      <c r="A249">
        <v>525.91497802734375</v>
      </c>
      <c r="B249">
        <v>1548</v>
      </c>
    </row>
    <row r="250" spans="1:2" x14ac:dyDescent="0.5">
      <c r="A250">
        <v>525.92498779296875</v>
      </c>
      <c r="B250">
        <v>710.70001220703125</v>
      </c>
    </row>
    <row r="251" spans="1:2" x14ac:dyDescent="0.5">
      <c r="A251">
        <v>525.93499755859375</v>
      </c>
      <c r="B251">
        <v>243</v>
      </c>
    </row>
    <row r="252" spans="1:2" x14ac:dyDescent="0.5">
      <c r="A252">
        <v>525.94500732421875</v>
      </c>
      <c r="B252">
        <v>158.30000305175781</v>
      </c>
    </row>
    <row r="253" spans="1:2" x14ac:dyDescent="0.5">
      <c r="A253">
        <v>525.95501708984375</v>
      </c>
      <c r="B253">
        <v>198</v>
      </c>
    </row>
    <row r="254" spans="1:2" x14ac:dyDescent="0.5">
      <c r="A254">
        <v>525.96502685546875</v>
      </c>
      <c r="B254">
        <v>443.29998779296875</v>
      </c>
    </row>
    <row r="255" spans="1:2" x14ac:dyDescent="0.5">
      <c r="A255">
        <v>525.9749755859375</v>
      </c>
      <c r="B255">
        <v>735</v>
      </c>
    </row>
    <row r="256" spans="1:2" x14ac:dyDescent="0.5">
      <c r="A256">
        <v>525.9849853515625</v>
      </c>
      <c r="B256">
        <v>653.20001220703125</v>
      </c>
    </row>
    <row r="257" spans="1:2" x14ac:dyDescent="0.5">
      <c r="A257">
        <v>525.9949951171875</v>
      </c>
      <c r="B257">
        <v>374.29998779296875</v>
      </c>
    </row>
    <row r="258" spans="1:2" x14ac:dyDescent="0.5">
      <c r="A258">
        <v>526.0050048828125</v>
      </c>
      <c r="B258">
        <v>286.20001220703125</v>
      </c>
    </row>
    <row r="259" spans="1:2" x14ac:dyDescent="0.5">
      <c r="A259">
        <v>526.0150146484375</v>
      </c>
      <c r="B259">
        <v>348.70001220703125</v>
      </c>
    </row>
    <row r="260" spans="1:2" x14ac:dyDescent="0.5">
      <c r="A260">
        <v>526.0250244140625</v>
      </c>
      <c r="B260">
        <v>369.20001220703125</v>
      </c>
    </row>
    <row r="261" spans="1:2" x14ac:dyDescent="0.5">
      <c r="A261">
        <v>526.03497314453125</v>
      </c>
      <c r="B261">
        <v>297</v>
      </c>
    </row>
    <row r="262" spans="1:2" x14ac:dyDescent="0.5">
      <c r="A262">
        <v>526.04498291015625</v>
      </c>
      <c r="B262">
        <v>218</v>
      </c>
    </row>
    <row r="263" spans="1:2" x14ac:dyDescent="0.5">
      <c r="A263">
        <v>526.05499267578125</v>
      </c>
      <c r="B263">
        <v>153.30000305175781</v>
      </c>
    </row>
    <row r="264" spans="1:2" x14ac:dyDescent="0.5">
      <c r="A264">
        <v>526.06500244140625</v>
      </c>
      <c r="B264">
        <v>136</v>
      </c>
    </row>
    <row r="265" spans="1:2" x14ac:dyDescent="0.5">
      <c r="A265">
        <v>526.07501220703125</v>
      </c>
      <c r="B265">
        <v>176</v>
      </c>
    </row>
    <row r="266" spans="1:2" x14ac:dyDescent="0.5">
      <c r="A266">
        <v>526.08502197265625</v>
      </c>
      <c r="B266">
        <v>232.19999694824219</v>
      </c>
    </row>
    <row r="267" spans="1:2" x14ac:dyDescent="0.5">
      <c r="A267">
        <v>526.094970703125</v>
      </c>
      <c r="B267">
        <v>277.5</v>
      </c>
    </row>
    <row r="268" spans="1:2" x14ac:dyDescent="0.5">
      <c r="A268">
        <v>526.10498046875</v>
      </c>
      <c r="B268">
        <v>235.5</v>
      </c>
    </row>
    <row r="269" spans="1:2" x14ac:dyDescent="0.5">
      <c r="A269">
        <v>526.114990234375</v>
      </c>
      <c r="B269">
        <v>153.5</v>
      </c>
    </row>
    <row r="270" spans="1:2" x14ac:dyDescent="0.5">
      <c r="A270">
        <v>526.125</v>
      </c>
      <c r="B270">
        <v>152</v>
      </c>
    </row>
    <row r="271" spans="1:2" x14ac:dyDescent="0.5">
      <c r="A271">
        <v>526.135009765625</v>
      </c>
      <c r="B271">
        <v>191.5</v>
      </c>
    </row>
    <row r="272" spans="1:2" x14ac:dyDescent="0.5">
      <c r="A272">
        <v>526.14501953125</v>
      </c>
      <c r="B272">
        <v>181</v>
      </c>
    </row>
    <row r="273" spans="1:2" x14ac:dyDescent="0.5">
      <c r="A273">
        <v>526.155029296875</v>
      </c>
      <c r="B273">
        <v>124.19999694824219</v>
      </c>
    </row>
    <row r="274" spans="1:2" x14ac:dyDescent="0.5">
      <c r="A274">
        <v>526.16497802734375</v>
      </c>
      <c r="B274">
        <v>75</v>
      </c>
    </row>
    <row r="275" spans="1:2" x14ac:dyDescent="0.5">
      <c r="A275">
        <v>526.17498779296875</v>
      </c>
      <c r="B275">
        <v>67</v>
      </c>
    </row>
    <row r="276" spans="1:2" x14ac:dyDescent="0.5">
      <c r="A276">
        <v>526.18499755859375</v>
      </c>
      <c r="B276">
        <v>83</v>
      </c>
    </row>
    <row r="277" spans="1:2" x14ac:dyDescent="0.5">
      <c r="A277">
        <v>526.19500732421875</v>
      </c>
      <c r="B277">
        <v>116</v>
      </c>
    </row>
    <row r="278" spans="1:2" x14ac:dyDescent="0.5">
      <c r="A278">
        <v>526.20501708984375</v>
      </c>
      <c r="B278">
        <v>178</v>
      </c>
    </row>
    <row r="279" spans="1:2" x14ac:dyDescent="0.5">
      <c r="A279">
        <v>526.21502685546875</v>
      </c>
      <c r="B279">
        <v>205.5</v>
      </c>
    </row>
    <row r="280" spans="1:2" x14ac:dyDescent="0.5">
      <c r="A280">
        <v>526.2249755859375</v>
      </c>
      <c r="B280">
        <v>192.30000305175781</v>
      </c>
    </row>
    <row r="281" spans="1:2" x14ac:dyDescent="0.5">
      <c r="A281">
        <v>526.2349853515625</v>
      </c>
      <c r="B281">
        <v>266.29998779296875</v>
      </c>
    </row>
    <row r="282" spans="1:2" x14ac:dyDescent="0.5">
      <c r="A282">
        <v>526.2449951171875</v>
      </c>
      <c r="B282">
        <v>670</v>
      </c>
    </row>
    <row r="283" spans="1:2" x14ac:dyDescent="0.5">
      <c r="A283">
        <v>526.2550048828125</v>
      </c>
      <c r="B283">
        <v>2984</v>
      </c>
    </row>
    <row r="284" spans="1:2" x14ac:dyDescent="0.5">
      <c r="A284">
        <v>526.2659912109375</v>
      </c>
      <c r="B284">
        <v>20500</v>
      </c>
    </row>
    <row r="285" spans="1:2" x14ac:dyDescent="0.5">
      <c r="A285">
        <v>526.2760009765625</v>
      </c>
      <c r="B285">
        <v>75860</v>
      </c>
    </row>
    <row r="286" spans="1:2" x14ac:dyDescent="0.5">
      <c r="A286">
        <v>526.2860107421875</v>
      </c>
      <c r="B286">
        <v>121400</v>
      </c>
    </row>
    <row r="287" spans="1:2" x14ac:dyDescent="0.5">
      <c r="A287">
        <v>526.2960205078125</v>
      </c>
      <c r="B287">
        <v>88490</v>
      </c>
    </row>
    <row r="288" spans="1:2" x14ac:dyDescent="0.5">
      <c r="A288">
        <v>526.3060302734375</v>
      </c>
      <c r="B288">
        <v>28670</v>
      </c>
    </row>
    <row r="289" spans="1:2" x14ac:dyDescent="0.5">
      <c r="A289">
        <v>526.31597900390625</v>
      </c>
      <c r="B289">
        <v>4196</v>
      </c>
    </row>
    <row r="290" spans="1:2" x14ac:dyDescent="0.5">
      <c r="A290">
        <v>526.32598876953125</v>
      </c>
      <c r="B290">
        <v>681</v>
      </c>
    </row>
    <row r="291" spans="1:2" x14ac:dyDescent="0.5">
      <c r="A291">
        <v>526.33599853515625</v>
      </c>
      <c r="B291">
        <v>500.29998779296875</v>
      </c>
    </row>
    <row r="292" spans="1:2" x14ac:dyDescent="0.5">
      <c r="A292">
        <v>526.34600830078125</v>
      </c>
      <c r="B292">
        <v>773.20001220703125</v>
      </c>
    </row>
    <row r="293" spans="1:2" x14ac:dyDescent="0.5">
      <c r="A293">
        <v>526.35601806640625</v>
      </c>
      <c r="B293">
        <v>866.5</v>
      </c>
    </row>
    <row r="294" spans="1:2" x14ac:dyDescent="0.5">
      <c r="A294">
        <v>526.36602783203125</v>
      </c>
      <c r="B294">
        <v>516.5</v>
      </c>
    </row>
    <row r="295" spans="1:2" x14ac:dyDescent="0.5">
      <c r="A295">
        <v>526.3759765625</v>
      </c>
      <c r="B295">
        <v>162.69999694824219</v>
      </c>
    </row>
    <row r="296" spans="1:2" x14ac:dyDescent="0.5">
      <c r="A296">
        <v>526.385986328125</v>
      </c>
      <c r="B296">
        <v>84</v>
      </c>
    </row>
    <row r="297" spans="1:2" x14ac:dyDescent="0.5">
      <c r="A297">
        <v>526.39599609375</v>
      </c>
      <c r="B297">
        <v>316.29998779296875</v>
      </c>
    </row>
    <row r="298" spans="1:2" x14ac:dyDescent="0.5">
      <c r="A298">
        <v>526.406005859375</v>
      </c>
      <c r="B298">
        <v>761.70001220703125</v>
      </c>
    </row>
    <row r="299" spans="1:2" x14ac:dyDescent="0.5">
      <c r="A299">
        <v>526.416015625</v>
      </c>
      <c r="B299">
        <v>821.29998779296875</v>
      </c>
    </row>
    <row r="300" spans="1:2" x14ac:dyDescent="0.5">
      <c r="A300">
        <v>526.426025390625</v>
      </c>
      <c r="B300">
        <v>402</v>
      </c>
    </row>
    <row r="301" spans="1:2" x14ac:dyDescent="0.5">
      <c r="A301">
        <v>526.43597412109375</v>
      </c>
      <c r="B301">
        <v>115</v>
      </c>
    </row>
    <row r="302" spans="1:2" x14ac:dyDescent="0.5">
      <c r="A302">
        <v>526.44598388671875</v>
      </c>
      <c r="B302">
        <v>99.75</v>
      </c>
    </row>
    <row r="303" spans="1:2" x14ac:dyDescent="0.5">
      <c r="A303">
        <v>526.45599365234375</v>
      </c>
      <c r="B303">
        <v>145.19999694824219</v>
      </c>
    </row>
    <row r="304" spans="1:2" x14ac:dyDescent="0.5">
      <c r="A304">
        <v>526.46600341796875</v>
      </c>
      <c r="B304">
        <v>202.69999694824219</v>
      </c>
    </row>
    <row r="305" spans="1:2" x14ac:dyDescent="0.5">
      <c r="A305">
        <v>526.47601318359375</v>
      </c>
      <c r="B305">
        <v>288.79998779296875</v>
      </c>
    </row>
    <row r="306" spans="1:2" x14ac:dyDescent="0.5">
      <c r="A306">
        <v>526.48602294921875</v>
      </c>
      <c r="B306">
        <v>308.70001220703125</v>
      </c>
    </row>
    <row r="307" spans="1:2" x14ac:dyDescent="0.5">
      <c r="A307">
        <v>526.4959716796875</v>
      </c>
      <c r="B307">
        <v>211.19999694824219</v>
      </c>
    </row>
    <row r="308" spans="1:2" x14ac:dyDescent="0.5">
      <c r="A308">
        <v>526.5059814453125</v>
      </c>
      <c r="B308">
        <v>135.69999694824219</v>
      </c>
    </row>
    <row r="309" spans="1:2" x14ac:dyDescent="0.5">
      <c r="A309">
        <v>526.5159912109375</v>
      </c>
      <c r="B309">
        <v>121.5</v>
      </c>
    </row>
    <row r="310" spans="1:2" x14ac:dyDescent="0.5">
      <c r="A310">
        <v>526.5260009765625</v>
      </c>
      <c r="B310">
        <v>113</v>
      </c>
    </row>
    <row r="311" spans="1:2" x14ac:dyDescent="0.5">
      <c r="A311">
        <v>526.5360107421875</v>
      </c>
      <c r="B311">
        <v>118.80000305175781</v>
      </c>
    </row>
    <row r="312" spans="1:2" x14ac:dyDescent="0.5">
      <c r="A312">
        <v>526.5460205078125</v>
      </c>
      <c r="B312">
        <v>127.5</v>
      </c>
    </row>
    <row r="313" spans="1:2" x14ac:dyDescent="0.5">
      <c r="A313">
        <v>526.5560302734375</v>
      </c>
      <c r="B313">
        <v>115.30000305175781</v>
      </c>
    </row>
    <row r="314" spans="1:2" x14ac:dyDescent="0.5">
      <c r="A314">
        <v>526.56597900390625</v>
      </c>
      <c r="B314">
        <v>103.30000305175781</v>
      </c>
    </row>
    <row r="315" spans="1:2" x14ac:dyDescent="0.5">
      <c r="A315">
        <v>526.57598876953125</v>
      </c>
      <c r="B315">
        <v>111.69999694824219</v>
      </c>
    </row>
    <row r="316" spans="1:2" x14ac:dyDescent="0.5">
      <c r="A316">
        <v>526.58599853515625</v>
      </c>
      <c r="B316">
        <v>122.19999694824219</v>
      </c>
    </row>
    <row r="317" spans="1:2" x14ac:dyDescent="0.5">
      <c r="A317">
        <v>526.59600830078125</v>
      </c>
      <c r="B317">
        <v>128.80000305175781</v>
      </c>
    </row>
    <row r="318" spans="1:2" x14ac:dyDescent="0.5">
      <c r="A318">
        <v>526.60601806640625</v>
      </c>
      <c r="B318">
        <v>129.30000305175781</v>
      </c>
    </row>
    <row r="319" spans="1:2" x14ac:dyDescent="0.5">
      <c r="A319">
        <v>526.61602783203125</v>
      </c>
      <c r="B319">
        <v>116.80000305175781</v>
      </c>
    </row>
    <row r="320" spans="1:2" x14ac:dyDescent="0.5">
      <c r="A320">
        <v>526.6259765625</v>
      </c>
      <c r="B320">
        <v>119.5</v>
      </c>
    </row>
    <row r="321" spans="1:2" x14ac:dyDescent="0.5">
      <c r="A321">
        <v>526.635986328125</v>
      </c>
      <c r="B321">
        <v>137.30000305175781</v>
      </c>
    </row>
    <row r="322" spans="1:2" x14ac:dyDescent="0.5">
      <c r="A322">
        <v>526.64599609375</v>
      </c>
      <c r="B322">
        <v>124</v>
      </c>
    </row>
    <row r="323" spans="1:2" x14ac:dyDescent="0.5">
      <c r="A323">
        <v>526.656005859375</v>
      </c>
      <c r="B323">
        <v>106.5</v>
      </c>
    </row>
    <row r="324" spans="1:2" x14ac:dyDescent="0.5">
      <c r="A324">
        <v>526.666015625</v>
      </c>
      <c r="B324">
        <v>131.5</v>
      </c>
    </row>
    <row r="325" spans="1:2" x14ac:dyDescent="0.5">
      <c r="A325">
        <v>526.676025390625</v>
      </c>
      <c r="B325">
        <v>142</v>
      </c>
    </row>
    <row r="326" spans="1:2" x14ac:dyDescent="0.5">
      <c r="A326">
        <v>526.68597412109375</v>
      </c>
      <c r="B326">
        <v>104.80000305175781</v>
      </c>
    </row>
    <row r="327" spans="1:2" x14ac:dyDescent="0.5">
      <c r="A327">
        <v>526.69598388671875</v>
      </c>
      <c r="B327">
        <v>94.25</v>
      </c>
    </row>
    <row r="328" spans="1:2" x14ac:dyDescent="0.5">
      <c r="A328">
        <v>526.70599365234375</v>
      </c>
      <c r="B328">
        <v>157</v>
      </c>
    </row>
    <row r="329" spans="1:2" x14ac:dyDescent="0.5">
      <c r="A329">
        <v>526.71600341796875</v>
      </c>
      <c r="B329">
        <v>254.30000305175781</v>
      </c>
    </row>
    <row r="330" spans="1:2" x14ac:dyDescent="0.5">
      <c r="A330">
        <v>526.72601318359375</v>
      </c>
      <c r="B330">
        <v>288.20001220703125</v>
      </c>
    </row>
    <row r="331" spans="1:2" x14ac:dyDescent="0.5">
      <c r="A331">
        <v>526.73602294921875</v>
      </c>
      <c r="B331">
        <v>323.20001220703125</v>
      </c>
    </row>
    <row r="332" spans="1:2" x14ac:dyDescent="0.5">
      <c r="A332">
        <v>526.7459716796875</v>
      </c>
      <c r="B332">
        <v>522.29998779296875</v>
      </c>
    </row>
    <row r="333" spans="1:2" x14ac:dyDescent="0.5">
      <c r="A333">
        <v>526.7559814453125</v>
      </c>
      <c r="B333">
        <v>1561</v>
      </c>
    </row>
    <row r="334" spans="1:2" x14ac:dyDescent="0.5">
      <c r="A334">
        <v>526.7659912109375</v>
      </c>
      <c r="B334">
        <v>7981</v>
      </c>
    </row>
    <row r="335" spans="1:2" x14ac:dyDescent="0.5">
      <c r="A335">
        <v>526.7760009765625</v>
      </c>
      <c r="B335">
        <v>29380</v>
      </c>
    </row>
    <row r="336" spans="1:2" x14ac:dyDescent="0.5">
      <c r="A336">
        <v>526.7860107421875</v>
      </c>
      <c r="B336">
        <v>52070</v>
      </c>
    </row>
    <row r="337" spans="1:2" x14ac:dyDescent="0.5">
      <c r="A337">
        <v>526.7960205078125</v>
      </c>
      <c r="B337">
        <v>45050</v>
      </c>
    </row>
    <row r="338" spans="1:2" x14ac:dyDescent="0.5">
      <c r="A338">
        <v>526.8060302734375</v>
      </c>
      <c r="B338">
        <v>19310</v>
      </c>
    </row>
    <row r="339" spans="1:2" x14ac:dyDescent="0.5">
      <c r="A339">
        <v>526.81597900390625</v>
      </c>
      <c r="B339">
        <v>4451</v>
      </c>
    </row>
    <row r="340" spans="1:2" x14ac:dyDescent="0.5">
      <c r="A340">
        <v>526.8270263671875</v>
      </c>
      <c r="B340">
        <v>1035</v>
      </c>
    </row>
    <row r="341" spans="1:2" x14ac:dyDescent="0.5">
      <c r="A341">
        <v>526.83697509765625</v>
      </c>
      <c r="B341">
        <v>587.79998779296875</v>
      </c>
    </row>
    <row r="342" spans="1:2" x14ac:dyDescent="0.5">
      <c r="A342">
        <v>526.84698486328125</v>
      </c>
      <c r="B342">
        <v>616</v>
      </c>
    </row>
    <row r="343" spans="1:2" x14ac:dyDescent="0.5">
      <c r="A343">
        <v>526.85699462890625</v>
      </c>
      <c r="B343">
        <v>569</v>
      </c>
    </row>
    <row r="344" spans="1:2" x14ac:dyDescent="0.5">
      <c r="A344">
        <v>526.86700439453125</v>
      </c>
      <c r="B344">
        <v>441.5</v>
      </c>
    </row>
    <row r="345" spans="1:2" x14ac:dyDescent="0.5">
      <c r="A345">
        <v>526.87701416015625</v>
      </c>
      <c r="B345">
        <v>336</v>
      </c>
    </row>
    <row r="346" spans="1:2" x14ac:dyDescent="0.5">
      <c r="A346">
        <v>526.88702392578125</v>
      </c>
      <c r="B346">
        <v>299.29998779296875</v>
      </c>
    </row>
    <row r="347" spans="1:2" x14ac:dyDescent="0.5">
      <c r="A347">
        <v>526.89697265625</v>
      </c>
      <c r="B347">
        <v>300.70001220703125</v>
      </c>
    </row>
    <row r="348" spans="1:2" x14ac:dyDescent="0.5">
      <c r="A348">
        <v>526.906982421875</v>
      </c>
      <c r="B348">
        <v>300.5</v>
      </c>
    </row>
    <row r="349" spans="1:2" x14ac:dyDescent="0.5">
      <c r="A349">
        <v>526.9169921875</v>
      </c>
      <c r="B349">
        <v>232.5</v>
      </c>
    </row>
    <row r="350" spans="1:2" x14ac:dyDescent="0.5">
      <c r="A350">
        <v>526.927001953125</v>
      </c>
      <c r="B350">
        <v>129</v>
      </c>
    </row>
    <row r="351" spans="1:2" x14ac:dyDescent="0.5">
      <c r="A351">
        <v>526.93701171875</v>
      </c>
      <c r="B351">
        <v>86</v>
      </c>
    </row>
    <row r="352" spans="1:2" x14ac:dyDescent="0.5">
      <c r="A352">
        <v>526.947021484375</v>
      </c>
      <c r="B352">
        <v>103.30000305175781</v>
      </c>
    </row>
    <row r="353" spans="1:2" x14ac:dyDescent="0.5">
      <c r="A353">
        <v>526.95697021484375</v>
      </c>
      <c r="B353">
        <v>92.5</v>
      </c>
    </row>
    <row r="354" spans="1:2" x14ac:dyDescent="0.5">
      <c r="A354">
        <v>526.96697998046875</v>
      </c>
      <c r="B354">
        <v>63</v>
      </c>
    </row>
    <row r="355" spans="1:2" x14ac:dyDescent="0.5">
      <c r="A355">
        <v>526.97698974609375</v>
      </c>
      <c r="B355">
        <v>89.75</v>
      </c>
    </row>
    <row r="356" spans="1:2" x14ac:dyDescent="0.5">
      <c r="A356">
        <v>526.98699951171875</v>
      </c>
      <c r="B356">
        <v>113.30000305175781</v>
      </c>
    </row>
    <row r="357" spans="1:2" x14ac:dyDescent="0.5">
      <c r="A357">
        <v>526.99700927734375</v>
      </c>
      <c r="B357">
        <v>95.75</v>
      </c>
    </row>
    <row r="358" spans="1:2" x14ac:dyDescent="0.5">
      <c r="A358">
        <v>527.00701904296875</v>
      </c>
      <c r="B358">
        <v>94.5</v>
      </c>
    </row>
    <row r="359" spans="1:2" x14ac:dyDescent="0.5">
      <c r="A359">
        <v>527.01702880859375</v>
      </c>
      <c r="B359">
        <v>97.75</v>
      </c>
    </row>
    <row r="360" spans="1:2" x14ac:dyDescent="0.5">
      <c r="A360">
        <v>527.0269775390625</v>
      </c>
      <c r="B360">
        <v>94.5</v>
      </c>
    </row>
    <row r="361" spans="1:2" x14ac:dyDescent="0.5">
      <c r="A361">
        <v>527.0369873046875</v>
      </c>
      <c r="B361">
        <v>97.25</v>
      </c>
    </row>
    <row r="362" spans="1:2" x14ac:dyDescent="0.5">
      <c r="A362">
        <v>527.0469970703125</v>
      </c>
      <c r="B362">
        <v>103.80000305175781</v>
      </c>
    </row>
    <row r="363" spans="1:2" x14ac:dyDescent="0.5">
      <c r="A363">
        <v>527.0570068359375</v>
      </c>
      <c r="B363">
        <v>100.19999694824219</v>
      </c>
    </row>
    <row r="364" spans="1:2" x14ac:dyDescent="0.5">
      <c r="A364">
        <v>527.0670166015625</v>
      </c>
      <c r="B364">
        <v>61</v>
      </c>
    </row>
    <row r="365" spans="1:2" x14ac:dyDescent="0.5">
      <c r="A365">
        <v>527.0770263671875</v>
      </c>
      <c r="B365">
        <v>24.5</v>
      </c>
    </row>
    <row r="366" spans="1:2" x14ac:dyDescent="0.5">
      <c r="A366">
        <v>527.08697509765625</v>
      </c>
      <c r="B366">
        <v>28</v>
      </c>
    </row>
    <row r="367" spans="1:2" x14ac:dyDescent="0.5">
      <c r="A367">
        <v>527.09698486328125</v>
      </c>
      <c r="B367">
        <v>53.5</v>
      </c>
    </row>
    <row r="368" spans="1:2" x14ac:dyDescent="0.5">
      <c r="A368">
        <v>527.10699462890625</v>
      </c>
      <c r="B368">
        <v>70.25</v>
      </c>
    </row>
    <row r="369" spans="1:2" x14ac:dyDescent="0.5">
      <c r="A369">
        <v>527.11700439453125</v>
      </c>
      <c r="B369">
        <v>63.25</v>
      </c>
    </row>
    <row r="370" spans="1:2" x14ac:dyDescent="0.5">
      <c r="A370">
        <v>527.12701416015625</v>
      </c>
      <c r="B370">
        <v>46</v>
      </c>
    </row>
    <row r="371" spans="1:2" x14ac:dyDescent="0.5">
      <c r="A371">
        <v>527.13702392578125</v>
      </c>
      <c r="B371">
        <v>34.25</v>
      </c>
    </row>
    <row r="372" spans="1:2" x14ac:dyDescent="0.5">
      <c r="A372">
        <v>527.14697265625</v>
      </c>
      <c r="B372">
        <v>35.25</v>
      </c>
    </row>
    <row r="373" spans="1:2" x14ac:dyDescent="0.5">
      <c r="A373">
        <v>527.156982421875</v>
      </c>
      <c r="B373">
        <v>46.5</v>
      </c>
    </row>
    <row r="374" spans="1:2" x14ac:dyDescent="0.5">
      <c r="A374">
        <v>527.1669921875</v>
      </c>
      <c r="B374">
        <v>73.25</v>
      </c>
    </row>
    <row r="375" spans="1:2" x14ac:dyDescent="0.5">
      <c r="A375">
        <v>527.177001953125</v>
      </c>
      <c r="B375">
        <v>107.69999694824219</v>
      </c>
    </row>
    <row r="376" spans="1:2" x14ac:dyDescent="0.5">
      <c r="A376">
        <v>527.18701171875</v>
      </c>
      <c r="B376">
        <v>105.5</v>
      </c>
    </row>
    <row r="377" spans="1:2" x14ac:dyDescent="0.5">
      <c r="A377">
        <v>527.197021484375</v>
      </c>
      <c r="B377">
        <v>59</v>
      </c>
    </row>
    <row r="378" spans="1:2" x14ac:dyDescent="0.5">
      <c r="A378">
        <v>527.20697021484375</v>
      </c>
      <c r="B378">
        <v>20.25</v>
      </c>
    </row>
    <row r="379" spans="1:2" x14ac:dyDescent="0.5">
      <c r="A379">
        <v>527.21697998046875</v>
      </c>
      <c r="B379">
        <v>10.75</v>
      </c>
    </row>
    <row r="380" spans="1:2" x14ac:dyDescent="0.5">
      <c r="A380">
        <v>527.22698974609375</v>
      </c>
      <c r="B380">
        <v>34.25</v>
      </c>
    </row>
    <row r="381" spans="1:2" x14ac:dyDescent="0.5">
      <c r="A381">
        <v>527.23699951171875</v>
      </c>
      <c r="B381">
        <v>91.5</v>
      </c>
    </row>
    <row r="382" spans="1:2" x14ac:dyDescent="0.5">
      <c r="A382">
        <v>527.24700927734375</v>
      </c>
      <c r="B382">
        <v>281.5</v>
      </c>
    </row>
    <row r="383" spans="1:2" x14ac:dyDescent="0.5">
      <c r="A383">
        <v>527.25799560546875</v>
      </c>
      <c r="B383">
        <v>964.5</v>
      </c>
    </row>
    <row r="384" spans="1:2" x14ac:dyDescent="0.5">
      <c r="A384">
        <v>527.26800537109375</v>
      </c>
      <c r="B384">
        <v>3294</v>
      </c>
    </row>
    <row r="385" spans="1:2" x14ac:dyDescent="0.5">
      <c r="A385">
        <v>527.27801513671875</v>
      </c>
      <c r="B385">
        <v>10020</v>
      </c>
    </row>
    <row r="386" spans="1:2" x14ac:dyDescent="0.5">
      <c r="A386">
        <v>527.28802490234375</v>
      </c>
      <c r="B386">
        <v>17710</v>
      </c>
    </row>
    <row r="387" spans="1:2" x14ac:dyDescent="0.5">
      <c r="A387">
        <v>527.2979736328125</v>
      </c>
      <c r="B387">
        <v>16790</v>
      </c>
    </row>
    <row r="388" spans="1:2" x14ac:dyDescent="0.5">
      <c r="A388">
        <v>527.3079833984375</v>
      </c>
      <c r="B388">
        <v>8711</v>
      </c>
    </row>
    <row r="389" spans="1:2" x14ac:dyDescent="0.5">
      <c r="A389">
        <v>527.3179931640625</v>
      </c>
      <c r="B389">
        <v>2606</v>
      </c>
    </row>
    <row r="390" spans="1:2" x14ac:dyDescent="0.5">
      <c r="A390">
        <v>527.3280029296875</v>
      </c>
      <c r="B390">
        <v>622</v>
      </c>
    </row>
    <row r="391" spans="1:2" x14ac:dyDescent="0.5">
      <c r="A391">
        <v>527.3380126953125</v>
      </c>
      <c r="B391">
        <v>287.5</v>
      </c>
    </row>
    <row r="392" spans="1:2" x14ac:dyDescent="0.5">
      <c r="A392">
        <v>527.3480224609375</v>
      </c>
      <c r="B392">
        <v>181</v>
      </c>
    </row>
    <row r="393" spans="1:2" x14ac:dyDescent="0.5">
      <c r="A393">
        <v>527.35797119140625</v>
      </c>
      <c r="B393">
        <v>97</v>
      </c>
    </row>
    <row r="394" spans="1:2" x14ac:dyDescent="0.5">
      <c r="A394">
        <v>527.36798095703125</v>
      </c>
      <c r="B394">
        <v>47.5</v>
      </c>
    </row>
    <row r="395" spans="1:2" x14ac:dyDescent="0.5">
      <c r="A395">
        <v>527.37799072265625</v>
      </c>
      <c r="B395">
        <v>48</v>
      </c>
    </row>
    <row r="396" spans="1:2" x14ac:dyDescent="0.5">
      <c r="A396">
        <v>527.38800048828125</v>
      </c>
      <c r="B396">
        <v>67.75</v>
      </c>
    </row>
    <row r="397" spans="1:2" x14ac:dyDescent="0.5">
      <c r="A397">
        <v>527.39801025390625</v>
      </c>
      <c r="B397">
        <v>80.75</v>
      </c>
    </row>
    <row r="398" spans="1:2" x14ac:dyDescent="0.5">
      <c r="A398">
        <v>527.40802001953125</v>
      </c>
      <c r="B398">
        <v>123</v>
      </c>
    </row>
    <row r="399" spans="1:2" x14ac:dyDescent="0.5">
      <c r="A399">
        <v>527.41802978515625</v>
      </c>
      <c r="B399">
        <v>153.5</v>
      </c>
    </row>
    <row r="400" spans="1:2" x14ac:dyDescent="0.5">
      <c r="A400">
        <v>527.427978515625</v>
      </c>
      <c r="B400">
        <v>105.5</v>
      </c>
    </row>
    <row r="401" spans="1:2" x14ac:dyDescent="0.5">
      <c r="A401">
        <v>527.43798828125</v>
      </c>
      <c r="B401">
        <v>50.5</v>
      </c>
    </row>
    <row r="402" spans="1:2" x14ac:dyDescent="0.5">
      <c r="A402">
        <v>527.447998046875</v>
      </c>
      <c r="B402">
        <v>40.5</v>
      </c>
    </row>
    <row r="403" spans="1:2" x14ac:dyDescent="0.5">
      <c r="A403">
        <v>527.4580078125</v>
      </c>
      <c r="B403">
        <v>48.5</v>
      </c>
    </row>
    <row r="404" spans="1:2" x14ac:dyDescent="0.5">
      <c r="A404">
        <v>527.468017578125</v>
      </c>
      <c r="B404">
        <v>43.75</v>
      </c>
    </row>
    <row r="405" spans="1:2" x14ac:dyDescent="0.5">
      <c r="A405">
        <v>527.47802734375</v>
      </c>
      <c r="B405">
        <v>22.5</v>
      </c>
    </row>
    <row r="406" spans="1:2" x14ac:dyDescent="0.5">
      <c r="A406">
        <v>527.48797607421875</v>
      </c>
      <c r="B406">
        <v>22.5</v>
      </c>
    </row>
    <row r="407" spans="1:2" x14ac:dyDescent="0.5">
      <c r="A407">
        <v>527.49798583984375</v>
      </c>
      <c r="B407">
        <v>49.25</v>
      </c>
    </row>
    <row r="408" spans="1:2" x14ac:dyDescent="0.5">
      <c r="A408">
        <v>527.50799560546875</v>
      </c>
      <c r="B408">
        <v>65.75</v>
      </c>
    </row>
    <row r="409" spans="1:2" x14ac:dyDescent="0.5">
      <c r="A409">
        <v>527.51800537109375</v>
      </c>
      <c r="B409">
        <v>70</v>
      </c>
    </row>
    <row r="410" spans="1:2" x14ac:dyDescent="0.5">
      <c r="A410">
        <v>527.52801513671875</v>
      </c>
      <c r="B410">
        <v>63</v>
      </c>
    </row>
    <row r="411" spans="1:2" x14ac:dyDescent="0.5">
      <c r="A411">
        <v>527.53802490234375</v>
      </c>
      <c r="B411">
        <v>52.5</v>
      </c>
    </row>
    <row r="412" spans="1:2" x14ac:dyDescent="0.5">
      <c r="A412">
        <v>527.5479736328125</v>
      </c>
      <c r="B412">
        <v>63.75</v>
      </c>
    </row>
    <row r="413" spans="1:2" x14ac:dyDescent="0.5">
      <c r="A413">
        <v>527.5579833984375</v>
      </c>
      <c r="B413">
        <v>71</v>
      </c>
    </row>
    <row r="414" spans="1:2" x14ac:dyDescent="0.5">
      <c r="A414">
        <v>527.5679931640625</v>
      </c>
      <c r="B414">
        <v>67.5</v>
      </c>
    </row>
    <row r="415" spans="1:2" x14ac:dyDescent="0.5">
      <c r="A415">
        <v>527.5780029296875</v>
      </c>
      <c r="B415">
        <v>67.75</v>
      </c>
    </row>
    <row r="416" spans="1:2" x14ac:dyDescent="0.5">
      <c r="A416">
        <v>527.5880126953125</v>
      </c>
      <c r="B416">
        <v>53.75</v>
      </c>
    </row>
    <row r="417" spans="1:2" x14ac:dyDescent="0.5">
      <c r="A417">
        <v>527.5980224609375</v>
      </c>
      <c r="B417">
        <v>36</v>
      </c>
    </row>
    <row r="418" spans="1:2" x14ac:dyDescent="0.5">
      <c r="A418">
        <v>527.60797119140625</v>
      </c>
      <c r="B418">
        <v>33.75</v>
      </c>
    </row>
    <row r="419" spans="1:2" x14ac:dyDescent="0.5">
      <c r="A419">
        <v>527.61798095703125</v>
      </c>
      <c r="B419">
        <v>23.75</v>
      </c>
    </row>
    <row r="420" spans="1:2" x14ac:dyDescent="0.5">
      <c r="A420">
        <v>527.62799072265625</v>
      </c>
      <c r="B420">
        <v>9</v>
      </c>
    </row>
    <row r="421" spans="1:2" x14ac:dyDescent="0.5">
      <c r="A421">
        <v>527.63800048828125</v>
      </c>
      <c r="B421">
        <v>9.75</v>
      </c>
    </row>
    <row r="422" spans="1:2" x14ac:dyDescent="0.5">
      <c r="A422">
        <v>527.64801025390625</v>
      </c>
      <c r="B422">
        <v>26.25</v>
      </c>
    </row>
    <row r="423" spans="1:2" x14ac:dyDescent="0.5">
      <c r="A423">
        <v>527.65899658203125</v>
      </c>
      <c r="B423">
        <v>51.75</v>
      </c>
    </row>
    <row r="424" spans="1:2" x14ac:dyDescent="0.5">
      <c r="A424">
        <v>527.66900634765625</v>
      </c>
      <c r="B424">
        <v>73.25</v>
      </c>
    </row>
    <row r="425" spans="1:2" x14ac:dyDescent="0.5">
      <c r="A425">
        <v>527.67901611328125</v>
      </c>
      <c r="B425">
        <v>92</v>
      </c>
    </row>
    <row r="426" spans="1:2" x14ac:dyDescent="0.5">
      <c r="A426">
        <v>527.68902587890625</v>
      </c>
      <c r="B426">
        <v>88.25</v>
      </c>
    </row>
    <row r="427" spans="1:2" x14ac:dyDescent="0.5">
      <c r="A427">
        <v>527.698974609375</v>
      </c>
      <c r="B427">
        <v>58</v>
      </c>
    </row>
    <row r="428" spans="1:2" x14ac:dyDescent="0.5">
      <c r="A428">
        <v>527.708984375</v>
      </c>
      <c r="B428">
        <v>61</v>
      </c>
    </row>
    <row r="429" spans="1:2" x14ac:dyDescent="0.5">
      <c r="A429">
        <v>527.718994140625</v>
      </c>
      <c r="B429">
        <v>113.5</v>
      </c>
    </row>
    <row r="430" spans="1:2" x14ac:dyDescent="0.5">
      <c r="A430">
        <v>527.72900390625</v>
      </c>
      <c r="B430">
        <v>182.30000305175781</v>
      </c>
    </row>
    <row r="431" spans="1:2" x14ac:dyDescent="0.5">
      <c r="A431">
        <v>527.739013671875</v>
      </c>
      <c r="B431">
        <v>230</v>
      </c>
    </row>
    <row r="432" spans="1:2" x14ac:dyDescent="0.5">
      <c r="A432">
        <v>527.7490234375</v>
      </c>
      <c r="B432">
        <v>329.29998779296875</v>
      </c>
    </row>
    <row r="433" spans="1:2" x14ac:dyDescent="0.5">
      <c r="A433">
        <v>527.75897216796875</v>
      </c>
      <c r="B433">
        <v>568</v>
      </c>
    </row>
    <row r="434" spans="1:2" x14ac:dyDescent="0.5">
      <c r="A434">
        <v>527.76898193359375</v>
      </c>
      <c r="B434">
        <v>1138</v>
      </c>
    </row>
    <row r="435" spans="1:2" x14ac:dyDescent="0.5">
      <c r="A435">
        <v>527.77899169921875</v>
      </c>
      <c r="B435">
        <v>2797</v>
      </c>
    </row>
    <row r="436" spans="1:2" x14ac:dyDescent="0.5">
      <c r="A436">
        <v>527.78900146484375</v>
      </c>
      <c r="B436">
        <v>4972</v>
      </c>
    </row>
    <row r="437" spans="1:2" x14ac:dyDescent="0.5">
      <c r="A437">
        <v>527.79901123046875</v>
      </c>
      <c r="B437">
        <v>5188</v>
      </c>
    </row>
    <row r="438" spans="1:2" x14ac:dyDescent="0.5">
      <c r="A438">
        <v>527.80902099609375</v>
      </c>
      <c r="B438">
        <v>3207</v>
      </c>
    </row>
    <row r="439" spans="1:2" x14ac:dyDescent="0.5">
      <c r="A439">
        <v>527.8189697265625</v>
      </c>
      <c r="B439">
        <v>1345</v>
      </c>
    </row>
    <row r="440" spans="1:2" x14ac:dyDescent="0.5">
      <c r="A440">
        <v>527.8289794921875</v>
      </c>
      <c r="B440">
        <v>595.5</v>
      </c>
    </row>
    <row r="441" spans="1:2" x14ac:dyDescent="0.5">
      <c r="A441">
        <v>527.8389892578125</v>
      </c>
      <c r="B441">
        <v>377.5</v>
      </c>
    </row>
    <row r="442" spans="1:2" x14ac:dyDescent="0.5">
      <c r="A442">
        <v>527.8489990234375</v>
      </c>
      <c r="B442">
        <v>254.69999694824219</v>
      </c>
    </row>
    <row r="443" spans="1:2" x14ac:dyDescent="0.5">
      <c r="A443">
        <v>527.8590087890625</v>
      </c>
      <c r="B443">
        <v>165.30000305175781</v>
      </c>
    </row>
    <row r="444" spans="1:2" x14ac:dyDescent="0.5">
      <c r="A444">
        <v>527.8690185546875</v>
      </c>
      <c r="B444">
        <v>112.5</v>
      </c>
    </row>
    <row r="445" spans="1:2" x14ac:dyDescent="0.5">
      <c r="A445">
        <v>527.8790283203125</v>
      </c>
      <c r="B445">
        <v>84.5</v>
      </c>
    </row>
    <row r="446" spans="1:2" x14ac:dyDescent="0.5">
      <c r="A446">
        <v>527.88897705078125</v>
      </c>
      <c r="B446">
        <v>59.25</v>
      </c>
    </row>
    <row r="447" spans="1:2" x14ac:dyDescent="0.5">
      <c r="A447">
        <v>527.89898681640625</v>
      </c>
      <c r="B447">
        <v>64</v>
      </c>
    </row>
    <row r="448" spans="1:2" x14ac:dyDescent="0.5">
      <c r="A448">
        <v>527.90899658203125</v>
      </c>
      <c r="B448">
        <v>80.75</v>
      </c>
    </row>
    <row r="449" spans="1:2" x14ac:dyDescent="0.5">
      <c r="A449">
        <v>527.91900634765625</v>
      </c>
      <c r="B449">
        <v>62.75</v>
      </c>
    </row>
    <row r="450" spans="1:2" x14ac:dyDescent="0.5">
      <c r="A450">
        <v>527.92901611328125</v>
      </c>
      <c r="B450">
        <v>40</v>
      </c>
    </row>
    <row r="451" spans="1:2" x14ac:dyDescent="0.5">
      <c r="A451">
        <v>527.93902587890625</v>
      </c>
      <c r="B451">
        <v>28</v>
      </c>
    </row>
    <row r="452" spans="1:2" x14ac:dyDescent="0.5">
      <c r="A452">
        <v>527.948974609375</v>
      </c>
      <c r="B452">
        <v>14.25</v>
      </c>
    </row>
    <row r="453" spans="1:2" x14ac:dyDescent="0.5">
      <c r="A453">
        <v>527.958984375</v>
      </c>
      <c r="B453">
        <v>14.75</v>
      </c>
    </row>
    <row r="454" spans="1:2" x14ac:dyDescent="0.5">
      <c r="A454">
        <v>527.969970703125</v>
      </c>
      <c r="B454">
        <v>50</v>
      </c>
    </row>
    <row r="455" spans="1:2" x14ac:dyDescent="0.5">
      <c r="A455">
        <v>527.97998046875</v>
      </c>
      <c r="B455">
        <v>103.30000305175781</v>
      </c>
    </row>
    <row r="456" spans="1:2" x14ac:dyDescent="0.5">
      <c r="A456">
        <v>527.989990234375</v>
      </c>
      <c r="B456">
        <v>134.5</v>
      </c>
    </row>
    <row r="457" spans="1:2" x14ac:dyDescent="0.5">
      <c r="A457">
        <v>528</v>
      </c>
      <c r="B457">
        <v>118</v>
      </c>
    </row>
    <row r="458" spans="1:2" x14ac:dyDescent="0.5">
      <c r="A458">
        <v>528.010009765625</v>
      </c>
      <c r="B458">
        <v>72</v>
      </c>
    </row>
    <row r="459" spans="1:2" x14ac:dyDescent="0.5">
      <c r="A459">
        <v>528.02001953125</v>
      </c>
      <c r="B459">
        <v>38</v>
      </c>
    </row>
    <row r="460" spans="1:2" x14ac:dyDescent="0.5">
      <c r="A460">
        <v>528.030029296875</v>
      </c>
      <c r="B460">
        <v>32.5</v>
      </c>
    </row>
    <row r="461" spans="1:2" x14ac:dyDescent="0.5">
      <c r="A461">
        <v>528.03997802734375</v>
      </c>
      <c r="B461">
        <v>31.75</v>
      </c>
    </row>
    <row r="462" spans="1:2" x14ac:dyDescent="0.5">
      <c r="A462">
        <v>528.04998779296875</v>
      </c>
      <c r="B462">
        <v>25.5</v>
      </c>
    </row>
    <row r="463" spans="1:2" x14ac:dyDescent="0.5">
      <c r="A463">
        <v>528.05999755859375</v>
      </c>
      <c r="B463">
        <v>59.5</v>
      </c>
    </row>
    <row r="464" spans="1:2" x14ac:dyDescent="0.5">
      <c r="A464">
        <v>528.07000732421875</v>
      </c>
      <c r="B464">
        <v>95.5</v>
      </c>
    </row>
    <row r="465" spans="1:2" x14ac:dyDescent="0.5">
      <c r="A465">
        <v>528.08001708984375</v>
      </c>
      <c r="B465">
        <v>68</v>
      </c>
    </row>
    <row r="466" spans="1:2" x14ac:dyDescent="0.5">
      <c r="A466">
        <v>528.09002685546875</v>
      </c>
      <c r="B466">
        <v>51.75</v>
      </c>
    </row>
    <row r="467" spans="1:2" x14ac:dyDescent="0.5">
      <c r="A467">
        <v>528.0999755859375</v>
      </c>
      <c r="B467">
        <v>65.25</v>
      </c>
    </row>
    <row r="468" spans="1:2" x14ac:dyDescent="0.5">
      <c r="A468">
        <v>528.1099853515625</v>
      </c>
      <c r="B468">
        <v>50.25</v>
      </c>
    </row>
    <row r="469" spans="1:2" x14ac:dyDescent="0.5">
      <c r="A469">
        <v>528.1199951171875</v>
      </c>
      <c r="B469">
        <v>30.5</v>
      </c>
    </row>
    <row r="470" spans="1:2" x14ac:dyDescent="0.5">
      <c r="A470">
        <v>528.1300048828125</v>
      </c>
      <c r="B470">
        <v>32.5</v>
      </c>
    </row>
    <row r="471" spans="1:2" x14ac:dyDescent="0.5">
      <c r="A471">
        <v>528.1400146484375</v>
      </c>
      <c r="B471">
        <v>43.5</v>
      </c>
    </row>
    <row r="472" spans="1:2" x14ac:dyDescent="0.5">
      <c r="A472">
        <v>528.1500244140625</v>
      </c>
      <c r="B472">
        <v>46.75</v>
      </c>
    </row>
    <row r="473" spans="1:2" x14ac:dyDescent="0.5">
      <c r="A473">
        <v>528.15997314453125</v>
      </c>
      <c r="B473">
        <v>35.5</v>
      </c>
    </row>
    <row r="474" spans="1:2" x14ac:dyDescent="0.5">
      <c r="A474">
        <v>528.16998291015625</v>
      </c>
      <c r="B474">
        <v>28</v>
      </c>
    </row>
    <row r="475" spans="1:2" x14ac:dyDescent="0.5">
      <c r="A475">
        <v>528.17999267578125</v>
      </c>
      <c r="B475">
        <v>31.25</v>
      </c>
    </row>
    <row r="476" spans="1:2" x14ac:dyDescent="0.5">
      <c r="A476">
        <v>528.19000244140625</v>
      </c>
      <c r="B476">
        <v>28.25</v>
      </c>
    </row>
    <row r="477" spans="1:2" x14ac:dyDescent="0.5">
      <c r="A477">
        <v>528.20001220703125</v>
      </c>
      <c r="B477">
        <v>23</v>
      </c>
    </row>
    <row r="478" spans="1:2" x14ac:dyDescent="0.5">
      <c r="A478">
        <v>528.21002197265625</v>
      </c>
      <c r="B478">
        <v>37</v>
      </c>
    </row>
    <row r="479" spans="1:2" x14ac:dyDescent="0.5">
      <c r="A479">
        <v>528.219970703125</v>
      </c>
      <c r="B479">
        <v>62.5</v>
      </c>
    </row>
    <row r="480" spans="1:2" x14ac:dyDescent="0.5">
      <c r="A480">
        <v>528.22998046875</v>
      </c>
      <c r="B480">
        <v>60.75</v>
      </c>
    </row>
    <row r="481" spans="1:2" x14ac:dyDescent="0.5">
      <c r="A481">
        <v>528.239990234375</v>
      </c>
      <c r="B481">
        <v>48.75</v>
      </c>
    </row>
    <row r="482" spans="1:2" x14ac:dyDescent="0.5">
      <c r="A482">
        <v>528.25</v>
      </c>
      <c r="B482">
        <v>68.5</v>
      </c>
    </row>
    <row r="483" spans="1:2" x14ac:dyDescent="0.5">
      <c r="A483">
        <v>528.260009765625</v>
      </c>
      <c r="B483">
        <v>155.5</v>
      </c>
    </row>
    <row r="484" spans="1:2" x14ac:dyDescent="0.5">
      <c r="A484">
        <v>528.27099609375</v>
      </c>
      <c r="B484">
        <v>332.20001220703125</v>
      </c>
    </row>
    <row r="485" spans="1:2" x14ac:dyDescent="0.5">
      <c r="A485">
        <v>528.281005859375</v>
      </c>
      <c r="B485">
        <v>717.79998779296875</v>
      </c>
    </row>
    <row r="486" spans="1:2" x14ac:dyDescent="0.5">
      <c r="A486">
        <v>528.291015625</v>
      </c>
      <c r="B486">
        <v>1242</v>
      </c>
    </row>
    <row r="487" spans="1:2" x14ac:dyDescent="0.5">
      <c r="A487">
        <v>528.301025390625</v>
      </c>
      <c r="B487">
        <v>1350</v>
      </c>
    </row>
    <row r="488" spans="1:2" x14ac:dyDescent="0.5">
      <c r="A488">
        <v>528.31097412109375</v>
      </c>
      <c r="B488">
        <v>903</v>
      </c>
    </row>
    <row r="489" spans="1:2" x14ac:dyDescent="0.5">
      <c r="A489">
        <v>528.32098388671875</v>
      </c>
      <c r="B489">
        <v>412</v>
      </c>
    </row>
    <row r="490" spans="1:2" x14ac:dyDescent="0.5">
      <c r="A490">
        <v>528.33099365234375</v>
      </c>
      <c r="B490">
        <v>187</v>
      </c>
    </row>
    <row r="491" spans="1:2" x14ac:dyDescent="0.5">
      <c r="A491">
        <v>528.34100341796875</v>
      </c>
      <c r="B491">
        <v>150.19999694824219</v>
      </c>
    </row>
    <row r="492" spans="1:2" x14ac:dyDescent="0.5">
      <c r="A492">
        <v>528.35101318359375</v>
      </c>
      <c r="B492">
        <v>195.5</v>
      </c>
    </row>
    <row r="493" spans="1:2" x14ac:dyDescent="0.5">
      <c r="A493">
        <v>528.36102294921875</v>
      </c>
      <c r="B493">
        <v>202.30000305175781</v>
      </c>
    </row>
    <row r="494" spans="1:2" x14ac:dyDescent="0.5">
      <c r="A494">
        <v>528.3709716796875</v>
      </c>
      <c r="B494">
        <v>110</v>
      </c>
    </row>
    <row r="495" spans="1:2" x14ac:dyDescent="0.5">
      <c r="A495">
        <v>528.3809814453125</v>
      </c>
      <c r="B495">
        <v>57.75</v>
      </c>
    </row>
    <row r="496" spans="1:2" x14ac:dyDescent="0.5">
      <c r="A496">
        <v>528.3909912109375</v>
      </c>
      <c r="B496">
        <v>54</v>
      </c>
    </row>
    <row r="497" spans="1:2" x14ac:dyDescent="0.5">
      <c r="A497">
        <v>528.4010009765625</v>
      </c>
      <c r="B497">
        <v>30.75</v>
      </c>
    </row>
    <row r="498" spans="1:2" x14ac:dyDescent="0.5">
      <c r="A498">
        <v>528.4110107421875</v>
      </c>
      <c r="B498">
        <v>18.25</v>
      </c>
    </row>
    <row r="499" spans="1:2" x14ac:dyDescent="0.5">
      <c r="A499">
        <v>528.4210205078125</v>
      </c>
      <c r="B499">
        <v>30.5</v>
      </c>
    </row>
    <row r="500" spans="1:2" x14ac:dyDescent="0.5">
      <c r="A500">
        <v>528.4310302734375</v>
      </c>
      <c r="B500">
        <v>45</v>
      </c>
    </row>
    <row r="501" spans="1:2" x14ac:dyDescent="0.5">
      <c r="A501">
        <v>528.44097900390625</v>
      </c>
      <c r="B501">
        <v>43.25</v>
      </c>
    </row>
    <row r="502" spans="1:2" x14ac:dyDescent="0.5">
      <c r="A502">
        <v>528.45098876953125</v>
      </c>
      <c r="B502">
        <v>34.75</v>
      </c>
    </row>
    <row r="503" spans="1:2" x14ac:dyDescent="0.5">
      <c r="A503">
        <v>528.46099853515625</v>
      </c>
      <c r="B503">
        <v>30.25</v>
      </c>
    </row>
    <row r="504" spans="1:2" x14ac:dyDescent="0.5">
      <c r="A504">
        <v>528.47100830078125</v>
      </c>
      <c r="B504">
        <v>47.25</v>
      </c>
    </row>
    <row r="505" spans="1:2" x14ac:dyDescent="0.5">
      <c r="A505">
        <v>528.48101806640625</v>
      </c>
      <c r="B505">
        <v>62.75</v>
      </c>
    </row>
    <row r="506" spans="1:2" x14ac:dyDescent="0.5">
      <c r="A506">
        <v>528.49102783203125</v>
      </c>
      <c r="B506">
        <v>37.5</v>
      </c>
    </row>
    <row r="507" spans="1:2" x14ac:dyDescent="0.5">
      <c r="A507">
        <v>528.5009765625</v>
      </c>
      <c r="B507">
        <v>10.25</v>
      </c>
    </row>
    <row r="508" spans="1:2" x14ac:dyDescent="0.5">
      <c r="A508">
        <v>528.510986328125</v>
      </c>
      <c r="B508">
        <v>5.5</v>
      </c>
    </row>
    <row r="509" spans="1:2" x14ac:dyDescent="0.5">
      <c r="A509">
        <v>528.52099609375</v>
      </c>
      <c r="B509">
        <v>13.25</v>
      </c>
    </row>
    <row r="510" spans="1:2" x14ac:dyDescent="0.5">
      <c r="A510">
        <v>528.531005859375</v>
      </c>
      <c r="B510">
        <v>26.25</v>
      </c>
    </row>
    <row r="511" spans="1:2" x14ac:dyDescent="0.5">
      <c r="A511">
        <v>528.541015625</v>
      </c>
      <c r="B511">
        <v>30.75</v>
      </c>
    </row>
    <row r="512" spans="1:2" x14ac:dyDescent="0.5">
      <c r="A512">
        <v>528.552001953125</v>
      </c>
      <c r="B512">
        <v>23.25</v>
      </c>
    </row>
    <row r="513" spans="1:2" x14ac:dyDescent="0.5">
      <c r="A513">
        <v>528.56201171875</v>
      </c>
      <c r="B513">
        <v>19.25</v>
      </c>
    </row>
    <row r="514" spans="1:2" x14ac:dyDescent="0.5">
      <c r="A514">
        <v>528.572021484375</v>
      </c>
      <c r="B514">
        <v>29.5</v>
      </c>
    </row>
    <row r="515" spans="1:2" x14ac:dyDescent="0.5">
      <c r="A515">
        <v>528.58197021484375</v>
      </c>
      <c r="B515">
        <v>42.25</v>
      </c>
    </row>
    <row r="516" spans="1:2" x14ac:dyDescent="0.5">
      <c r="A516">
        <v>528.59197998046875</v>
      </c>
      <c r="B516">
        <v>52.75</v>
      </c>
    </row>
    <row r="517" spans="1:2" x14ac:dyDescent="0.5">
      <c r="A517">
        <v>528.60198974609375</v>
      </c>
      <c r="B517">
        <v>49</v>
      </c>
    </row>
    <row r="518" spans="1:2" x14ac:dyDescent="0.5">
      <c r="A518">
        <v>528.61199951171875</v>
      </c>
      <c r="B518">
        <v>26</v>
      </c>
    </row>
    <row r="519" spans="1:2" x14ac:dyDescent="0.5">
      <c r="A519">
        <v>528.62200927734375</v>
      </c>
      <c r="B519">
        <v>6</v>
      </c>
    </row>
    <row r="520" spans="1:2" x14ac:dyDescent="0.5">
      <c r="A520">
        <v>528.63201904296875</v>
      </c>
      <c r="B520">
        <v>2.25</v>
      </c>
    </row>
    <row r="521" spans="1:2" x14ac:dyDescent="0.5">
      <c r="A521">
        <v>528.64202880859375</v>
      </c>
      <c r="B521">
        <v>42</v>
      </c>
    </row>
    <row r="522" spans="1:2" x14ac:dyDescent="0.5">
      <c r="A522">
        <v>528.6519775390625</v>
      </c>
      <c r="B522">
        <v>102.30000305175781</v>
      </c>
    </row>
    <row r="523" spans="1:2" x14ac:dyDescent="0.5">
      <c r="A523">
        <v>528.6619873046875</v>
      </c>
      <c r="B523">
        <v>127.5</v>
      </c>
    </row>
    <row r="524" spans="1:2" x14ac:dyDescent="0.5">
      <c r="A524">
        <v>528.6719970703125</v>
      </c>
      <c r="B524">
        <v>107</v>
      </c>
    </row>
    <row r="525" spans="1:2" x14ac:dyDescent="0.5">
      <c r="A525">
        <v>528.6820068359375</v>
      </c>
      <c r="B525">
        <v>51</v>
      </c>
    </row>
    <row r="526" spans="1:2" x14ac:dyDescent="0.5">
      <c r="A526">
        <v>528.6920166015625</v>
      </c>
      <c r="B526">
        <v>27</v>
      </c>
    </row>
    <row r="527" spans="1:2" x14ac:dyDescent="0.5">
      <c r="A527">
        <v>528.7020263671875</v>
      </c>
      <c r="B527">
        <v>42</v>
      </c>
    </row>
    <row r="528" spans="1:2" x14ac:dyDescent="0.5">
      <c r="A528">
        <v>528.71197509765625</v>
      </c>
      <c r="B528">
        <v>56.75</v>
      </c>
    </row>
    <row r="529" spans="1:2" x14ac:dyDescent="0.5">
      <c r="A529">
        <v>528.72198486328125</v>
      </c>
      <c r="B529">
        <v>77.75</v>
      </c>
    </row>
    <row r="530" spans="1:2" x14ac:dyDescent="0.5">
      <c r="A530">
        <v>528.73199462890625</v>
      </c>
      <c r="B530">
        <v>130.30000305175781</v>
      </c>
    </row>
    <row r="531" spans="1:2" x14ac:dyDescent="0.5">
      <c r="A531">
        <v>528.74200439453125</v>
      </c>
      <c r="B531">
        <v>174.5</v>
      </c>
    </row>
    <row r="532" spans="1:2" x14ac:dyDescent="0.5">
      <c r="A532">
        <v>528.75201416015625</v>
      </c>
      <c r="B532">
        <v>136.69999694824219</v>
      </c>
    </row>
    <row r="533" spans="1:2" x14ac:dyDescent="0.5">
      <c r="A533">
        <v>528.76202392578125</v>
      </c>
      <c r="B533">
        <v>119.19999694824219</v>
      </c>
    </row>
    <row r="534" spans="1:2" x14ac:dyDescent="0.5">
      <c r="A534">
        <v>528.77197265625</v>
      </c>
      <c r="B534">
        <v>230.30000305175781</v>
      </c>
    </row>
    <row r="535" spans="1:2" x14ac:dyDescent="0.5">
      <c r="A535">
        <v>528.781982421875</v>
      </c>
      <c r="B535">
        <v>417.79998779296875</v>
      </c>
    </row>
    <row r="536" spans="1:2" x14ac:dyDescent="0.5">
      <c r="A536">
        <v>528.7919921875</v>
      </c>
      <c r="B536">
        <v>596.29998779296875</v>
      </c>
    </row>
    <row r="537" spans="1:2" x14ac:dyDescent="0.5">
      <c r="A537">
        <v>528.802001953125</v>
      </c>
      <c r="B537">
        <v>702</v>
      </c>
    </row>
    <row r="538" spans="1:2" x14ac:dyDescent="0.5">
      <c r="A538">
        <v>528.81201171875</v>
      </c>
      <c r="B538">
        <v>655.29998779296875</v>
      </c>
    </row>
    <row r="539" spans="1:2" x14ac:dyDescent="0.5">
      <c r="A539">
        <v>528.822998046875</v>
      </c>
      <c r="B539">
        <v>480.79998779296875</v>
      </c>
    </row>
    <row r="540" spans="1:2" x14ac:dyDescent="0.5">
      <c r="A540">
        <v>528.8330078125</v>
      </c>
      <c r="B540">
        <v>388</v>
      </c>
    </row>
    <row r="541" spans="1:2" x14ac:dyDescent="0.5">
      <c r="A541">
        <v>528.843017578125</v>
      </c>
      <c r="B541">
        <v>384.20001220703125</v>
      </c>
    </row>
    <row r="542" spans="1:2" x14ac:dyDescent="0.5">
      <c r="A542">
        <v>528.85302734375</v>
      </c>
      <c r="B542">
        <v>312.29998779296875</v>
      </c>
    </row>
    <row r="543" spans="1:2" x14ac:dyDescent="0.5">
      <c r="A543">
        <v>528.86297607421875</v>
      </c>
      <c r="B543">
        <v>218.30000305175781</v>
      </c>
    </row>
    <row r="544" spans="1:2" x14ac:dyDescent="0.5">
      <c r="A544">
        <v>528.87298583984375</v>
      </c>
      <c r="B544">
        <v>154.80000305175781</v>
      </c>
    </row>
    <row r="545" spans="1:2" x14ac:dyDescent="0.5">
      <c r="A545">
        <v>528.88299560546875</v>
      </c>
      <c r="B545">
        <v>100.80000305175781</v>
      </c>
    </row>
    <row r="546" spans="1:2" x14ac:dyDescent="0.5">
      <c r="A546">
        <v>528.89300537109375</v>
      </c>
      <c r="B546">
        <v>58.5</v>
      </c>
    </row>
    <row r="547" spans="1:2" x14ac:dyDescent="0.5">
      <c r="A547">
        <v>528.90301513671875</v>
      </c>
      <c r="B547">
        <v>25.5</v>
      </c>
    </row>
    <row r="548" spans="1:2" x14ac:dyDescent="0.5">
      <c r="A548">
        <v>528.91302490234375</v>
      </c>
      <c r="B548">
        <v>15</v>
      </c>
    </row>
    <row r="549" spans="1:2" x14ac:dyDescent="0.5">
      <c r="A549">
        <v>528.9229736328125</v>
      </c>
      <c r="B549">
        <v>25</v>
      </c>
    </row>
    <row r="550" spans="1:2" x14ac:dyDescent="0.5">
      <c r="A550">
        <v>528.9329833984375</v>
      </c>
      <c r="B550">
        <v>28.25</v>
      </c>
    </row>
    <row r="551" spans="1:2" x14ac:dyDescent="0.5">
      <c r="A551">
        <v>528.9429931640625</v>
      </c>
      <c r="B551">
        <v>29</v>
      </c>
    </row>
    <row r="552" spans="1:2" x14ac:dyDescent="0.5">
      <c r="A552">
        <v>528.9530029296875</v>
      </c>
      <c r="B552">
        <v>30.5</v>
      </c>
    </row>
    <row r="553" spans="1:2" x14ac:dyDescent="0.5">
      <c r="A553">
        <v>528.9630126953125</v>
      </c>
      <c r="B553">
        <v>28.75</v>
      </c>
    </row>
    <row r="554" spans="1:2" x14ac:dyDescent="0.5">
      <c r="A554">
        <v>528.9730224609375</v>
      </c>
      <c r="B554">
        <v>43</v>
      </c>
    </row>
    <row r="555" spans="1:2" x14ac:dyDescent="0.5">
      <c r="A555">
        <v>528.98297119140625</v>
      </c>
      <c r="B555">
        <v>48.5</v>
      </c>
    </row>
    <row r="556" spans="1:2" x14ac:dyDescent="0.5">
      <c r="A556">
        <v>528.99298095703125</v>
      </c>
      <c r="B556">
        <v>37.5</v>
      </c>
    </row>
    <row r="557" spans="1:2" x14ac:dyDescent="0.5">
      <c r="A557">
        <v>529.00299072265625</v>
      </c>
      <c r="B557">
        <v>33.5</v>
      </c>
    </row>
    <row r="558" spans="1:2" x14ac:dyDescent="0.5">
      <c r="A558">
        <v>529.01300048828125</v>
      </c>
      <c r="B558">
        <v>36</v>
      </c>
    </row>
    <row r="559" spans="1:2" x14ac:dyDescent="0.5">
      <c r="A559">
        <v>529.02301025390625</v>
      </c>
      <c r="B559">
        <v>42.25</v>
      </c>
    </row>
    <row r="560" spans="1:2" x14ac:dyDescent="0.5">
      <c r="A560">
        <v>529.03302001953125</v>
      </c>
      <c r="B560">
        <v>41.5</v>
      </c>
    </row>
    <row r="561" spans="1:2" x14ac:dyDescent="0.5">
      <c r="A561">
        <v>529.04302978515625</v>
      </c>
      <c r="B561">
        <v>32.75</v>
      </c>
    </row>
    <row r="562" spans="1:2" x14ac:dyDescent="0.5">
      <c r="A562">
        <v>529.052978515625</v>
      </c>
      <c r="B562">
        <v>17.5</v>
      </c>
    </row>
    <row r="563" spans="1:2" x14ac:dyDescent="0.5">
      <c r="A563">
        <v>529.06298828125</v>
      </c>
      <c r="B563">
        <v>13.5</v>
      </c>
    </row>
    <row r="564" spans="1:2" x14ac:dyDescent="0.5">
      <c r="A564">
        <v>529.072998046875</v>
      </c>
      <c r="B564">
        <v>23.25</v>
      </c>
    </row>
    <row r="565" spans="1:2" x14ac:dyDescent="0.5">
      <c r="A565">
        <v>529.0830078125</v>
      </c>
      <c r="B565">
        <v>19.5</v>
      </c>
    </row>
    <row r="566" spans="1:2" x14ac:dyDescent="0.5">
      <c r="A566">
        <v>529.093994140625</v>
      </c>
      <c r="B566">
        <v>7.25</v>
      </c>
    </row>
    <row r="567" spans="1:2" x14ac:dyDescent="0.5">
      <c r="A567">
        <v>529.10400390625</v>
      </c>
      <c r="B567">
        <v>13.5</v>
      </c>
    </row>
    <row r="568" spans="1:2" x14ac:dyDescent="0.5">
      <c r="A568">
        <v>529.114013671875</v>
      </c>
      <c r="B568">
        <v>26.5</v>
      </c>
    </row>
    <row r="569" spans="1:2" x14ac:dyDescent="0.5">
      <c r="A569">
        <v>529.1240234375</v>
      </c>
      <c r="B569">
        <v>27.25</v>
      </c>
    </row>
    <row r="570" spans="1:2" x14ac:dyDescent="0.5">
      <c r="A570">
        <v>529.13397216796875</v>
      </c>
      <c r="B570">
        <v>33</v>
      </c>
    </row>
    <row r="571" spans="1:2" x14ac:dyDescent="0.5">
      <c r="A571">
        <v>529.14398193359375</v>
      </c>
      <c r="B571">
        <v>32.25</v>
      </c>
    </row>
    <row r="572" spans="1:2" x14ac:dyDescent="0.5">
      <c r="A572">
        <v>529.15399169921875</v>
      </c>
      <c r="B572">
        <v>14.25</v>
      </c>
    </row>
    <row r="573" spans="1:2" x14ac:dyDescent="0.5">
      <c r="A573">
        <v>529.16400146484375</v>
      </c>
      <c r="B573">
        <v>5.75</v>
      </c>
    </row>
    <row r="574" spans="1:2" x14ac:dyDescent="0.5">
      <c r="A574">
        <v>529.17401123046875</v>
      </c>
      <c r="B574">
        <v>9</v>
      </c>
    </row>
    <row r="575" spans="1:2" x14ac:dyDescent="0.5">
      <c r="A575">
        <v>529.18402099609375</v>
      </c>
      <c r="B575">
        <v>9.75</v>
      </c>
    </row>
    <row r="576" spans="1:2" x14ac:dyDescent="0.5">
      <c r="A576">
        <v>529.1939697265625</v>
      </c>
      <c r="B576">
        <v>13</v>
      </c>
    </row>
    <row r="577" spans="1:2" x14ac:dyDescent="0.5">
      <c r="A577">
        <v>529.2039794921875</v>
      </c>
      <c r="B577">
        <v>18.75</v>
      </c>
    </row>
    <row r="578" spans="1:2" x14ac:dyDescent="0.5">
      <c r="A578">
        <v>529.2139892578125</v>
      </c>
      <c r="B578">
        <v>18</v>
      </c>
    </row>
    <row r="579" spans="1:2" x14ac:dyDescent="0.5">
      <c r="A579">
        <v>529.2239990234375</v>
      </c>
      <c r="B579">
        <v>15.5</v>
      </c>
    </row>
    <row r="580" spans="1:2" x14ac:dyDescent="0.5">
      <c r="A580">
        <v>529.2340087890625</v>
      </c>
      <c r="B580">
        <v>31</v>
      </c>
    </row>
    <row r="581" spans="1:2" x14ac:dyDescent="0.5">
      <c r="A581">
        <v>529.2440185546875</v>
      </c>
      <c r="B581">
        <v>66.5</v>
      </c>
    </row>
    <row r="582" spans="1:2" x14ac:dyDescent="0.5">
      <c r="A582">
        <v>529.2540283203125</v>
      </c>
      <c r="B582">
        <v>91</v>
      </c>
    </row>
    <row r="583" spans="1:2" x14ac:dyDescent="0.5">
      <c r="A583">
        <v>529.26397705078125</v>
      </c>
      <c r="B583">
        <v>79</v>
      </c>
    </row>
    <row r="584" spans="1:2" x14ac:dyDescent="0.5">
      <c r="A584">
        <v>529.27398681640625</v>
      </c>
      <c r="B584">
        <v>47.75</v>
      </c>
    </row>
    <row r="585" spans="1:2" x14ac:dyDescent="0.5">
      <c r="A585">
        <v>529.28399658203125</v>
      </c>
      <c r="B585">
        <v>63</v>
      </c>
    </row>
    <row r="586" spans="1:2" x14ac:dyDescent="0.5">
      <c r="A586">
        <v>529.29400634765625</v>
      </c>
      <c r="B586">
        <v>145.19999694824219</v>
      </c>
    </row>
  </sheetData>
  <sheetProtection formatCells="0"/>
  <sortState xmlns:xlrd2="http://schemas.microsoft.com/office/spreadsheetml/2017/richdata2" ref="A1:B586">
    <sortCondition ref="A1"/>
  </sortState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V586"/>
  <sheetViews>
    <sheetView workbookViewId="0"/>
  </sheetViews>
  <sheetFormatPr defaultRowHeight="14.35" x14ac:dyDescent="0.5"/>
  <cols>
    <col min="6" max="6" width="17.703125" customWidth="1"/>
  </cols>
  <sheetData>
    <row r="1" spans="1:22" ht="14.7" thickBot="1" x14ac:dyDescent="0.55000000000000004">
      <c r="A1">
        <v>523.43499755859375</v>
      </c>
      <c r="B1">
        <v>106.5</v>
      </c>
      <c r="C1" s="2" t="s">
        <v>21</v>
      </c>
      <c r="D1">
        <v>523.7750244140625</v>
      </c>
      <c r="E1">
        <v>32830</v>
      </c>
      <c r="G1" s="2" t="s">
        <v>23</v>
      </c>
      <c r="H1" s="2" t="s">
        <v>24</v>
      </c>
      <c r="I1" s="2" t="s">
        <v>24</v>
      </c>
      <c r="J1">
        <f>'hidden params'!J1</f>
        <v>1</v>
      </c>
      <c r="K1">
        <f>IF(ISNUMBER(D1),ROUND((D1-I$2)*$G$6,0),"")</f>
        <v>0</v>
      </c>
      <c r="L1">
        <f>IF(ISNUMBER((((EXP(GAMMALN($I$3+1)))/((EXP(GAMMALN(K1+1)))*(EXP(GAMMALN($I$3-K1+1))))))*(($I$8)^K1)*((1-$I$8)^($I$3-K1))),(((EXP(GAMMALN($I$3+1)))/((EXP(GAMMALN(K1+1)))*(EXP(GAMMALN($I$3-K1+1))))))*(($I$8)^K1)*((1-$I$8)^($I$3-K1)),0)</f>
        <v>0.30748201865628783</v>
      </c>
      <c r="M1">
        <f>I$7*(L$1*J1) + $I$4</f>
        <v>7612.2684849814741</v>
      </c>
      <c r="N1">
        <f>IF(ISNUMBER((((EXP(GAMMALN($I$22+1)))/((EXP(GAMMALN(K1+1)))*(EXP(GAMMALN($I$22-K1+1))))))*(($I$11)^K1)*((1-$I$11)^($I$22-K1))),(((EXP(GAMMALN($I$22+1)))/((EXP(GAMMALN(K1+1)))*(EXP(GAMMALN($I$22-K1+1))))))*(($I$11)^K1)*((1-$I$11)^($I$22-K1)),0)</f>
        <v>0.13382357687239321</v>
      </c>
      <c r="O1">
        <f>I$10*(N$1*J1)+$I$4</f>
        <v>24856.534898672911</v>
      </c>
      <c r="P1">
        <f>IF(ISNUMBER(D1),SUM(M1,O1,V1)-(2*$I$4),"")</f>
        <v>32831.221452700483</v>
      </c>
      <c r="Q1">
        <f>IF(ISNUMBER(P1),P1-E1,"")</f>
        <v>1.2214527004834963</v>
      </c>
      <c r="R1">
        <f>IF(ISNUMBER(P1),Q1*Q1,"")</f>
        <v>1.4919466995184256</v>
      </c>
      <c r="S1">
        <f>IF(ISNUMBER(P1),((IF(P1&gt;E1,I$5*(P1-E1),P1-E1)))^2,"")</f>
        <v>1.4919466995184256</v>
      </c>
      <c r="T1">
        <f>IF(ISNUMBER(P1),(M1*D1),"")</f>
        <v>3987116.1115675704</v>
      </c>
      <c r="U1">
        <f>IF(ISNUMBER((((EXP(GAMMALN($I$23+1)))/((EXP(GAMMALN(K1+1)))*(EXP(GAMMALN($I$23-K1+1))))))*(($I$14)^K1)*((1-$I$14)^($I$23-K1))),(((EXP(GAMMALN($I$23+1)))/((EXP(GAMMALN(K1+1)))*(EXP(GAMMALN($I$23-K1+1))))))*(($I$14)^K1)*((1-$I$14)^($I$23-K1)),0)</f>
        <v>1.247479706568567E-3</v>
      </c>
      <c r="V1">
        <f>I$13*(U$1*J1)+$I$4</f>
        <v>362.41806906492332</v>
      </c>
    </row>
    <row r="2" spans="1:22" ht="14.7" thickTop="1" x14ac:dyDescent="0.5">
      <c r="A2">
        <v>523.44500732421875</v>
      </c>
      <c r="B2">
        <v>80.5</v>
      </c>
      <c r="C2" s="2" t="s">
        <v>22</v>
      </c>
      <c r="D2">
        <v>524.27398681640625</v>
      </c>
      <c r="E2">
        <v>108600</v>
      </c>
      <c r="F2" s="3" t="s">
        <v>25</v>
      </c>
      <c r="G2" s="4">
        <v>4.3170166015625</v>
      </c>
      <c r="H2" t="s">
        <v>434</v>
      </c>
      <c r="I2">
        <f>'hidden params'!I2</f>
        <v>523.77129500000001</v>
      </c>
      <c r="J2">
        <f>'hidden params'!J2</f>
        <v>0.60095572250709473</v>
      </c>
      <c r="K2">
        <f t="shared" ref="K2:K30" si="0">IF(ISNUMBER(D2),ROUND((D2-I$2)*$G$6,0),"")</f>
        <v>1</v>
      </c>
      <c r="L2">
        <f t="shared" ref="L2:L30" si="1">IF(ISNUMBER((((EXP(GAMMALN($I$3+1)))/((EXP(GAMMALN(K2+1)))*(EXP(GAMMALN($I$3-K2+1))))))*(($I$8)^K2)*((1-$I$8)^($I$3-K2))),(((EXP(GAMMALN($I$3+1)))/((EXP(GAMMALN(K2+1)))*(EXP(GAMMALN($I$3-K2+1))))))*(($I$8)^K2)*((1-$I$8)^($I$3-K2)),0)</f>
        <v>0.69189416291861772</v>
      </c>
      <c r="M2">
        <f>I$7*((L$1*J2)+(L$2*J1)) + $I$4</f>
        <v>21703.716421780555</v>
      </c>
      <c r="N2">
        <f t="shared" ref="N2:N30" si="2">IF(ISNUMBER((((EXP(GAMMALN($I$22+1)))/((EXP(GAMMALN(K2+1)))*(EXP(GAMMALN($I$22-K2+1))))))*(($I$11)^K2)*((1-$I$11)^($I$22-K2))),(((EXP(GAMMALN($I$22+1)))/((EXP(GAMMALN(K2+1)))*(EXP(GAMMALN($I$22-K2+1))))))*(($I$11)^K2)*((1-$I$11)^($I$22-K2)),0)</f>
        <v>0.36477332536334145</v>
      </c>
      <c r="O2">
        <f>I$10*((N$1*J2)+(N$2*J1))+$I$4</f>
        <v>82691.066119128416</v>
      </c>
      <c r="P2">
        <f t="shared" ref="P2:P30" si="3">IF(ISNUMBER(D2),SUM(M2,O2,V2)-(2*$I$4),"")</f>
        <v>108602.21869373787</v>
      </c>
      <c r="Q2">
        <f t="shared" ref="Q2:Q30" si="4">IF(ISNUMBER(P2),P2-E2,"")</f>
        <v>2.2186937378719449</v>
      </c>
      <c r="R2">
        <f t="shared" ref="R2:R30" si="5">IF(ISNUMBER(P2),Q2*Q2,"")</f>
        <v>4.9226019024721825</v>
      </c>
      <c r="S2">
        <f t="shared" ref="S2:S30" si="6">IF(ISNUMBER(P2),((IF(P2&gt;E2,I$5*(P2-E2),P2-E2)))^2,"")</f>
        <v>4.9226019024721825</v>
      </c>
      <c r="T2">
        <f t="shared" ref="T2:T30" si="7">IF(ISNUMBER(P2),(M2*D2),"")</f>
        <v>11378693.937179599</v>
      </c>
      <c r="U2">
        <f t="shared" ref="U2:U30" si="8">IF(ISNUMBER((((EXP(GAMMALN($I$23+1)))/((EXP(GAMMALN(K2+1)))*(EXP(GAMMALN($I$23-K2+1))))))*(($I$14)^K2)*((1-$I$14)^($I$23-K2))),(((EXP(GAMMALN($I$23+1)))/((EXP(GAMMALN(K2+1)))*(EXP(GAMMALN($I$23-K2+1))))))*(($I$14)^K2)*((1-$I$14)^($I$23-K2)),0)</f>
        <v>1.3732741382154761E-2</v>
      </c>
      <c r="V2">
        <f>I$13*((U$1*J2)+(U$2*J1))+$I$4</f>
        <v>4207.4361528477157</v>
      </c>
    </row>
    <row r="3" spans="1:22" x14ac:dyDescent="0.5">
      <c r="A3">
        <v>523.45501708984375</v>
      </c>
      <c r="B3">
        <v>107.5</v>
      </c>
      <c r="D3">
        <v>524.77398681640625</v>
      </c>
      <c r="E3">
        <v>144700</v>
      </c>
      <c r="F3" s="7" t="s">
        <v>19</v>
      </c>
      <c r="G3" s="8">
        <f>IF(ISBLANK(G2),"",$G$2*$G$6)</f>
        <v>8.634033203125</v>
      </c>
      <c r="H3" s="21" t="s">
        <v>435</v>
      </c>
      <c r="I3" s="21">
        <v>1.0012837631587161</v>
      </c>
      <c r="J3">
        <f>'hidden params'!J3</f>
        <v>0.20220994369181175</v>
      </c>
      <c r="K3">
        <f t="shared" si="0"/>
        <v>2</v>
      </c>
      <c r="L3">
        <f t="shared" si="1"/>
        <v>9.9806160486330588E-4</v>
      </c>
      <c r="M3">
        <f>I$7*((L$1*J3)+(L$2*J2)+(L$3*J1)) + $I$4</f>
        <v>11857.803901690622</v>
      </c>
      <c r="N3">
        <f t="shared" si="2"/>
        <v>0.35376577095983047</v>
      </c>
      <c r="O3">
        <f>I$10*((N$1*J3)+(N$2*J2)+(N$3*J1))+$I$4</f>
        <v>111451.85975203327</v>
      </c>
      <c r="P3">
        <f t="shared" si="3"/>
        <v>144698.78367264903</v>
      </c>
      <c r="Q3">
        <f t="shared" si="4"/>
        <v>-1.2163273509650026</v>
      </c>
      <c r="R3">
        <f t="shared" si="5"/>
        <v>1.4794522247055404</v>
      </c>
      <c r="S3">
        <f t="shared" si="6"/>
        <v>1.4794522247055404</v>
      </c>
      <c r="T3">
        <f t="shared" si="7"/>
        <v>6222667.0283773253</v>
      </c>
      <c r="U3">
        <f t="shared" si="8"/>
        <v>6.5118495498308462E-2</v>
      </c>
      <c r="V3">
        <f>I$13*((U$1*J3)+(U$2*J2)+(U$3*J1))+$I$4</f>
        <v>21389.120018943973</v>
      </c>
    </row>
    <row r="4" spans="1:22" x14ac:dyDescent="0.5">
      <c r="A4">
        <v>523.46502685546875</v>
      </c>
      <c r="B4">
        <v>158.69999694824219</v>
      </c>
      <c r="D4">
        <v>525.28497314453125</v>
      </c>
      <c r="E4">
        <v>145900</v>
      </c>
      <c r="F4" s="5" t="s">
        <v>26</v>
      </c>
      <c r="G4" s="6">
        <v>525.66357421875</v>
      </c>
      <c r="H4" t="s">
        <v>11</v>
      </c>
      <c r="I4">
        <v>9.4112782465773326E-9</v>
      </c>
      <c r="J4">
        <f>'hidden params'!J4</f>
        <v>4.9195920044795109E-2</v>
      </c>
      <c r="K4">
        <f t="shared" si="0"/>
        <v>3</v>
      </c>
      <c r="L4">
        <f t="shared" si="1"/>
        <v>0</v>
      </c>
      <c r="M4">
        <f>I$7*((L$1*J4)+(L$2*J3)+(L$3*J2)+(L$4*J1)) + $I$4</f>
        <v>3853.0117742925381</v>
      </c>
      <c r="N4">
        <f t="shared" si="2"/>
        <v>0.13602489373335974</v>
      </c>
      <c r="O4">
        <f>I$10*((N$1*J4)+(N$2*J3)+(N$3*J2)+(N$4*J1))+$I$4</f>
        <v>79676.758944762434</v>
      </c>
      <c r="P4">
        <f t="shared" si="3"/>
        <v>145913.33779170926</v>
      </c>
      <c r="Q4">
        <f t="shared" si="4"/>
        <v>13.337791709258454</v>
      </c>
      <c r="R4">
        <f t="shared" si="5"/>
        <v>177.89668767956354</v>
      </c>
      <c r="S4">
        <f t="shared" si="6"/>
        <v>177.89668767956354</v>
      </c>
      <c r="T4">
        <f t="shared" si="7"/>
        <v>2023929.1863848185</v>
      </c>
      <c r="U4">
        <f t="shared" si="8"/>
        <v>0.17275895702296615</v>
      </c>
      <c r="V4">
        <f>I$13*((U$1*J4)+(U$2*J3)+(U$3*J2)+(U$4*J1))+$I$4</f>
        <v>62383.567072673119</v>
      </c>
    </row>
    <row r="5" spans="1:22" ht="14.7" thickBot="1" x14ac:dyDescent="0.55000000000000004">
      <c r="A5">
        <v>523.4749755859375</v>
      </c>
      <c r="B5">
        <v>101.30000305175781</v>
      </c>
      <c r="D5">
        <v>525.78497314453125</v>
      </c>
      <c r="E5">
        <v>150300</v>
      </c>
      <c r="F5" s="9" t="s">
        <v>27</v>
      </c>
      <c r="G5" s="10">
        <f>($G$4-1.00794)*$G$6</f>
        <v>1049.3112684375001</v>
      </c>
      <c r="H5" t="s">
        <v>436</v>
      </c>
      <c r="I5">
        <f>'hidden params'!D2</f>
        <v>1</v>
      </c>
      <c r="J5">
        <f>'hidden params'!J5</f>
        <v>9.56276746222493E-3</v>
      </c>
      <c r="K5">
        <f t="shared" si="0"/>
        <v>4</v>
      </c>
      <c r="L5">
        <f t="shared" si="1"/>
        <v>0</v>
      </c>
      <c r="M5">
        <f>I$7*((L$1*J5)+(L$2*J4)+(L$3*J3)+(L$4*J2)+(L$5*J1)) + $I$4</f>
        <v>920.47157498807746</v>
      </c>
      <c r="N5">
        <f t="shared" si="2"/>
        <v>1.2493410451069204E-2</v>
      </c>
      <c r="O5">
        <f>I$10*((N$1*J5)+(N$2*J4)+(N$3*J3)+(N$4*J2)+(N$5*J1))+$I$4</f>
        <v>34361.799367122141</v>
      </c>
      <c r="P5">
        <f t="shared" si="3"/>
        <v>150203.45950437489</v>
      </c>
      <c r="Q5">
        <f t="shared" si="4"/>
        <v>-96.540495625115</v>
      </c>
      <c r="R5">
        <f t="shared" si="5"/>
        <v>9320.067295542849</v>
      </c>
      <c r="S5">
        <f t="shared" si="6"/>
        <v>9320.067295542849</v>
      </c>
      <c r="T5">
        <f t="shared" si="7"/>
        <v>483970.12233541068</v>
      </c>
      <c r="U5">
        <f t="shared" si="8"/>
        <v>0.27789475717456913</v>
      </c>
      <c r="V5">
        <f>I$13*((U$1*J5)+(U$2*J4)+(U$3*J3)+(U$4*J2)+(U$5*J1))+$I$4</f>
        <v>114921.1885622835</v>
      </c>
    </row>
    <row r="6" spans="1:22" ht="14.7" thickTop="1" x14ac:dyDescent="0.5">
      <c r="A6">
        <v>523.4849853515625</v>
      </c>
      <c r="B6">
        <v>46</v>
      </c>
      <c r="D6">
        <v>526.2860107421875</v>
      </c>
      <c r="E6">
        <v>149100</v>
      </c>
      <c r="F6" t="s">
        <v>28</v>
      </c>
      <c r="G6">
        <v>2</v>
      </c>
      <c r="H6" t="s">
        <v>437</v>
      </c>
      <c r="I6">
        <f>SUM(S1:S30)</f>
        <v>11804063.985058598</v>
      </c>
      <c r="J6">
        <f>'hidden params'!J6</f>
        <v>1.5654537401586068E-3</v>
      </c>
      <c r="K6">
        <f t="shared" si="0"/>
        <v>5</v>
      </c>
      <c r="L6">
        <f t="shared" si="1"/>
        <v>0</v>
      </c>
      <c r="M6">
        <f>I$7*((L$1*J6)+(L$2*J5)+(L$3*J4)+(L$4*J3)+(L$5*J2)+(L$6*J1)) + $I$4</f>
        <v>176.93363649767727</v>
      </c>
      <c r="N6">
        <f t="shared" si="2"/>
        <v>0</v>
      </c>
      <c r="O6">
        <f>I$10*((N$1*J6)+(N$2*J5)+(N$3*J4)+(N$4*J3)+(N$5*J2)+(N$6*J1))+$I$4</f>
        <v>10422.886799210382</v>
      </c>
      <c r="P6">
        <f t="shared" si="3"/>
        <v>149509.68046053528</v>
      </c>
      <c r="Q6">
        <f t="shared" si="4"/>
        <v>409.68046053528087</v>
      </c>
      <c r="R6">
        <f t="shared" si="5"/>
        <v>167838.07974439982</v>
      </c>
      <c r="S6">
        <f t="shared" si="6"/>
        <v>167838.07974439982</v>
      </c>
      <c r="T6">
        <f t="shared" si="7"/>
        <v>93117.697718470881</v>
      </c>
      <c r="U6">
        <f t="shared" si="8"/>
        <v>0.27286894601428502</v>
      </c>
      <c r="V6">
        <f>I$13*((U$1*J6)+(U$2*J5)+(U$3*J4)+(U$4*J3)+(U$5*J2)+(U$6*J1))+$I$4</f>
        <v>138909.86002484604</v>
      </c>
    </row>
    <row r="7" spans="1:22" x14ac:dyDescent="0.5">
      <c r="A7">
        <v>523.4949951171875</v>
      </c>
      <c r="B7">
        <v>71.75</v>
      </c>
      <c r="D7">
        <v>526.7860107421875</v>
      </c>
      <c r="E7">
        <v>114900</v>
      </c>
      <c r="F7" t="s">
        <v>29</v>
      </c>
      <c r="G7" s="11">
        <v>0.10000000149011612</v>
      </c>
      <c r="H7" s="21" t="s">
        <v>438</v>
      </c>
      <c r="I7" s="21">
        <v>24756.792342648412</v>
      </c>
      <c r="J7">
        <f>'hidden params'!J7</f>
        <v>2.2288478874357397E-4</v>
      </c>
      <c r="K7">
        <f t="shared" si="0"/>
        <v>6</v>
      </c>
      <c r="L7">
        <f t="shared" si="1"/>
        <v>0</v>
      </c>
      <c r="M7">
        <f>I$7*((L$1*J7)+(L$2*J6)+(L$3*J5)+(L$4*J4)+(L$5*J3)+(L$6*J2)+(L$7*J1)) + $I$4</f>
        <v>28.747725939146601</v>
      </c>
      <c r="N7">
        <f t="shared" si="2"/>
        <v>0</v>
      </c>
      <c r="O7">
        <f>I$10*((N$1*J7)+(N$2*J6)+(N$3*J5)+(N$4*J4)+(N$5*J3)+(N$6*J2)+(N$7*J1))+$I$4</f>
        <v>2452.1544821680595</v>
      </c>
      <c r="P7">
        <f t="shared" si="3"/>
        <v>113824.63302756184</v>
      </c>
      <c r="Q7">
        <f t="shared" si="4"/>
        <v>-1075.3669724381616</v>
      </c>
      <c r="R7">
        <f t="shared" si="5"/>
        <v>1156414.1254108178</v>
      </c>
      <c r="S7">
        <f t="shared" si="6"/>
        <v>1156414.1254108178</v>
      </c>
      <c r="T7">
        <f t="shared" si="7"/>
        <v>15143.899865392743</v>
      </c>
      <c r="U7">
        <f t="shared" si="8"/>
        <v>0.15393763789418693</v>
      </c>
      <c r="V7">
        <f>I$13*((U$1*J7)+(U$2*J6)+(U$3*J5)+(U$4*J4)+(U$5*J3)+(U$6*J2)+(U$7*J1))+$I$4</f>
        <v>111343.73081947345</v>
      </c>
    </row>
    <row r="8" spans="1:22" x14ac:dyDescent="0.5">
      <c r="A8">
        <v>523.5050048828125</v>
      </c>
      <c r="B8">
        <v>92.5</v>
      </c>
      <c r="D8">
        <v>527.2979736328125</v>
      </c>
      <c r="E8">
        <v>57850</v>
      </c>
      <c r="F8" t="s">
        <v>30</v>
      </c>
      <c r="G8" s="11">
        <v>2.9999999329447746E-2</v>
      </c>
      <c r="H8" s="21" t="s">
        <v>439</v>
      </c>
      <c r="I8" s="21">
        <v>0.69205270135327479</v>
      </c>
      <c r="J8">
        <f>'hidden params'!J8</f>
        <v>2.8200854503395628E-5</v>
      </c>
      <c r="K8">
        <f t="shared" si="0"/>
        <v>7</v>
      </c>
      <c r="L8">
        <f t="shared" si="1"/>
        <v>0</v>
      </c>
      <c r="M8">
        <f>I$7*((L$1*J8)+(L$2*J7)+(L$3*J6)+(L$4*J5)+(L$5*J4)+(L$6*J3)+(L$7*J2)+(L$8*J1)) + $I$4</f>
        <v>4.0711643775564843</v>
      </c>
      <c r="N8">
        <f t="shared" si="2"/>
        <v>0</v>
      </c>
      <c r="O8">
        <f>I$10*((N$1*J8)+(N$2*J7)+(N$3*J6)+(N$4*J5)+(N$5*J4)+(N$6*J3)+(N$7*J2)+(N$8*J1))+$I$4</f>
        <v>474.43462951432571</v>
      </c>
      <c r="P8">
        <f t="shared" si="3"/>
        <v>59751.013214979037</v>
      </c>
      <c r="Q8">
        <f t="shared" si="4"/>
        <v>1901.013214979037</v>
      </c>
      <c r="R8">
        <f t="shared" si="5"/>
        <v>3613851.2435249342</v>
      </c>
      <c r="S8">
        <f t="shared" si="6"/>
        <v>3613851.2435249342</v>
      </c>
      <c r="T8">
        <f t="shared" si="7"/>
        <v>2146.7167266116244</v>
      </c>
      <c r="U8">
        <f t="shared" si="8"/>
        <v>4.0907078246949412E-2</v>
      </c>
      <c r="V8">
        <f>I$13*((U$1*J8)+(U$2*J7)+(U$3*J6)+(U$4*J5)+(U$5*J4)+(U$6*J3)+(U$7*J2)+(U$8*J1))+$I$4</f>
        <v>59272.507421105976</v>
      </c>
    </row>
    <row r="9" spans="1:22" x14ac:dyDescent="0.5">
      <c r="A9">
        <v>523.5150146484375</v>
      </c>
      <c r="B9">
        <v>86</v>
      </c>
      <c r="D9">
        <v>527.79901123046875</v>
      </c>
      <c r="E9">
        <v>22960</v>
      </c>
      <c r="F9" t="s">
        <v>31</v>
      </c>
      <c r="G9">
        <v>6</v>
      </c>
      <c r="H9" t="s">
        <v>445</v>
      </c>
      <c r="I9">
        <f>I3*I8</f>
        <v>0.69294113311516214</v>
      </c>
      <c r="J9">
        <f>'hidden params'!J9</f>
        <v>3.2198967658273084E-6</v>
      </c>
      <c r="K9">
        <f t="shared" si="0"/>
        <v>8</v>
      </c>
      <c r="L9">
        <f t="shared" si="1"/>
        <v>0</v>
      </c>
      <c r="M9">
        <f>I$7*((L$1*J9)+(L$2*J8)+(L$3*J7)+(L$4*J6)+(L$5*J5)+(L$6*J4)+(L$7*J3)+(L$8*J2)+(L$9*J1)) + $I$4</f>
        <v>0.51307264070837177</v>
      </c>
      <c r="N9">
        <f t="shared" si="2"/>
        <v>0</v>
      </c>
      <c r="O9">
        <f>I$10*((N$1*J9)+(N$2*J8)+(N$3*J7)+(N$4*J6)+(N$5*J5)+(N$6*J4)+(N$7*J3)+(N$8*J2)+(N$9*J1))+$I$4</f>
        <v>78.378848346129857</v>
      </c>
      <c r="P9">
        <f t="shared" si="3"/>
        <v>21517.320829822416</v>
      </c>
      <c r="Q9">
        <f t="shared" si="4"/>
        <v>-1442.6791701775837</v>
      </c>
      <c r="R9">
        <f t="shared" si="5"/>
        <v>2081323.1880642816</v>
      </c>
      <c r="S9">
        <f t="shared" si="6"/>
        <v>2081323.1880642816</v>
      </c>
      <c r="T9">
        <f t="shared" si="7"/>
        <v>270.7992324552842</v>
      </c>
      <c r="U9">
        <f t="shared" si="8"/>
        <v>1.7153469967294526E-3</v>
      </c>
      <c r="V9">
        <f>I$13*((U$1*J9)+(U$2*J8)+(U$3*J7)+(U$4*J6)+(U$5*J5)+(U$6*J4)+(U$7*J3)+(U$8*J2)+(U$9*J1))+$I$4</f>
        <v>21438.428908854399</v>
      </c>
    </row>
    <row r="10" spans="1:22" x14ac:dyDescent="0.5">
      <c r="A10">
        <v>523.5250244140625</v>
      </c>
      <c r="B10">
        <v>69.75</v>
      </c>
      <c r="D10">
        <v>528.301025390625</v>
      </c>
      <c r="E10">
        <v>7582</v>
      </c>
      <c r="F10" s="2" t="s">
        <v>22</v>
      </c>
      <c r="G10">
        <v>523.7408447265625</v>
      </c>
      <c r="H10" s="22" t="s">
        <v>453</v>
      </c>
      <c r="I10" s="22">
        <v>185741.07402887102</v>
      </c>
      <c r="J10">
        <f>'hidden params'!J10</f>
        <v>3.3555566333987669E-7</v>
      </c>
      <c r="K10">
        <f t="shared" si="0"/>
        <v>9</v>
      </c>
      <c r="L10">
        <f t="shared" si="1"/>
        <v>0</v>
      </c>
      <c r="M10">
        <f>I$7*((L1*J$10)+(L2*J$9)+(L3*J$8)+(L4*J$7)+(L5*J$6)+(L6*J$5)+(L7*J$4)+(L8*J$3)+(L9*J$2)+(L10*J$1)) + $I$4</f>
        <v>5.8405028258088479E-2</v>
      </c>
      <c r="N10">
        <f t="shared" si="2"/>
        <v>0</v>
      </c>
      <c r="O10">
        <f>I$10*((N1*J$10)+(N2*J$9)+(N3*J$8)+(N4*J$7)+(N5*J$6)+(N6*J$5)+(N7*J$4)+(N8*J$3)+(N9*J$2)+(N10*J$1)) + $I$4</f>
        <v>11.343517693154606</v>
      </c>
      <c r="P10">
        <f t="shared" si="3"/>
        <v>5810.3507660813448</v>
      </c>
      <c r="Q10">
        <f t="shared" si="4"/>
        <v>-1771.6492339186552</v>
      </c>
      <c r="R10">
        <f t="shared" si="5"/>
        <v>3138741.0080445581</v>
      </c>
      <c r="S10">
        <f t="shared" si="6"/>
        <v>3138741.0080445581</v>
      </c>
      <c r="T10">
        <f t="shared" si="7"/>
        <v>30.85543631671657</v>
      </c>
      <c r="U10">
        <f t="shared" si="8"/>
        <v>0</v>
      </c>
      <c r="V10">
        <f>I$13*((U1*J$10)+(U2*J$9)+(U3*J$8)+(U4*J$7)+(U5*J$6)+(U6*J$5)+(U7*J$4)+(U8*J$3)+(U9*J$2)+(U10*J$1)) + $I$4</f>
        <v>5798.9488433787546</v>
      </c>
    </row>
    <row r="11" spans="1:22" x14ac:dyDescent="0.5">
      <c r="A11">
        <v>523.53497314453125</v>
      </c>
      <c r="B11">
        <v>74.25</v>
      </c>
      <c r="D11">
        <f>D10 + (1/$G$6)</f>
        <v>528.801025390625</v>
      </c>
      <c r="E11">
        <v>0</v>
      </c>
      <c r="F11" s="2" t="s">
        <v>32</v>
      </c>
      <c r="G11">
        <v>528.057861328125</v>
      </c>
      <c r="H11" s="22" t="s">
        <v>454</v>
      </c>
      <c r="I11" s="22">
        <v>0.44013051809074782</v>
      </c>
      <c r="J11">
        <f>'hidden params'!J11</f>
        <v>3.2197744332767282E-8</v>
      </c>
      <c r="K11">
        <f t="shared" si="0"/>
        <v>10</v>
      </c>
      <c r="L11">
        <f t="shared" si="1"/>
        <v>0</v>
      </c>
      <c r="M11">
        <f t="shared" ref="M11:M30" si="9">I$7*((L2*J$10)+(L3*J$9)+(L4*J$8)+(L5*J$7)+(L6*J$6)+(L7*J$5)+(L8*J$4)+(L9*J$3)+(L10*J$2)+(L11*J$1)) + $I$4</f>
        <v>5.827329049244709E-3</v>
      </c>
      <c r="N11">
        <f t="shared" si="2"/>
        <v>0</v>
      </c>
      <c r="O11">
        <f t="shared" ref="O11:O30" si="10">I$10*((N2*J$10)+(N3*J$9)+(N4*J$8)+(N5*J$7)+(N6*J$6)+(N7*J$5)+(N8*J$4)+(N9*J$3)+(N10*J$2)+(N11*J$1)) + $I$4</f>
        <v>1.4640298038720931</v>
      </c>
      <c r="P11">
        <f t="shared" si="3"/>
        <v>1258.1382372598468</v>
      </c>
      <c r="Q11">
        <f t="shared" si="4"/>
        <v>1258.1382372598468</v>
      </c>
      <c r="R11">
        <f t="shared" si="5"/>
        <v>1582911.8240553148</v>
      </c>
      <c r="S11">
        <f t="shared" si="6"/>
        <v>1582911.8240553148</v>
      </c>
      <c r="T11">
        <f t="shared" si="7"/>
        <v>3.0814975765291779</v>
      </c>
      <c r="U11">
        <f t="shared" si="8"/>
        <v>0</v>
      </c>
      <c r="V11">
        <f t="shared" ref="V11:V30" si="11">I$13*((U2*J$10)+(U3*J$9)+(U4*J$8)+(U5*J$7)+(U6*J$6)+(U7*J$5)+(U8*J$4)+(U9*J$3)+(U10*J$2)+(U11*J$1)) + $I$4</f>
        <v>1256.668380145748</v>
      </c>
    </row>
    <row r="12" spans="1:22" x14ac:dyDescent="0.5">
      <c r="A12">
        <v>523.54498291015625</v>
      </c>
      <c r="B12">
        <v>75</v>
      </c>
      <c r="D12">
        <f>D11 + (1/$G$6)</f>
        <v>529.301025390625</v>
      </c>
      <c r="E12">
        <v>0</v>
      </c>
      <c r="F12" t="s">
        <v>33</v>
      </c>
      <c r="G12" t="s">
        <v>34</v>
      </c>
      <c r="H12" t="s">
        <v>458</v>
      </c>
      <c r="I12">
        <f>I11*I22</f>
        <v>1.5260797645561917</v>
      </c>
      <c r="J12">
        <f>'hidden params'!J12</f>
        <v>2.82920264901344E-9</v>
      </c>
      <c r="K12">
        <f t="shared" si="0"/>
        <v>11</v>
      </c>
      <c r="L12">
        <f t="shared" si="1"/>
        <v>0</v>
      </c>
      <c r="M12">
        <f t="shared" si="9"/>
        <v>8.3005903601625943E-6</v>
      </c>
      <c r="N12">
        <f t="shared" si="2"/>
        <v>0</v>
      </c>
      <c r="O12">
        <f t="shared" si="10"/>
        <v>0.16884218847810195</v>
      </c>
      <c r="P12">
        <f t="shared" si="3"/>
        <v>228.45629962022898</v>
      </c>
      <c r="Q12">
        <f t="shared" si="4"/>
        <v>228.45629962022898</v>
      </c>
      <c r="R12">
        <f t="shared" si="5"/>
        <v>52192.280836167833</v>
      </c>
      <c r="S12">
        <f t="shared" si="6"/>
        <v>52192.280836167833</v>
      </c>
      <c r="T12">
        <f t="shared" si="7"/>
        <v>4.3935109889815986E-3</v>
      </c>
      <c r="U12">
        <f t="shared" si="8"/>
        <v>0</v>
      </c>
      <c r="V12">
        <f t="shared" si="11"/>
        <v>228.28744914998308</v>
      </c>
    </row>
    <row r="13" spans="1:22" x14ac:dyDescent="0.5">
      <c r="A13">
        <v>523.55499267578125</v>
      </c>
      <c r="B13">
        <v>44.75</v>
      </c>
      <c r="D13">
        <f>D12 + (1/$G$6)</f>
        <v>529.801025390625</v>
      </c>
      <c r="E13">
        <v>0</v>
      </c>
      <c r="F13">
        <v>15030</v>
      </c>
      <c r="H13" s="23" t="s">
        <v>514</v>
      </c>
      <c r="I13" s="23">
        <v>290520.21219039522</v>
      </c>
      <c r="J13">
        <f>'hidden params'!J13</f>
        <v>2.3609250813173977E-10</v>
      </c>
      <c r="K13">
        <f t="shared" si="0"/>
        <v>12</v>
      </c>
      <c r="L13">
        <f t="shared" si="1"/>
        <v>0</v>
      </c>
      <c r="M13">
        <f t="shared" si="9"/>
        <v>9.4112782465773326E-9</v>
      </c>
      <c r="N13">
        <f t="shared" si="2"/>
        <v>0</v>
      </c>
      <c r="O13">
        <f t="shared" si="10"/>
        <v>1.594985832732089E-2</v>
      </c>
      <c r="P13">
        <f t="shared" si="3"/>
        <v>35.866103692403556</v>
      </c>
      <c r="Q13">
        <f t="shared" si="4"/>
        <v>35.866103692403556</v>
      </c>
      <c r="R13">
        <f t="shared" si="5"/>
        <v>1286.377394074244</v>
      </c>
      <c r="S13">
        <f t="shared" si="6"/>
        <v>1286.377394074244</v>
      </c>
      <c r="T13">
        <f t="shared" si="7"/>
        <v>4.9861048652731543E-6</v>
      </c>
      <c r="U13">
        <f t="shared" si="8"/>
        <v>0</v>
      </c>
      <c r="V13">
        <f t="shared" si="11"/>
        <v>35.850153843487512</v>
      </c>
    </row>
    <row r="14" spans="1:22" x14ac:dyDescent="0.5">
      <c r="A14">
        <v>523.56500244140625</v>
      </c>
      <c r="B14">
        <v>24.75</v>
      </c>
      <c r="E14">
        <v>0</v>
      </c>
      <c r="F14">
        <v>15030</v>
      </c>
      <c r="H14" s="23" t="s">
        <v>515</v>
      </c>
      <c r="I14" s="23">
        <v>0.60391392931013788</v>
      </c>
      <c r="J14">
        <f>'hidden params'!J14</f>
        <v>0</v>
      </c>
      <c r="K14" t="str">
        <f t="shared" si="0"/>
        <v/>
      </c>
      <c r="L14">
        <f t="shared" si="1"/>
        <v>0</v>
      </c>
      <c r="M14">
        <f t="shared" si="9"/>
        <v>9.4112782465773326E-9</v>
      </c>
      <c r="N14">
        <f t="shared" si="2"/>
        <v>0</v>
      </c>
      <c r="O14">
        <f t="shared" si="10"/>
        <v>7.7867957427431311E-4</v>
      </c>
      <c r="P14" t="str">
        <f t="shared" si="3"/>
        <v/>
      </c>
      <c r="Q14" t="str">
        <f t="shared" si="4"/>
        <v/>
      </c>
      <c r="R14" t="str">
        <f t="shared" si="5"/>
        <v/>
      </c>
      <c r="S14" t="str">
        <f t="shared" si="6"/>
        <v/>
      </c>
      <c r="T14" t="str">
        <f t="shared" si="7"/>
        <v/>
      </c>
      <c r="U14">
        <f t="shared" si="8"/>
        <v>0</v>
      </c>
      <c r="V14">
        <f t="shared" si="11"/>
        <v>4.9725131051356151</v>
      </c>
    </row>
    <row r="15" spans="1:22" x14ac:dyDescent="0.5">
      <c r="A15">
        <v>523.57501220703125</v>
      </c>
      <c r="B15">
        <v>22.25</v>
      </c>
      <c r="E15">
        <v>0</v>
      </c>
      <c r="H15" t="s">
        <v>513</v>
      </c>
      <c r="I15">
        <f>I14*I23</f>
        <v>4.3602693857198807</v>
      </c>
      <c r="J15">
        <f>'hidden params'!J15</f>
        <v>0</v>
      </c>
      <c r="K15" t="str">
        <f t="shared" si="0"/>
        <v/>
      </c>
      <c r="L15">
        <f t="shared" si="1"/>
        <v>0</v>
      </c>
      <c r="M15">
        <f t="shared" si="9"/>
        <v>9.4112782465773326E-9</v>
      </c>
      <c r="N15">
        <f t="shared" si="2"/>
        <v>0</v>
      </c>
      <c r="O15">
        <f t="shared" si="10"/>
        <v>9.4112782465773326E-9</v>
      </c>
      <c r="P15" t="str">
        <f t="shared" si="3"/>
        <v/>
      </c>
      <c r="Q15" t="str">
        <f t="shared" si="4"/>
        <v/>
      </c>
      <c r="R15" t="str">
        <f t="shared" si="5"/>
        <v/>
      </c>
      <c r="S15" t="str">
        <f t="shared" si="6"/>
        <v/>
      </c>
      <c r="T15" t="str">
        <f t="shared" si="7"/>
        <v/>
      </c>
      <c r="U15">
        <f t="shared" si="8"/>
        <v>0</v>
      </c>
      <c r="V15">
        <f t="shared" si="11"/>
        <v>0.61682245373885902</v>
      </c>
    </row>
    <row r="16" spans="1:22" x14ac:dyDescent="0.5">
      <c r="A16">
        <v>523.58502197265625</v>
      </c>
      <c r="B16">
        <v>30.75</v>
      </c>
      <c r="E16">
        <v>0</v>
      </c>
      <c r="F16">
        <v>13431189.545299852</v>
      </c>
      <c r="H16" t="s">
        <v>455</v>
      </c>
      <c r="I16">
        <f>I7/(I7+I10+I13)</f>
        <v>4.9412972110125214E-2</v>
      </c>
      <c r="J16">
        <f>'hidden params'!J16</f>
        <v>0</v>
      </c>
      <c r="K16" t="str">
        <f t="shared" si="0"/>
        <v/>
      </c>
      <c r="L16">
        <f t="shared" si="1"/>
        <v>0</v>
      </c>
      <c r="M16">
        <f t="shared" si="9"/>
        <v>9.4112782465773326E-9</v>
      </c>
      <c r="N16">
        <f t="shared" si="2"/>
        <v>0</v>
      </c>
      <c r="O16">
        <f t="shared" si="10"/>
        <v>9.4112782465773326E-9</v>
      </c>
      <c r="P16" t="str">
        <f t="shared" si="3"/>
        <v/>
      </c>
      <c r="Q16" t="str">
        <f t="shared" si="4"/>
        <v/>
      </c>
      <c r="R16" t="str">
        <f t="shared" si="5"/>
        <v/>
      </c>
      <c r="S16" t="str">
        <f t="shared" si="6"/>
        <v/>
      </c>
      <c r="T16" t="str">
        <f t="shared" si="7"/>
        <v/>
      </c>
      <c r="U16">
        <f t="shared" si="8"/>
        <v>0</v>
      </c>
      <c r="V16">
        <f t="shared" si="11"/>
        <v>6.7326751431953213E-2</v>
      </c>
    </row>
    <row r="17" spans="1:22" x14ac:dyDescent="0.5">
      <c r="A17">
        <v>523.594970703125</v>
      </c>
      <c r="B17">
        <v>43.5</v>
      </c>
      <c r="E17">
        <v>0</v>
      </c>
      <c r="F17">
        <v>638853689.66947913</v>
      </c>
      <c r="H17" t="s">
        <v>456</v>
      </c>
      <c r="I17">
        <f>I10/(I10+I7+I13)</f>
        <v>0.3707272890471508</v>
      </c>
      <c r="J17">
        <f>'hidden params'!J17</f>
        <v>0</v>
      </c>
      <c r="K17" t="str">
        <f t="shared" si="0"/>
        <v/>
      </c>
      <c r="L17">
        <f t="shared" si="1"/>
        <v>0</v>
      </c>
      <c r="M17">
        <f t="shared" si="9"/>
        <v>9.4112782465773326E-9</v>
      </c>
      <c r="N17">
        <f t="shared" si="2"/>
        <v>0</v>
      </c>
      <c r="O17">
        <f t="shared" si="10"/>
        <v>9.4112782465773326E-9</v>
      </c>
      <c r="P17" t="str">
        <f t="shared" si="3"/>
        <v/>
      </c>
      <c r="Q17" t="str">
        <f t="shared" si="4"/>
        <v/>
      </c>
      <c r="R17" t="str">
        <f t="shared" si="5"/>
        <v/>
      </c>
      <c r="S17" t="str">
        <f t="shared" si="6"/>
        <v/>
      </c>
      <c r="T17" t="str">
        <f t="shared" si="7"/>
        <v/>
      </c>
      <c r="U17">
        <f t="shared" si="8"/>
        <v>0</v>
      </c>
      <c r="V17">
        <f t="shared" si="11"/>
        <v>5.5924776005747585E-3</v>
      </c>
    </row>
    <row r="18" spans="1:22" x14ac:dyDescent="0.5">
      <c r="A18">
        <v>523.60498046875</v>
      </c>
      <c r="B18">
        <v>54.25</v>
      </c>
      <c r="E18">
        <v>0</v>
      </c>
      <c r="F18">
        <v>42387017.939709075</v>
      </c>
      <c r="H18" t="s">
        <v>511</v>
      </c>
      <c r="I18">
        <f>I13/(I13+I10+I7)</f>
        <v>0.57985973884272402</v>
      </c>
      <c r="J18">
        <f>'hidden params'!J18</f>
        <v>0</v>
      </c>
      <c r="K18" t="str">
        <f t="shared" si="0"/>
        <v/>
      </c>
      <c r="L18">
        <f t="shared" si="1"/>
        <v>0</v>
      </c>
      <c r="M18">
        <f t="shared" si="9"/>
        <v>9.4112782465773326E-9</v>
      </c>
      <c r="N18">
        <f t="shared" si="2"/>
        <v>0</v>
      </c>
      <c r="O18">
        <f t="shared" si="10"/>
        <v>9.4112782465773326E-9</v>
      </c>
      <c r="P18" t="str">
        <f t="shared" si="3"/>
        <v/>
      </c>
      <c r="Q18" t="str">
        <f t="shared" si="4"/>
        <v/>
      </c>
      <c r="R18" t="str">
        <f t="shared" si="5"/>
        <v/>
      </c>
      <c r="S18" t="str">
        <f t="shared" si="6"/>
        <v/>
      </c>
      <c r="T18" t="str">
        <f t="shared" si="7"/>
        <v/>
      </c>
      <c r="U18">
        <f t="shared" si="8"/>
        <v>0</v>
      </c>
      <c r="V18">
        <f t="shared" si="11"/>
        <v>1.6723121831173823E-4</v>
      </c>
    </row>
    <row r="19" spans="1:22" x14ac:dyDescent="0.5">
      <c r="A19">
        <v>523.614990234375</v>
      </c>
      <c r="B19">
        <v>77.5</v>
      </c>
      <c r="E19">
        <v>0</v>
      </c>
      <c r="H19" t="s">
        <v>444</v>
      </c>
      <c r="I19">
        <v>71.115097035990132</v>
      </c>
      <c r="J19">
        <f>'hidden params'!J19</f>
        <v>0</v>
      </c>
      <c r="K19" t="str">
        <f t="shared" si="0"/>
        <v/>
      </c>
      <c r="L19">
        <f t="shared" si="1"/>
        <v>0</v>
      </c>
      <c r="M19">
        <f t="shared" si="9"/>
        <v>9.4112782465773326E-9</v>
      </c>
      <c r="N19">
        <f t="shared" si="2"/>
        <v>0</v>
      </c>
      <c r="O19">
        <f t="shared" si="10"/>
        <v>9.4112782465773326E-9</v>
      </c>
      <c r="P19" t="str">
        <f t="shared" si="3"/>
        <v/>
      </c>
      <c r="Q19" t="str">
        <f t="shared" si="4"/>
        <v/>
      </c>
      <c r="R19" t="str">
        <f t="shared" si="5"/>
        <v/>
      </c>
      <c r="S19" t="str">
        <f t="shared" si="6"/>
        <v/>
      </c>
      <c r="T19" t="str">
        <f t="shared" si="7"/>
        <v/>
      </c>
      <c r="U19">
        <f t="shared" si="8"/>
        <v>0</v>
      </c>
      <c r="V19">
        <f t="shared" si="11"/>
        <v>9.4112782465773326E-9</v>
      </c>
    </row>
    <row r="20" spans="1:22" x14ac:dyDescent="0.5">
      <c r="A20">
        <v>523.625</v>
      </c>
      <c r="B20">
        <v>128.30000305175781</v>
      </c>
      <c r="E20">
        <v>0</v>
      </c>
      <c r="F20">
        <v>0.41522659274775936</v>
      </c>
      <c r="H20" t="s">
        <v>450</v>
      </c>
      <c r="I20">
        <f>'hidden params'!I20</f>
        <v>0.82235748181840074</v>
      </c>
      <c r="J20">
        <f>'hidden params'!J20</f>
        <v>0</v>
      </c>
      <c r="K20" t="str">
        <f t="shared" si="0"/>
        <v/>
      </c>
      <c r="L20">
        <f t="shared" si="1"/>
        <v>0</v>
      </c>
      <c r="M20">
        <f t="shared" si="9"/>
        <v>9.4112782465773326E-9</v>
      </c>
      <c r="N20">
        <f t="shared" si="2"/>
        <v>0</v>
      </c>
      <c r="O20">
        <f t="shared" si="10"/>
        <v>9.4112782465773326E-9</v>
      </c>
      <c r="P20" t="str">
        <f t="shared" si="3"/>
        <v/>
      </c>
      <c r="Q20" t="str">
        <f t="shared" si="4"/>
        <v/>
      </c>
      <c r="R20" t="str">
        <f t="shared" si="5"/>
        <v/>
      </c>
      <c r="S20" t="str">
        <f t="shared" si="6"/>
        <v/>
      </c>
      <c r="T20" t="str">
        <f t="shared" si="7"/>
        <v/>
      </c>
      <c r="U20">
        <f t="shared" si="8"/>
        <v>0</v>
      </c>
      <c r="V20">
        <f t="shared" si="11"/>
        <v>9.4112782465773326E-9</v>
      </c>
    </row>
    <row r="21" spans="1:22" x14ac:dyDescent="0.5">
      <c r="A21">
        <v>523.635009765625</v>
      </c>
      <c r="B21">
        <v>192.5</v>
      </c>
      <c r="E21">
        <v>0</v>
      </c>
      <c r="F21">
        <v>0.60056207628494407</v>
      </c>
      <c r="H21" t="s">
        <v>451</v>
      </c>
      <c r="I21">
        <f>'hidden params'!I21</f>
        <v>7.2200180148492263</v>
      </c>
      <c r="J21">
        <f>'hidden params'!J21</f>
        <v>0</v>
      </c>
      <c r="K21" t="str">
        <f t="shared" si="0"/>
        <v/>
      </c>
      <c r="L21">
        <f t="shared" si="1"/>
        <v>0</v>
      </c>
      <c r="M21">
        <f t="shared" si="9"/>
        <v>9.4112782465773326E-9</v>
      </c>
      <c r="N21">
        <f t="shared" si="2"/>
        <v>0</v>
      </c>
      <c r="O21">
        <f t="shared" si="10"/>
        <v>9.4112782465773326E-9</v>
      </c>
      <c r="P21" t="str">
        <f t="shared" si="3"/>
        <v/>
      </c>
      <c r="Q21" t="str">
        <f t="shared" si="4"/>
        <v/>
      </c>
      <c r="R21" t="str">
        <f t="shared" si="5"/>
        <v/>
      </c>
      <c r="S21" t="str">
        <f t="shared" si="6"/>
        <v/>
      </c>
      <c r="T21" t="str">
        <f t="shared" si="7"/>
        <v/>
      </c>
      <c r="U21">
        <f t="shared" si="8"/>
        <v>0</v>
      </c>
      <c r="V21">
        <f t="shared" si="11"/>
        <v>9.4112782465773326E-9</v>
      </c>
    </row>
    <row r="22" spans="1:22" x14ac:dyDescent="0.5">
      <c r="A22">
        <v>523.64501953125</v>
      </c>
      <c r="B22">
        <v>185.5</v>
      </c>
      <c r="E22">
        <v>0</v>
      </c>
      <c r="F22">
        <v>206404.62384353494</v>
      </c>
      <c r="H22" s="22" t="s">
        <v>457</v>
      </c>
      <c r="I22" s="22">
        <v>3.4673345787886007</v>
      </c>
      <c r="J22">
        <f>'hidden params'!J22</f>
        <v>0</v>
      </c>
      <c r="K22" t="str">
        <f t="shared" si="0"/>
        <v/>
      </c>
      <c r="L22">
        <f t="shared" si="1"/>
        <v>0</v>
      </c>
      <c r="M22">
        <f t="shared" si="9"/>
        <v>9.4112782465773326E-9</v>
      </c>
      <c r="N22">
        <f t="shared" si="2"/>
        <v>0</v>
      </c>
      <c r="O22">
        <f t="shared" si="10"/>
        <v>9.4112782465773326E-9</v>
      </c>
      <c r="P22" t="str">
        <f t="shared" si="3"/>
        <v/>
      </c>
      <c r="Q22" t="str">
        <f t="shared" si="4"/>
        <v/>
      </c>
      <c r="R22" t="str">
        <f t="shared" si="5"/>
        <v/>
      </c>
      <c r="S22" t="str">
        <f t="shared" si="6"/>
        <v/>
      </c>
      <c r="T22" t="str">
        <f t="shared" si="7"/>
        <v/>
      </c>
      <c r="U22">
        <f t="shared" si="8"/>
        <v>0</v>
      </c>
      <c r="V22">
        <f t="shared" si="11"/>
        <v>9.4112782465773326E-9</v>
      </c>
    </row>
    <row r="23" spans="1:22" x14ac:dyDescent="0.5">
      <c r="A23">
        <v>523.655029296875</v>
      </c>
      <c r="B23">
        <v>127.5</v>
      </c>
      <c r="E23">
        <v>0</v>
      </c>
      <c r="F23">
        <v>3.340342301979764</v>
      </c>
      <c r="H23" s="23" t="s">
        <v>512</v>
      </c>
      <c r="I23" s="23">
        <v>7.2200179100036621</v>
      </c>
      <c r="J23">
        <f>'hidden params'!J23</f>
        <v>0</v>
      </c>
      <c r="K23" t="str">
        <f t="shared" si="0"/>
        <v/>
      </c>
      <c r="L23">
        <f t="shared" si="1"/>
        <v>0</v>
      </c>
      <c r="M23">
        <f t="shared" si="9"/>
        <v>9.4112782465773326E-9</v>
      </c>
      <c r="N23">
        <f t="shared" si="2"/>
        <v>0</v>
      </c>
      <c r="O23">
        <f t="shared" si="10"/>
        <v>9.4112782465773326E-9</v>
      </c>
      <c r="P23" t="str">
        <f t="shared" si="3"/>
        <v/>
      </c>
      <c r="Q23" t="str">
        <f t="shared" si="4"/>
        <v/>
      </c>
      <c r="R23" t="str">
        <f t="shared" si="5"/>
        <v/>
      </c>
      <c r="S23" t="str">
        <f t="shared" si="6"/>
        <v/>
      </c>
      <c r="T23" t="str">
        <f t="shared" si="7"/>
        <v/>
      </c>
      <c r="U23">
        <f t="shared" si="8"/>
        <v>0</v>
      </c>
      <c r="V23">
        <f t="shared" si="11"/>
        <v>9.4112782465773326E-9</v>
      </c>
    </row>
    <row r="24" spans="1:22" x14ac:dyDescent="0.5">
      <c r="A24">
        <v>523.66497802734375</v>
      </c>
      <c r="B24">
        <v>109</v>
      </c>
      <c r="E24">
        <v>0</v>
      </c>
      <c r="F24">
        <v>7.2200180148492263</v>
      </c>
      <c r="H24" t="s">
        <v>446</v>
      </c>
      <c r="I24">
        <v>12456671103.156363</v>
      </c>
      <c r="J24">
        <f>'hidden params'!J24</f>
        <v>0</v>
      </c>
      <c r="K24" t="str">
        <f t="shared" si="0"/>
        <v/>
      </c>
      <c r="L24">
        <f t="shared" si="1"/>
        <v>0</v>
      </c>
      <c r="M24">
        <f t="shared" si="9"/>
        <v>9.4112782465773326E-9</v>
      </c>
      <c r="N24">
        <f t="shared" si="2"/>
        <v>0</v>
      </c>
      <c r="O24">
        <f t="shared" si="10"/>
        <v>9.4112782465773326E-9</v>
      </c>
      <c r="P24" t="str">
        <f t="shared" si="3"/>
        <v/>
      </c>
      <c r="Q24" t="str">
        <f t="shared" si="4"/>
        <v/>
      </c>
      <c r="R24" t="str">
        <f t="shared" si="5"/>
        <v/>
      </c>
      <c r="S24" t="str">
        <f t="shared" si="6"/>
        <v/>
      </c>
      <c r="T24" t="str">
        <f t="shared" si="7"/>
        <v/>
      </c>
      <c r="U24">
        <f t="shared" si="8"/>
        <v>0</v>
      </c>
      <c r="V24">
        <f t="shared" si="11"/>
        <v>9.4112782465773326E-9</v>
      </c>
    </row>
    <row r="25" spans="1:22" x14ac:dyDescent="0.5">
      <c r="A25">
        <v>523.67498779296875</v>
      </c>
      <c r="B25">
        <v>81.25</v>
      </c>
      <c r="E25">
        <v>0</v>
      </c>
      <c r="H25" t="s">
        <v>452</v>
      </c>
      <c r="I25">
        <v>3898566191.591404</v>
      </c>
      <c r="J25">
        <f>'hidden params'!J25</f>
        <v>0</v>
      </c>
      <c r="K25" t="str">
        <f t="shared" si="0"/>
        <v/>
      </c>
      <c r="L25">
        <f t="shared" si="1"/>
        <v>0</v>
      </c>
      <c r="M25">
        <f t="shared" si="9"/>
        <v>9.4112782465773326E-9</v>
      </c>
      <c r="N25">
        <f t="shared" si="2"/>
        <v>0</v>
      </c>
      <c r="O25">
        <f t="shared" si="10"/>
        <v>9.4112782465773326E-9</v>
      </c>
      <c r="P25" t="str">
        <f t="shared" si="3"/>
        <v/>
      </c>
      <c r="Q25" t="str">
        <f t="shared" si="4"/>
        <v/>
      </c>
      <c r="R25" t="str">
        <f t="shared" si="5"/>
        <v/>
      </c>
      <c r="S25" t="str">
        <f t="shared" si="6"/>
        <v/>
      </c>
      <c r="T25" t="str">
        <f t="shared" si="7"/>
        <v/>
      </c>
      <c r="U25">
        <f t="shared" si="8"/>
        <v>0</v>
      </c>
      <c r="V25">
        <f t="shared" si="11"/>
        <v>9.4112782465773326E-9</v>
      </c>
    </row>
    <row r="26" spans="1:22" x14ac:dyDescent="0.5">
      <c r="A26">
        <v>523.68499755859375</v>
      </c>
      <c r="B26">
        <v>51.75</v>
      </c>
      <c r="E26">
        <v>0</v>
      </c>
      <c r="H26" t="s">
        <v>510</v>
      </c>
      <c r="I26">
        <v>22566772.015730534</v>
      </c>
      <c r="J26">
        <f>'hidden params'!J26</f>
        <v>0</v>
      </c>
      <c r="K26" t="str">
        <f t="shared" si="0"/>
        <v/>
      </c>
      <c r="L26">
        <f t="shared" si="1"/>
        <v>0</v>
      </c>
      <c r="M26">
        <f t="shared" si="9"/>
        <v>9.4112782465773326E-9</v>
      </c>
      <c r="N26">
        <f t="shared" si="2"/>
        <v>0</v>
      </c>
      <c r="O26">
        <f t="shared" si="10"/>
        <v>9.4112782465773326E-9</v>
      </c>
      <c r="P26" t="str">
        <f t="shared" si="3"/>
        <v/>
      </c>
      <c r="Q26" t="str">
        <f t="shared" si="4"/>
        <v/>
      </c>
      <c r="R26" t="str">
        <f t="shared" si="5"/>
        <v/>
      </c>
      <c r="S26" t="str">
        <f t="shared" si="6"/>
        <v/>
      </c>
      <c r="T26" t="str">
        <f t="shared" si="7"/>
        <v/>
      </c>
      <c r="U26">
        <f t="shared" si="8"/>
        <v>0</v>
      </c>
      <c r="V26">
        <f t="shared" si="11"/>
        <v>9.4112782465773326E-9</v>
      </c>
    </row>
    <row r="27" spans="1:22" x14ac:dyDescent="0.5">
      <c r="A27">
        <v>523.69500732421875</v>
      </c>
      <c r="B27">
        <v>108.5</v>
      </c>
      <c r="E27">
        <v>0</v>
      </c>
      <c r="H27" t="s">
        <v>473</v>
      </c>
      <c r="I27">
        <f xml:space="preserve"> 1 + 1.5*EXP(-(I22 * 0.000239 * I19))</f>
        <v>2.4141554920770067</v>
      </c>
      <c r="J27">
        <f>'hidden params'!J27</f>
        <v>0</v>
      </c>
      <c r="K27" t="str">
        <f t="shared" si="0"/>
        <v/>
      </c>
      <c r="L27">
        <f t="shared" si="1"/>
        <v>0</v>
      </c>
      <c r="M27">
        <f t="shared" si="9"/>
        <v>9.4112782465773326E-9</v>
      </c>
      <c r="N27">
        <f t="shared" si="2"/>
        <v>0</v>
      </c>
      <c r="O27">
        <f t="shared" si="10"/>
        <v>9.4112782465773326E-9</v>
      </c>
      <c r="P27" t="str">
        <f t="shared" si="3"/>
        <v/>
      </c>
      <c r="Q27" t="str">
        <f t="shared" si="4"/>
        <v/>
      </c>
      <c r="R27" t="str">
        <f t="shared" si="5"/>
        <v/>
      </c>
      <c r="S27" t="str">
        <f t="shared" si="6"/>
        <v/>
      </c>
      <c r="T27" t="str">
        <f t="shared" si="7"/>
        <v/>
      </c>
      <c r="U27">
        <f t="shared" si="8"/>
        <v>0</v>
      </c>
      <c r="V27">
        <f t="shared" si="11"/>
        <v>9.4112782465773326E-9</v>
      </c>
    </row>
    <row r="28" spans="1:22" x14ac:dyDescent="0.5">
      <c r="A28">
        <v>523.70501708984375</v>
      </c>
      <c r="B28">
        <v>160</v>
      </c>
      <c r="E28">
        <v>0</v>
      </c>
      <c r="H28" t="s">
        <v>472</v>
      </c>
      <c r="I28">
        <f>MIN((ABS((I3*I8)-I23*I14))/((AVERAGE((I3*I8*(1-I8)),(I23*I14*(1-I14))))),(ABS((I23*I14)-I22*I11))/((AVERAGE((I23*I14*(1-I14)),(I22*I11*(1-I11))))))</f>
        <v>2.1958143020684266</v>
      </c>
      <c r="J28">
        <f>'hidden params'!J28</f>
        <v>0</v>
      </c>
      <c r="K28" t="str">
        <f t="shared" si="0"/>
        <v/>
      </c>
      <c r="L28">
        <f t="shared" si="1"/>
        <v>0</v>
      </c>
      <c r="M28">
        <f t="shared" si="9"/>
        <v>9.4112782465773326E-9</v>
      </c>
      <c r="N28">
        <f t="shared" si="2"/>
        <v>0</v>
      </c>
      <c r="O28">
        <f t="shared" si="10"/>
        <v>9.4112782465773326E-9</v>
      </c>
      <c r="P28" t="str">
        <f t="shared" si="3"/>
        <v/>
      </c>
      <c r="Q28" t="str">
        <f t="shared" si="4"/>
        <v/>
      </c>
      <c r="R28" t="str">
        <f t="shared" si="5"/>
        <v/>
      </c>
      <c r="S28" t="str">
        <f t="shared" si="6"/>
        <v/>
      </c>
      <c r="T28" t="str">
        <f t="shared" si="7"/>
        <v/>
      </c>
      <c r="U28">
        <f t="shared" si="8"/>
        <v>0</v>
      </c>
      <c r="V28">
        <f t="shared" si="11"/>
        <v>9.4112782465773326E-9</v>
      </c>
    </row>
    <row r="29" spans="1:22" x14ac:dyDescent="0.5">
      <c r="A29">
        <v>523.71502685546875</v>
      </c>
      <c r="B29">
        <v>147.80000305175781</v>
      </c>
      <c r="H29" t="s">
        <v>474</v>
      </c>
      <c r="I29">
        <f>(I25-I26)/I26</f>
        <v>171.75692725897375</v>
      </c>
      <c r="J29">
        <f>'hidden params'!J29</f>
        <v>0</v>
      </c>
      <c r="K29" t="str">
        <f t="shared" si="0"/>
        <v/>
      </c>
      <c r="L29">
        <f t="shared" si="1"/>
        <v>0</v>
      </c>
      <c r="M29">
        <f t="shared" si="9"/>
        <v>9.4112782465773326E-9</v>
      </c>
      <c r="N29">
        <f t="shared" si="2"/>
        <v>0</v>
      </c>
      <c r="O29">
        <f t="shared" si="10"/>
        <v>9.4112782465773326E-9</v>
      </c>
      <c r="P29" t="str">
        <f t="shared" si="3"/>
        <v/>
      </c>
      <c r="Q29" t="str">
        <f t="shared" si="4"/>
        <v/>
      </c>
      <c r="R29" t="str">
        <f t="shared" si="5"/>
        <v/>
      </c>
      <c r="S29" t="str">
        <f t="shared" si="6"/>
        <v/>
      </c>
      <c r="T29" t="str">
        <f t="shared" si="7"/>
        <v/>
      </c>
      <c r="U29">
        <f t="shared" si="8"/>
        <v>0</v>
      </c>
      <c r="V29">
        <f t="shared" si="11"/>
        <v>9.4112782465773326E-9</v>
      </c>
    </row>
    <row r="30" spans="1:22" x14ac:dyDescent="0.5">
      <c r="A30">
        <v>523.7249755859375</v>
      </c>
      <c r="B30">
        <v>283.29998779296875</v>
      </c>
      <c r="H30" t="s">
        <v>516</v>
      </c>
      <c r="I30">
        <f>(I26-I6)/I6</f>
        <v>0.91177987888706846</v>
      </c>
      <c r="J30">
        <f>'hidden params'!J30</f>
        <v>0</v>
      </c>
      <c r="K30" t="str">
        <f t="shared" si="0"/>
        <v/>
      </c>
      <c r="L30">
        <f t="shared" si="1"/>
        <v>0</v>
      </c>
      <c r="M30">
        <f t="shared" si="9"/>
        <v>9.4112782465773326E-9</v>
      </c>
      <c r="N30">
        <f t="shared" si="2"/>
        <v>0</v>
      </c>
      <c r="O30">
        <f t="shared" si="10"/>
        <v>9.4112782465773326E-9</v>
      </c>
      <c r="P30" t="str">
        <f t="shared" si="3"/>
        <v/>
      </c>
      <c r="Q30" t="str">
        <f t="shared" si="4"/>
        <v/>
      </c>
      <c r="R30" t="str">
        <f t="shared" si="5"/>
        <v/>
      </c>
      <c r="S30" t="str">
        <f t="shared" si="6"/>
        <v/>
      </c>
      <c r="T30" t="str">
        <f t="shared" si="7"/>
        <v/>
      </c>
      <c r="U30">
        <f t="shared" si="8"/>
        <v>0</v>
      </c>
      <c r="V30">
        <f t="shared" si="11"/>
        <v>9.4112782465773326E-9</v>
      </c>
    </row>
    <row r="31" spans="1:22" x14ac:dyDescent="0.5">
      <c r="A31">
        <v>523.7349853515625</v>
      </c>
      <c r="B31">
        <v>819.29998779296875</v>
      </c>
      <c r="H31" t="s">
        <v>475</v>
      </c>
      <c r="I31">
        <f>(0.25* 0.0058*I22*I19)*EXP(-((I17-0.5)^2)/(2*((0.174318)^2)))</f>
        <v>0.27158374616955672</v>
      </c>
    </row>
    <row r="32" spans="1:22" x14ac:dyDescent="0.5">
      <c r="A32">
        <v>523.7449951171875</v>
      </c>
      <c r="B32">
        <v>3121</v>
      </c>
      <c r="H32" t="s">
        <v>498</v>
      </c>
      <c r="I32" t="e">
        <f xml:space="preserve"> 1/ (0.01 * $R$69)</f>
        <v>#VALUE!</v>
      </c>
    </row>
    <row r="33" spans="1:9" x14ac:dyDescent="0.5">
      <c r="A33">
        <v>523.7550048828125</v>
      </c>
      <c r="B33">
        <v>12190</v>
      </c>
      <c r="F33">
        <v>7582</v>
      </c>
      <c r="H33" t="s">
        <v>499</v>
      </c>
      <c r="I33" t="e">
        <f xml:space="preserve"> 1/ (0.01 * $R$72)</f>
        <v>#VALUE!</v>
      </c>
    </row>
    <row r="34" spans="1:9" x14ac:dyDescent="0.5">
      <c r="A34">
        <v>523.7650146484375</v>
      </c>
      <c r="B34">
        <v>27620</v>
      </c>
      <c r="H34" t="s">
        <v>522</v>
      </c>
      <c r="I34" t="e">
        <f xml:space="preserve"> 1/ (0.01 * $R$75)</f>
        <v>#VALUE!</v>
      </c>
    </row>
    <row r="35" spans="1:9" ht="14.7" thickBot="1" x14ac:dyDescent="0.55000000000000004">
      <c r="A35">
        <v>523.7750244140625</v>
      </c>
      <c r="B35">
        <v>32830</v>
      </c>
    </row>
    <row r="36" spans="1:9" x14ac:dyDescent="0.5">
      <c r="A36">
        <v>523.78497314453125</v>
      </c>
      <c r="B36">
        <v>20640</v>
      </c>
      <c r="G36" s="14">
        <v>30</v>
      </c>
      <c r="H36" s="15" t="s">
        <v>505</v>
      </c>
      <c r="I36" s="18" t="s">
        <v>506</v>
      </c>
    </row>
    <row r="37" spans="1:9" x14ac:dyDescent="0.5">
      <c r="A37">
        <v>523.79498291015625</v>
      </c>
      <c r="B37">
        <v>7166</v>
      </c>
      <c r="G37" s="13" t="s">
        <v>461</v>
      </c>
      <c r="H37">
        <f>AVERAGE(K101:K110)</f>
        <v>0.87019846045028559</v>
      </c>
      <c r="I37" s="19">
        <f>STDEV(K101:K110)</f>
        <v>0.25489499550964362</v>
      </c>
    </row>
    <row r="38" spans="1:9" x14ac:dyDescent="0.5">
      <c r="A38">
        <v>523.80499267578125</v>
      </c>
      <c r="B38">
        <v>1763</v>
      </c>
      <c r="G38" s="13" t="s">
        <v>463</v>
      </c>
      <c r="H38">
        <f>AVERAGE(M101:M110)</f>
        <v>2.4461043795333053</v>
      </c>
      <c r="I38" s="19">
        <f>STDEV(M101:M110)</f>
        <v>0.853726706593671</v>
      </c>
    </row>
    <row r="39" spans="1:9" x14ac:dyDescent="0.5">
      <c r="A39">
        <v>523.81500244140625</v>
      </c>
      <c r="B39">
        <v>659.29998779296875</v>
      </c>
      <c r="G39" s="13" t="s">
        <v>465</v>
      </c>
      <c r="H39">
        <f>AVERAGE(O101:O110)</f>
        <v>4.8258349825755555</v>
      </c>
      <c r="I39" s="19">
        <f>STDEV(O101:O110)</f>
        <v>0.50383945562779742</v>
      </c>
    </row>
    <row r="40" spans="1:9" x14ac:dyDescent="0.5">
      <c r="A40">
        <v>523.82501220703125</v>
      </c>
      <c r="B40">
        <v>691.79998779296875</v>
      </c>
      <c r="G40" s="13" t="s">
        <v>507</v>
      </c>
      <c r="H40">
        <f>AVERAGE(Q101:Q110)</f>
        <v>0.21103212022375167</v>
      </c>
      <c r="I40" s="19">
        <f>STDEV(Q101:Q110)</f>
        <v>9.864036745139039E-2</v>
      </c>
    </row>
    <row r="41" spans="1:9" x14ac:dyDescent="0.5">
      <c r="A41">
        <v>523.83502197265625</v>
      </c>
      <c r="B41">
        <v>831.5</v>
      </c>
      <c r="G41" s="13" t="s">
        <v>508</v>
      </c>
      <c r="H41">
        <f>AVERAGE(R101:R110)</f>
        <v>0.38390426307215586</v>
      </c>
      <c r="I41" s="19">
        <f>STDEV(R101:R110)</f>
        <v>0.16477158552981194</v>
      </c>
    </row>
    <row r="42" spans="1:9" ht="14.7" thickBot="1" x14ac:dyDescent="0.55000000000000004">
      <c r="A42">
        <v>523.844970703125</v>
      </c>
      <c r="B42">
        <v>905.29998779296875</v>
      </c>
      <c r="G42" s="16" t="s">
        <v>509</v>
      </c>
      <c r="H42" s="17">
        <f>AVERAGE(S101:S110)</f>
        <v>0.40506361670409252</v>
      </c>
      <c r="I42" s="20">
        <f>STDEV(S101:S110)</f>
        <v>0.20321885079086624</v>
      </c>
    </row>
    <row r="43" spans="1:9" x14ac:dyDescent="0.5">
      <c r="A43">
        <v>523.85498046875</v>
      </c>
      <c r="B43">
        <v>808.5</v>
      </c>
      <c r="F43">
        <v>71.115097035990132</v>
      </c>
    </row>
    <row r="44" spans="1:9" x14ac:dyDescent="0.5">
      <c r="A44">
        <v>523.864990234375</v>
      </c>
      <c r="B44">
        <v>524.5</v>
      </c>
      <c r="F44">
        <f xml:space="preserve"> $F$51 / 2</f>
        <v>71.115097035990132</v>
      </c>
    </row>
    <row r="45" spans="1:9" x14ac:dyDescent="0.5">
      <c r="A45">
        <v>523.875</v>
      </c>
      <c r="B45">
        <v>257.79998779296875</v>
      </c>
    </row>
    <row r="46" spans="1:9" x14ac:dyDescent="0.5">
      <c r="A46">
        <v>523.885009765625</v>
      </c>
      <c r="B46">
        <v>180.80000305175781</v>
      </c>
    </row>
    <row r="47" spans="1:9" x14ac:dyDescent="0.5">
      <c r="A47">
        <v>523.89501953125</v>
      </c>
      <c r="B47">
        <v>168</v>
      </c>
    </row>
    <row r="48" spans="1:9" x14ac:dyDescent="0.5">
      <c r="A48">
        <v>523.905029296875</v>
      </c>
      <c r="B48">
        <v>147.19999694824219</v>
      </c>
    </row>
    <row r="49" spans="1:16" x14ac:dyDescent="0.5">
      <c r="A49">
        <v>523.91497802734375</v>
      </c>
      <c r="B49">
        <v>110.5</v>
      </c>
    </row>
    <row r="50" spans="1:16" x14ac:dyDescent="0.5">
      <c r="A50">
        <v>523.92498779296875</v>
      </c>
      <c r="B50">
        <v>55.75</v>
      </c>
      <c r="E50" t="s">
        <v>440</v>
      </c>
      <c r="F50">
        <f>MEDIAN(F54:F68)</f>
        <v>144.25</v>
      </c>
    </row>
    <row r="51" spans="1:16" x14ac:dyDescent="0.5">
      <c r="A51">
        <v>523.93499755859375</v>
      </c>
      <c r="B51">
        <v>50.75</v>
      </c>
      <c r="E51" t="s">
        <v>441</v>
      </c>
      <c r="F51">
        <f>AVERAGE(F54:F68)</f>
        <v>142.23019407198026</v>
      </c>
    </row>
    <row r="52" spans="1:16" x14ac:dyDescent="0.5">
      <c r="A52">
        <v>523.94500732421875</v>
      </c>
      <c r="B52">
        <v>105.30000305175781</v>
      </c>
      <c r="E52" t="s">
        <v>442</v>
      </c>
      <c r="F52">
        <f>SUM(E$1:E$12)</f>
        <v>934722</v>
      </c>
    </row>
    <row r="53" spans="1:16" x14ac:dyDescent="0.5">
      <c r="A53">
        <v>523.95501708984375</v>
      </c>
      <c r="B53">
        <v>145</v>
      </c>
      <c r="E53" t="s">
        <v>443</v>
      </c>
      <c r="F53">
        <f>ABS(F52/F50)</f>
        <v>6479.8752166377817</v>
      </c>
    </row>
    <row r="54" spans="1:16" x14ac:dyDescent="0.5">
      <c r="A54">
        <v>523.96502685546875</v>
      </c>
      <c r="B54">
        <v>105.80000305175781</v>
      </c>
      <c r="F54">
        <f>AVERAGE(B1:B10)</f>
        <v>92.05</v>
      </c>
    </row>
    <row r="55" spans="1:16" x14ac:dyDescent="0.5">
      <c r="A55">
        <v>523.9749755859375</v>
      </c>
      <c r="B55">
        <v>73.5</v>
      </c>
      <c r="F55">
        <v>186.69999694824219</v>
      </c>
    </row>
    <row r="56" spans="1:16" x14ac:dyDescent="0.5">
      <c r="A56">
        <v>523.9849853515625</v>
      </c>
      <c r="B56">
        <v>133.5</v>
      </c>
      <c r="F56">
        <v>118.30000305175781</v>
      </c>
    </row>
    <row r="57" spans="1:16" x14ac:dyDescent="0.5">
      <c r="A57">
        <v>523.9949951171875</v>
      </c>
      <c r="B57">
        <v>194.19999694824219</v>
      </c>
      <c r="F57">
        <v>214.30000305175781</v>
      </c>
    </row>
    <row r="58" spans="1:16" x14ac:dyDescent="0.5">
      <c r="A58">
        <v>524.0050048828125</v>
      </c>
      <c r="B58">
        <v>185.69999694824219</v>
      </c>
      <c r="F58">
        <v>245</v>
      </c>
    </row>
    <row r="59" spans="1:16" x14ac:dyDescent="0.5">
      <c r="A59">
        <v>524.0150146484375</v>
      </c>
      <c r="B59">
        <v>164.30000305175781</v>
      </c>
      <c r="F59">
        <v>173</v>
      </c>
    </row>
    <row r="60" spans="1:16" x14ac:dyDescent="0.5">
      <c r="A60">
        <v>524.0250244140625</v>
      </c>
      <c r="B60">
        <v>186.69999694824219</v>
      </c>
      <c r="F60">
        <v>178.80000305175781</v>
      </c>
    </row>
    <row r="61" spans="1:16" x14ac:dyDescent="0.5">
      <c r="A61">
        <v>524.03497314453125</v>
      </c>
      <c r="B61">
        <v>209.19999694824219</v>
      </c>
      <c r="F61">
        <v>170.19999694824219</v>
      </c>
      <c r="I61" s="22"/>
    </row>
    <row r="62" spans="1:16" x14ac:dyDescent="0.5">
      <c r="A62">
        <v>524.04498291015625</v>
      </c>
      <c r="B62">
        <v>151.80000305175781</v>
      </c>
      <c r="F62">
        <v>25.5</v>
      </c>
      <c r="I62" s="22"/>
    </row>
    <row r="63" spans="1:16" x14ac:dyDescent="0.5">
      <c r="A63">
        <v>524.05499267578125</v>
      </c>
      <c r="B63">
        <v>86.75</v>
      </c>
      <c r="F63">
        <v>65.5</v>
      </c>
      <c r="I63" s="22"/>
    </row>
    <row r="64" spans="1:16" x14ac:dyDescent="0.5">
      <c r="A64">
        <v>524.06500244140625</v>
      </c>
      <c r="B64">
        <v>88.5</v>
      </c>
      <c r="F64">
        <v>21.75</v>
      </c>
      <c r="L64" t="s">
        <v>485</v>
      </c>
      <c r="M64" t="s">
        <v>486</v>
      </c>
      <c r="N64" t="s">
        <v>487</v>
      </c>
      <c r="O64" t="s">
        <v>488</v>
      </c>
      <c r="P64" t="s">
        <v>489</v>
      </c>
    </row>
    <row r="65" spans="1:20" x14ac:dyDescent="0.5">
      <c r="A65">
        <v>524.07501220703125</v>
      </c>
      <c r="B65">
        <v>107</v>
      </c>
      <c r="F65">
        <v>63.5</v>
      </c>
      <c r="I65" t="s">
        <v>491</v>
      </c>
      <c r="L65">
        <v>0.99988157995391747</v>
      </c>
      <c r="M65">
        <v>0.99886321029371805</v>
      </c>
      <c r="N65">
        <v>0.99998766974235542</v>
      </c>
      <c r="O65">
        <v>0.99976317393114233</v>
      </c>
      <c r="P65">
        <v>0.99928952179342712</v>
      </c>
    </row>
    <row r="66" spans="1:20" x14ac:dyDescent="0.5">
      <c r="A66">
        <v>524.08502197265625</v>
      </c>
      <c r="B66">
        <v>115.30000305175781</v>
      </c>
      <c r="F66">
        <v>341.29998779296875</v>
      </c>
      <c r="I66" t="s">
        <v>492</v>
      </c>
      <c r="J66" t="s">
        <v>493</v>
      </c>
      <c r="K66" t="s">
        <v>494</v>
      </c>
      <c r="L66" t="s">
        <v>495</v>
      </c>
      <c r="M66" t="s">
        <v>496</v>
      </c>
      <c r="N66" t="s">
        <v>486</v>
      </c>
      <c r="O66" t="s">
        <v>487</v>
      </c>
      <c r="P66" t="s">
        <v>482</v>
      </c>
      <c r="Q66" t="s">
        <v>483</v>
      </c>
      <c r="R66" t="s">
        <v>497</v>
      </c>
      <c r="S66" t="s">
        <v>479</v>
      </c>
      <c r="T66" t="s">
        <v>480</v>
      </c>
    </row>
    <row r="67" spans="1:20" x14ac:dyDescent="0.5">
      <c r="A67">
        <v>524.094970703125</v>
      </c>
      <c r="B67">
        <v>111</v>
      </c>
      <c r="F67">
        <f>AVERAGE(B$576:B$586)</f>
        <v>95.322726162997157</v>
      </c>
      <c r="I67" t="s">
        <v>476</v>
      </c>
      <c r="J67">
        <v>1.0012837631587161</v>
      </c>
      <c r="K67" s="12">
        <v>0</v>
      </c>
      <c r="L67" t="s">
        <v>521</v>
      </c>
      <c r="M67" t="s">
        <v>521</v>
      </c>
      <c r="N67" t="s">
        <v>521</v>
      </c>
      <c r="O67" t="s">
        <v>521</v>
      </c>
      <c r="P67" t="s">
        <v>521</v>
      </c>
      <c r="Q67" t="s">
        <v>521</v>
      </c>
      <c r="R67" t="s">
        <v>521</v>
      </c>
      <c r="S67">
        <v>254032204156.64294</v>
      </c>
      <c r="T67">
        <v>-133945906592.90916</v>
      </c>
    </row>
    <row r="68" spans="1:20" x14ac:dyDescent="0.5">
      <c r="A68">
        <v>524.10400390625</v>
      </c>
      <c r="B68">
        <v>124.5</v>
      </c>
      <c r="I68" t="s">
        <v>477</v>
      </c>
      <c r="J68">
        <v>0.69205270135327479</v>
      </c>
      <c r="K68" s="12">
        <v>0</v>
      </c>
      <c r="L68" t="s">
        <v>521</v>
      </c>
      <c r="M68" t="s">
        <v>521</v>
      </c>
      <c r="N68" t="s">
        <v>521</v>
      </c>
      <c r="O68" t="s">
        <v>521</v>
      </c>
      <c r="P68" t="s">
        <v>521</v>
      </c>
      <c r="Q68" t="s">
        <v>521</v>
      </c>
      <c r="R68" t="s">
        <v>521</v>
      </c>
      <c r="S68">
        <v>-95889014351.20697</v>
      </c>
      <c r="T68">
        <v>50560286253.133423</v>
      </c>
    </row>
    <row r="69" spans="1:20" x14ac:dyDescent="0.5">
      <c r="A69">
        <v>524.114990234375</v>
      </c>
      <c r="B69">
        <v>171.19999694824219</v>
      </c>
      <c r="I69" t="s">
        <v>478</v>
      </c>
      <c r="J69">
        <v>24756.792342648412</v>
      </c>
      <c r="K69" s="12">
        <v>0</v>
      </c>
      <c r="L69" t="s">
        <v>521</v>
      </c>
      <c r="M69" t="s">
        <v>521</v>
      </c>
      <c r="N69" t="s">
        <v>521</v>
      </c>
      <c r="O69" t="s">
        <v>521</v>
      </c>
      <c r="P69" t="s">
        <v>521</v>
      </c>
      <c r="Q69" t="s">
        <v>521</v>
      </c>
      <c r="R69" t="s">
        <v>521</v>
      </c>
      <c r="S69">
        <v>2.0515786783273404E+16</v>
      </c>
      <c r="T69">
        <v>-1.0817548386393326E+16</v>
      </c>
    </row>
    <row r="70" spans="1:20" x14ac:dyDescent="0.5">
      <c r="A70">
        <v>524.125</v>
      </c>
      <c r="B70">
        <v>174.19999694824219</v>
      </c>
      <c r="I70" t="s">
        <v>479</v>
      </c>
      <c r="J70">
        <v>3.4673345787886007</v>
      </c>
      <c r="K70" s="12">
        <v>0</v>
      </c>
      <c r="L70" t="s">
        <v>521</v>
      </c>
      <c r="M70" t="s">
        <v>521</v>
      </c>
      <c r="N70" t="s">
        <v>521</v>
      </c>
      <c r="O70" t="s">
        <v>521</v>
      </c>
      <c r="P70" t="s">
        <v>521</v>
      </c>
      <c r="Q70" t="s">
        <v>521</v>
      </c>
      <c r="R70" t="s">
        <v>521</v>
      </c>
      <c r="S70">
        <v>-51076070409.265892</v>
      </c>
      <c r="T70">
        <v>26931351399.019779</v>
      </c>
    </row>
    <row r="71" spans="1:20" x14ac:dyDescent="0.5">
      <c r="A71">
        <v>524.135009765625</v>
      </c>
      <c r="B71">
        <v>136.5</v>
      </c>
      <c r="I71" t="s">
        <v>480</v>
      </c>
      <c r="J71">
        <v>0.44013051809074782</v>
      </c>
      <c r="K71" s="12">
        <v>0</v>
      </c>
      <c r="L71" t="s">
        <v>521</v>
      </c>
      <c r="M71" t="s">
        <v>521</v>
      </c>
      <c r="N71" t="s">
        <v>521</v>
      </c>
      <c r="O71" t="s">
        <v>521</v>
      </c>
      <c r="P71" t="s">
        <v>521</v>
      </c>
      <c r="Q71" t="s">
        <v>521</v>
      </c>
      <c r="R71" t="s">
        <v>521</v>
      </c>
      <c r="S71">
        <v>26931351399.051517</v>
      </c>
      <c r="T71">
        <v>-14200342397.45212</v>
      </c>
    </row>
    <row r="72" spans="1:20" x14ac:dyDescent="0.5">
      <c r="A72">
        <v>524.14398193359375</v>
      </c>
      <c r="B72">
        <v>131</v>
      </c>
      <c r="I72" t="s">
        <v>481</v>
      </c>
      <c r="J72">
        <v>185741.07402887102</v>
      </c>
      <c r="K72" s="12">
        <v>0</v>
      </c>
      <c r="L72" t="s">
        <v>521</v>
      </c>
      <c r="M72" t="s">
        <v>521</v>
      </c>
      <c r="N72" t="s">
        <v>521</v>
      </c>
      <c r="O72" t="s">
        <v>521</v>
      </c>
      <c r="P72" t="s">
        <v>521</v>
      </c>
      <c r="Q72" t="s">
        <v>521</v>
      </c>
      <c r="R72" t="s">
        <v>521</v>
      </c>
      <c r="S72">
        <v>-2.2377078632041068E+16</v>
      </c>
      <c r="T72">
        <v>1.1798968930897846E+16</v>
      </c>
    </row>
    <row r="73" spans="1:20" x14ac:dyDescent="0.5">
      <c r="A73">
        <v>524.15399169921875</v>
      </c>
      <c r="B73">
        <v>140.5</v>
      </c>
      <c r="I73" t="s">
        <v>517</v>
      </c>
      <c r="J73">
        <v>7.2200179100036621</v>
      </c>
      <c r="K73" s="12">
        <v>0</v>
      </c>
      <c r="L73" t="s">
        <v>521</v>
      </c>
      <c r="M73" t="s">
        <v>521</v>
      </c>
      <c r="N73" t="s">
        <v>521</v>
      </c>
      <c r="O73" t="s">
        <v>521</v>
      </c>
      <c r="P73" t="s">
        <v>521</v>
      </c>
      <c r="Q73" t="s">
        <v>521</v>
      </c>
      <c r="R73" t="s">
        <v>521</v>
      </c>
      <c r="S73">
        <v>-1885.8906900783668</v>
      </c>
      <c r="T73">
        <v>994.07880659088391</v>
      </c>
    </row>
    <row r="74" spans="1:20" x14ac:dyDescent="0.5">
      <c r="A74">
        <v>524.16400146484375</v>
      </c>
      <c r="B74">
        <v>164.80000305175781</v>
      </c>
      <c r="I74" t="s">
        <v>518</v>
      </c>
      <c r="J74">
        <v>0.60391392931013788</v>
      </c>
      <c r="K74" s="12">
        <v>0</v>
      </c>
      <c r="L74" t="s">
        <v>521</v>
      </c>
      <c r="M74" t="s">
        <v>521</v>
      </c>
      <c r="N74" t="s">
        <v>521</v>
      </c>
      <c r="O74" t="s">
        <v>521</v>
      </c>
      <c r="P74" t="s">
        <v>521</v>
      </c>
      <c r="Q74" t="s">
        <v>521</v>
      </c>
      <c r="R74" t="s">
        <v>521</v>
      </c>
      <c r="S74">
        <v>258.86642989217165</v>
      </c>
      <c r="T74">
        <v>-136.44882339977596</v>
      </c>
    </row>
    <row r="75" spans="1:20" x14ac:dyDescent="0.5">
      <c r="A75">
        <v>524.17401123046875</v>
      </c>
      <c r="B75">
        <v>193.30000305175781</v>
      </c>
      <c r="I75" t="s">
        <v>519</v>
      </c>
      <c r="J75">
        <v>290520.21219039522</v>
      </c>
      <c r="K75" s="12">
        <v>0</v>
      </c>
      <c r="L75" t="s">
        <v>521</v>
      </c>
      <c r="M75" t="s">
        <v>521</v>
      </c>
      <c r="N75" t="s">
        <v>521</v>
      </c>
      <c r="O75" t="s">
        <v>521</v>
      </c>
      <c r="P75" t="s">
        <v>521</v>
      </c>
      <c r="Q75" t="s">
        <v>521</v>
      </c>
      <c r="R75" t="s">
        <v>521</v>
      </c>
      <c r="S75">
        <v>-149115339.75351286</v>
      </c>
      <c r="T75">
        <v>78594032.424806744</v>
      </c>
    </row>
    <row r="76" spans="1:20" x14ac:dyDescent="0.5">
      <c r="A76">
        <v>524.18402099609375</v>
      </c>
      <c r="B76">
        <v>189</v>
      </c>
    </row>
    <row r="77" spans="1:20" x14ac:dyDescent="0.5">
      <c r="A77">
        <v>524.1939697265625</v>
      </c>
      <c r="B77">
        <v>204.30000305175781</v>
      </c>
      <c r="I77" t="s">
        <v>500</v>
      </c>
      <c r="J77" t="s">
        <v>501</v>
      </c>
      <c r="K77" t="s">
        <v>472</v>
      </c>
    </row>
    <row r="78" spans="1:20" x14ac:dyDescent="0.5">
      <c r="A78">
        <v>524.2039794921875</v>
      </c>
      <c r="B78">
        <v>212</v>
      </c>
      <c r="I78" t="e">
        <f>MIN(I32:I34)</f>
        <v>#VALUE!</v>
      </c>
      <c r="J78">
        <f>I30</f>
        <v>0.91177987888706846</v>
      </c>
      <c r="K78">
        <f>I28</f>
        <v>2.1958143020684266</v>
      </c>
    </row>
    <row r="79" spans="1:20" x14ac:dyDescent="0.5">
      <c r="A79">
        <v>524.2139892578125</v>
      </c>
      <c r="B79">
        <v>183</v>
      </c>
      <c r="I79">
        <f>8</f>
        <v>8</v>
      </c>
      <c r="J79">
        <f>J80*2</f>
        <v>0.54316749233911343</v>
      </c>
      <c r="K79">
        <v>2</v>
      </c>
    </row>
    <row r="80" spans="1:20" x14ac:dyDescent="0.5">
      <c r="A80">
        <v>524.2239990234375</v>
      </c>
      <c r="B80">
        <v>236.5</v>
      </c>
      <c r="I80">
        <f>4</f>
        <v>4</v>
      </c>
      <c r="J80">
        <f>I31</f>
        <v>0.27158374616955672</v>
      </c>
      <c r="K80">
        <v>1.5</v>
      </c>
    </row>
    <row r="81" spans="1:11" x14ac:dyDescent="0.5">
      <c r="A81">
        <v>524.2340087890625</v>
      </c>
      <c r="B81">
        <v>546.29998779296875</v>
      </c>
      <c r="I81">
        <f>2</f>
        <v>2</v>
      </c>
      <c r="J81">
        <f>J80/2</f>
        <v>0.13579187308477836</v>
      </c>
      <c r="K81">
        <v>1</v>
      </c>
    </row>
    <row r="82" spans="1:11" x14ac:dyDescent="0.5">
      <c r="A82">
        <v>524.2440185546875</v>
      </c>
      <c r="B82">
        <v>2537</v>
      </c>
    </row>
    <row r="83" spans="1:11" x14ac:dyDescent="0.5">
      <c r="A83">
        <v>524.2540283203125</v>
      </c>
      <c r="B83">
        <v>19140</v>
      </c>
    </row>
    <row r="84" spans="1:11" x14ac:dyDescent="0.5">
      <c r="A84">
        <v>524.26397705078125</v>
      </c>
      <c r="B84">
        <v>68560</v>
      </c>
    </row>
    <row r="85" spans="1:11" x14ac:dyDescent="0.5">
      <c r="A85">
        <v>524.27398681640625</v>
      </c>
      <c r="B85">
        <v>108600</v>
      </c>
    </row>
    <row r="86" spans="1:11" x14ac:dyDescent="0.5">
      <c r="A86">
        <v>524.28399658203125</v>
      </c>
      <c r="B86">
        <v>81000</v>
      </c>
    </row>
    <row r="87" spans="1:11" x14ac:dyDescent="0.5">
      <c r="A87">
        <v>524.29400634765625</v>
      </c>
      <c r="B87">
        <v>27630</v>
      </c>
    </row>
    <row r="88" spans="1:11" x14ac:dyDescent="0.5">
      <c r="A88">
        <v>524.30401611328125</v>
      </c>
      <c r="B88">
        <v>4245</v>
      </c>
    </row>
    <row r="89" spans="1:11" x14ac:dyDescent="0.5">
      <c r="A89">
        <v>524.31402587890625</v>
      </c>
      <c r="B89">
        <v>856.29998779296875</v>
      </c>
      <c r="I89">
        <v>3898566191.591404</v>
      </c>
    </row>
    <row r="90" spans="1:11" x14ac:dyDescent="0.5">
      <c r="A90">
        <v>524.323974609375</v>
      </c>
      <c r="B90">
        <v>703.70001220703125</v>
      </c>
      <c r="H90" t="s">
        <v>503</v>
      </c>
      <c r="I90">
        <f>((MIN(I24:I25)-I26)/(I98-I97))/((I26/(I96-I98)))</f>
        <v>171.75692725897372</v>
      </c>
    </row>
    <row r="91" spans="1:11" x14ac:dyDescent="0.5">
      <c r="A91">
        <v>524.333984375</v>
      </c>
      <c r="B91">
        <v>964.79998779296875</v>
      </c>
      <c r="H91" t="s">
        <v>504</v>
      </c>
      <c r="I91">
        <f>_xlfn.F.DIST(I90,I96-I97,I96-I98,FALSE)</f>
        <v>5.9232179753249633E-6</v>
      </c>
    </row>
    <row r="92" spans="1:11" x14ac:dyDescent="0.5">
      <c r="A92">
        <v>524.343994140625</v>
      </c>
      <c r="B92">
        <v>1134</v>
      </c>
      <c r="I92">
        <f>ROUND(I91,3-(1+INT(LOG10(I91))))</f>
        <v>5.9200000000000001E-6</v>
      </c>
    </row>
    <row r="93" spans="1:11" x14ac:dyDescent="0.5">
      <c r="A93">
        <v>524.35400390625</v>
      </c>
      <c r="B93">
        <v>907.5</v>
      </c>
      <c r="H93" t="s">
        <v>523</v>
      </c>
      <c r="I93" t="e">
        <f>((I26-I6)/(I99-I98))/((I6/(I96-I99)))</f>
        <v>#DIV/0!</v>
      </c>
    </row>
    <row r="94" spans="1:11" x14ac:dyDescent="0.5">
      <c r="A94">
        <v>524.364013671875</v>
      </c>
      <c r="B94">
        <v>541</v>
      </c>
      <c r="H94" t="s">
        <v>524</v>
      </c>
      <c r="I94">
        <v>1</v>
      </c>
    </row>
    <row r="95" spans="1:11" x14ac:dyDescent="0.5">
      <c r="A95">
        <v>524.3740234375</v>
      </c>
      <c r="B95">
        <v>306</v>
      </c>
      <c r="I95">
        <f>ROUND(I94,3-(1+INT(LOG10(I94))))</f>
        <v>1</v>
      </c>
    </row>
    <row r="96" spans="1:11" x14ac:dyDescent="0.5">
      <c r="A96">
        <v>524.38397216796875</v>
      </c>
      <c r="B96">
        <v>193</v>
      </c>
      <c r="H96" t="s">
        <v>502</v>
      </c>
      <c r="I96">
        <v>10</v>
      </c>
    </row>
    <row r="97" spans="1:19" x14ac:dyDescent="0.5">
      <c r="A97">
        <v>524.39398193359375</v>
      </c>
      <c r="B97">
        <v>203</v>
      </c>
      <c r="H97" t="s">
        <v>23</v>
      </c>
      <c r="I97">
        <v>4</v>
      </c>
      <c r="J97" t="s">
        <v>467</v>
      </c>
      <c r="K97">
        <f>AVERAGE(K101:K120)</f>
        <v>0.87019846045028559</v>
      </c>
      <c r="L97">
        <f t="shared" ref="L97:P97" si="12">AVERAGE(L101:L120)</f>
        <v>103311.75530403687</v>
      </c>
      <c r="M97">
        <f t="shared" si="12"/>
        <v>2.4461043795333053</v>
      </c>
      <c r="N97">
        <f t="shared" si="12"/>
        <v>185223.45136949231</v>
      </c>
      <c r="O97">
        <f t="shared" si="12"/>
        <v>4.8258349825755555</v>
      </c>
      <c r="P97">
        <f t="shared" si="12"/>
        <v>194201.10292072254</v>
      </c>
    </row>
    <row r="98" spans="1:19" x14ac:dyDescent="0.5">
      <c r="A98">
        <v>524.40399169921875</v>
      </c>
      <c r="B98">
        <v>221.5</v>
      </c>
      <c r="H98" t="s">
        <v>24</v>
      </c>
      <c r="I98">
        <v>7</v>
      </c>
      <c r="J98" t="s">
        <v>468</v>
      </c>
      <c r="K98">
        <f>K99/AVERAGE(K101:K120)</f>
        <v>0.29291593480612205</v>
      </c>
      <c r="L98">
        <f t="shared" ref="L98:P98" si="13">L99/AVERAGE(L101:L120)</f>
        <v>0.50140885941596469</v>
      </c>
      <c r="M98">
        <f t="shared" si="13"/>
        <v>0.34901483098466729</v>
      </c>
      <c r="N98">
        <f t="shared" si="13"/>
        <v>0.4165031749082026</v>
      </c>
      <c r="O98">
        <f t="shared" si="13"/>
        <v>0.10440461753188617</v>
      </c>
      <c r="P98">
        <f t="shared" si="13"/>
        <v>0.47937126350032888</v>
      </c>
    </row>
    <row r="99" spans="1:19" x14ac:dyDescent="0.5">
      <c r="A99">
        <v>524.41400146484375</v>
      </c>
      <c r="B99">
        <v>191.5</v>
      </c>
      <c r="H99" t="s">
        <v>1</v>
      </c>
      <c r="I99">
        <v>10</v>
      </c>
      <c r="J99" t="s">
        <v>459</v>
      </c>
      <c r="K99">
        <f>STDEV(K101:K120)</f>
        <v>0.25489499550964362</v>
      </c>
      <c r="L99">
        <f t="shared" ref="L99:P99" si="14">STDEV(L101:L120)</f>
        <v>51801.42939125836</v>
      </c>
      <c r="M99">
        <f t="shared" si="14"/>
        <v>0.853726706593671</v>
      </c>
      <c r="N99">
        <f t="shared" si="14"/>
        <v>77146.155562848609</v>
      </c>
      <c r="O99">
        <f t="shared" si="14"/>
        <v>0.50383945562779742</v>
      </c>
      <c r="P99">
        <f t="shared" si="14"/>
        <v>93094.428080264173</v>
      </c>
    </row>
    <row r="100" spans="1:19" x14ac:dyDescent="0.5">
      <c r="A100">
        <v>524.42401123046875</v>
      </c>
      <c r="B100">
        <v>161</v>
      </c>
      <c r="J100" t="s">
        <v>460</v>
      </c>
      <c r="K100" t="s">
        <v>461</v>
      </c>
      <c r="L100" t="s">
        <v>462</v>
      </c>
      <c r="M100" t="s">
        <v>463</v>
      </c>
      <c r="N100" t="s">
        <v>464</v>
      </c>
      <c r="O100" t="s">
        <v>465</v>
      </c>
      <c r="P100" t="s">
        <v>466</v>
      </c>
      <c r="Q100" t="s">
        <v>469</v>
      </c>
      <c r="R100" t="s">
        <v>470</v>
      </c>
      <c r="S100" t="s">
        <v>471</v>
      </c>
    </row>
    <row r="101" spans="1:19" x14ac:dyDescent="0.5">
      <c r="A101">
        <v>524.43402099609375</v>
      </c>
      <c r="B101">
        <v>140.80000305175781</v>
      </c>
      <c r="J101">
        <v>1</v>
      </c>
      <c r="K101">
        <v>0.79576593401746765</v>
      </c>
      <c r="L101">
        <v>131035.03965622079</v>
      </c>
      <c r="M101">
        <v>2.8964486533692293</v>
      </c>
      <c r="N101">
        <v>193270.13926518749</v>
      </c>
      <c r="O101">
        <v>5.0343238131352752</v>
      </c>
      <c r="P101">
        <v>184541.09965001763</v>
      </c>
      <c r="Q101">
        <f>L101/SUM(P101,N101,L101)</f>
        <v>0.25751399818447845</v>
      </c>
      <c r="R101">
        <f>N101/SUM(P101,N101,L101)</f>
        <v>0.37982028640906818</v>
      </c>
      <c r="S101">
        <f>P101/SUM(P101,N101,L101)</f>
        <v>0.36266571540645332</v>
      </c>
    </row>
    <row r="102" spans="1:19" x14ac:dyDescent="0.5">
      <c r="A102">
        <v>524.4439697265625</v>
      </c>
      <c r="B102">
        <v>128.5</v>
      </c>
      <c r="J102">
        <v>2</v>
      </c>
      <c r="K102">
        <v>0.29693280332282285</v>
      </c>
      <c r="L102">
        <v>46776.3258481261</v>
      </c>
      <c r="M102">
        <v>1.006068163946118</v>
      </c>
      <c r="N102">
        <v>66394.510318625529</v>
      </c>
      <c r="O102">
        <v>4.1799472633217443</v>
      </c>
      <c r="P102">
        <v>302325.02302570234</v>
      </c>
      <c r="Q102">
        <f t="shared" ref="Q102:Q110" si="15">L102/SUM(P102,N102,L102)</f>
        <v>0.11257952350966685</v>
      </c>
      <c r="R102">
        <f t="shared" ref="R102:R110" si="16">N102/SUM(P102,N102,L102)</f>
        <v>0.15979584116113221</v>
      </c>
      <c r="S102">
        <f t="shared" ref="S102:S110" si="17">P102/SUM(P102,N102,L102)</f>
        <v>0.72762463532920096</v>
      </c>
    </row>
    <row r="103" spans="1:19" x14ac:dyDescent="0.5">
      <c r="A103">
        <v>524.4539794921875</v>
      </c>
      <c r="B103">
        <v>151.5</v>
      </c>
      <c r="J103">
        <v>3</v>
      </c>
      <c r="K103">
        <v>0.77297193082573334</v>
      </c>
      <c r="L103">
        <v>126326.69844654077</v>
      </c>
      <c r="M103">
        <v>2.4054543263755659</v>
      </c>
      <c r="N103">
        <v>107476.07690209038</v>
      </c>
      <c r="O103">
        <v>4.5114747684923975</v>
      </c>
      <c r="P103">
        <v>256584.3134364094</v>
      </c>
      <c r="Q103">
        <f t="shared" si="15"/>
        <v>0.25760608575466726</v>
      </c>
      <c r="R103">
        <f t="shared" si="16"/>
        <v>0.21916579649021337</v>
      </c>
      <c r="S103">
        <f t="shared" si="17"/>
        <v>0.52322811775511946</v>
      </c>
    </row>
    <row r="104" spans="1:19" x14ac:dyDescent="0.5">
      <c r="A104">
        <v>524.4639892578125</v>
      </c>
      <c r="B104">
        <v>222.5</v>
      </c>
      <c r="J104">
        <v>4</v>
      </c>
      <c r="K104">
        <v>1.1126330463699976</v>
      </c>
      <c r="L104">
        <v>194499.3242821054</v>
      </c>
      <c r="M104">
        <v>3.5943150123883778</v>
      </c>
      <c r="N104">
        <v>252823.31984336255</v>
      </c>
      <c r="O104">
        <v>5.9950753306562721</v>
      </c>
      <c r="P104">
        <v>61823.704934737914</v>
      </c>
      <c r="Q104">
        <f t="shared" si="15"/>
        <v>0.38201064318955985</v>
      </c>
      <c r="R104">
        <f t="shared" si="16"/>
        <v>0.49656315970846043</v>
      </c>
      <c r="S104">
        <f t="shared" si="17"/>
        <v>0.1214261971019797</v>
      </c>
    </row>
    <row r="105" spans="1:19" x14ac:dyDescent="0.5">
      <c r="A105">
        <v>524.4739990234375</v>
      </c>
      <c r="B105">
        <v>260.5</v>
      </c>
      <c r="J105">
        <v>5</v>
      </c>
      <c r="K105">
        <v>0.85910645454850176</v>
      </c>
      <c r="L105">
        <v>132719.18641626855</v>
      </c>
      <c r="M105">
        <v>2.9217065052606599</v>
      </c>
      <c r="N105">
        <v>200479.51581346343</v>
      </c>
      <c r="O105">
        <v>5.0090418234105574</v>
      </c>
      <c r="P105">
        <v>188191.61899215649</v>
      </c>
      <c r="Q105">
        <f t="shared" si="15"/>
        <v>0.25454861936301104</v>
      </c>
      <c r="R105">
        <f t="shared" si="16"/>
        <v>0.38450946949616499</v>
      </c>
      <c r="S105">
        <f t="shared" si="17"/>
        <v>0.36094191114082386</v>
      </c>
    </row>
    <row r="106" spans="1:19" x14ac:dyDescent="0.5">
      <c r="A106">
        <v>524.4840087890625</v>
      </c>
      <c r="B106">
        <v>228.5</v>
      </c>
      <c r="J106">
        <v>6</v>
      </c>
      <c r="K106">
        <v>1.2745088770515529</v>
      </c>
      <c r="L106">
        <v>127995.83453931729</v>
      </c>
      <c r="M106">
        <v>1.6792196638484034</v>
      </c>
      <c r="N106">
        <v>85916.14604934481</v>
      </c>
      <c r="O106">
        <v>4.4963703816997684</v>
      </c>
      <c r="P106">
        <v>295332.07414625783</v>
      </c>
      <c r="Q106">
        <f t="shared" si="15"/>
        <v>0.25134477928454912</v>
      </c>
      <c r="R106">
        <f t="shared" si="16"/>
        <v>0.16871310573093934</v>
      </c>
      <c r="S106">
        <f t="shared" si="17"/>
        <v>0.57994211498451154</v>
      </c>
    </row>
    <row r="107" spans="1:19" x14ac:dyDescent="0.5">
      <c r="A107">
        <v>524.4940185546875</v>
      </c>
      <c r="B107">
        <v>172.80000305175781</v>
      </c>
      <c r="J107">
        <v>7</v>
      </c>
      <c r="K107">
        <v>0.82868794665864509</v>
      </c>
      <c r="L107">
        <v>81043.117230499352</v>
      </c>
      <c r="M107">
        <v>2.8297955514077828</v>
      </c>
      <c r="N107">
        <v>295993.55453352013</v>
      </c>
      <c r="O107">
        <v>4.9597927014604561</v>
      </c>
      <c r="P107">
        <v>82266.5919429036</v>
      </c>
      <c r="Q107">
        <f t="shared" si="15"/>
        <v>0.17644794547380394</v>
      </c>
      <c r="R107">
        <f t="shared" si="16"/>
        <v>0.64444034676485717</v>
      </c>
      <c r="S107">
        <f t="shared" si="17"/>
        <v>0.17911170776133895</v>
      </c>
    </row>
    <row r="108" spans="1:19" x14ac:dyDescent="0.5">
      <c r="A108">
        <v>524.5040283203125</v>
      </c>
      <c r="B108">
        <v>137.69999694824219</v>
      </c>
      <c r="J108">
        <v>8</v>
      </c>
      <c r="K108">
        <v>0.87115870875305634</v>
      </c>
      <c r="L108">
        <v>116462.0065639019</v>
      </c>
      <c r="M108">
        <v>3.5040080654225672</v>
      </c>
      <c r="N108">
        <v>263670.38073110289</v>
      </c>
      <c r="O108">
        <v>4.9618550592258357</v>
      </c>
      <c r="P108">
        <v>72608.867731304417</v>
      </c>
      <c r="Q108">
        <f t="shared" si="15"/>
        <v>0.25723745134985365</v>
      </c>
      <c r="R108">
        <f t="shared" si="16"/>
        <v>0.58238646865919197</v>
      </c>
      <c r="S108">
        <f t="shared" si="17"/>
        <v>0.16037607999095432</v>
      </c>
    </row>
    <row r="109" spans="1:19" x14ac:dyDescent="0.5">
      <c r="A109">
        <v>524.51397705078125</v>
      </c>
      <c r="B109">
        <v>130.80000305175781</v>
      </c>
      <c r="J109">
        <v>9</v>
      </c>
      <c r="K109">
        <v>0.89123652727499347</v>
      </c>
      <c r="L109">
        <v>56845.714708686486</v>
      </c>
      <c r="M109">
        <v>2.0098259290250029</v>
      </c>
      <c r="N109">
        <v>185313.61946536595</v>
      </c>
      <c r="O109">
        <v>4.6838747026162286</v>
      </c>
      <c r="P109">
        <v>224888.10703651889</v>
      </c>
      <c r="Q109">
        <f t="shared" si="15"/>
        <v>0.1217129346889136</v>
      </c>
      <c r="R109">
        <f t="shared" si="16"/>
        <v>0.39677686486203467</v>
      </c>
      <c r="S109">
        <f t="shared" si="17"/>
        <v>0.48151020044905168</v>
      </c>
    </row>
    <row r="110" spans="1:19" x14ac:dyDescent="0.5">
      <c r="A110">
        <v>524.52398681640625</v>
      </c>
      <c r="B110">
        <v>118.30000305175781</v>
      </c>
      <c r="J110">
        <v>10</v>
      </c>
      <c r="K110">
        <v>0.99898237568008452</v>
      </c>
      <c r="L110">
        <v>19414.305348701975</v>
      </c>
      <c r="M110">
        <v>1.6142019242893426</v>
      </c>
      <c r="N110">
        <v>200897.25077286005</v>
      </c>
      <c r="O110">
        <v>4.4265939817370201</v>
      </c>
      <c r="P110">
        <v>273449.62831121718</v>
      </c>
      <c r="Q110">
        <f t="shared" si="15"/>
        <v>3.931922143901339E-2</v>
      </c>
      <c r="R110">
        <f t="shared" si="16"/>
        <v>0.40687129143949607</v>
      </c>
      <c r="S110">
        <f t="shared" si="17"/>
        <v>0.5538094871214907</v>
      </c>
    </row>
    <row r="111" spans="1:19" x14ac:dyDescent="0.5">
      <c r="A111">
        <v>524.53399658203125</v>
      </c>
      <c r="B111">
        <v>90</v>
      </c>
      <c r="J111">
        <v>11</v>
      </c>
    </row>
    <row r="112" spans="1:19" x14ac:dyDescent="0.5">
      <c r="A112">
        <v>524.54400634765625</v>
      </c>
      <c r="B112">
        <v>78</v>
      </c>
      <c r="J112">
        <v>12</v>
      </c>
    </row>
    <row r="113" spans="1:10" x14ac:dyDescent="0.5">
      <c r="A113">
        <v>524.55401611328125</v>
      </c>
      <c r="B113">
        <v>136.30000305175781</v>
      </c>
      <c r="J113">
        <v>13</v>
      </c>
    </row>
    <row r="114" spans="1:10" x14ac:dyDescent="0.5">
      <c r="A114">
        <v>524.56402587890625</v>
      </c>
      <c r="B114">
        <v>234</v>
      </c>
      <c r="J114">
        <v>14</v>
      </c>
    </row>
    <row r="115" spans="1:10" x14ac:dyDescent="0.5">
      <c r="A115">
        <v>524.573974609375</v>
      </c>
      <c r="B115">
        <v>264.5</v>
      </c>
      <c r="J115">
        <v>15</v>
      </c>
    </row>
    <row r="116" spans="1:10" x14ac:dyDescent="0.5">
      <c r="A116">
        <v>524.583984375</v>
      </c>
      <c r="B116">
        <v>246.5</v>
      </c>
      <c r="J116">
        <v>16</v>
      </c>
    </row>
    <row r="117" spans="1:10" x14ac:dyDescent="0.5">
      <c r="A117">
        <v>524.593994140625</v>
      </c>
      <c r="B117">
        <v>204.5</v>
      </c>
      <c r="J117">
        <v>17</v>
      </c>
    </row>
    <row r="118" spans="1:10" x14ac:dyDescent="0.5">
      <c r="A118">
        <v>524.60400390625</v>
      </c>
      <c r="B118">
        <v>162.30000305175781</v>
      </c>
      <c r="J118">
        <v>18</v>
      </c>
    </row>
    <row r="119" spans="1:10" x14ac:dyDescent="0.5">
      <c r="A119">
        <v>524.614013671875</v>
      </c>
      <c r="B119">
        <v>193.5</v>
      </c>
      <c r="J119">
        <v>19</v>
      </c>
    </row>
    <row r="120" spans="1:10" x14ac:dyDescent="0.5">
      <c r="A120">
        <v>524.6240234375</v>
      </c>
      <c r="B120">
        <v>226.80000305175781</v>
      </c>
      <c r="J120">
        <v>20</v>
      </c>
    </row>
    <row r="121" spans="1:10" x14ac:dyDescent="0.5">
      <c r="A121">
        <v>524.63397216796875</v>
      </c>
      <c r="B121">
        <v>237.30000305175781</v>
      </c>
    </row>
    <row r="122" spans="1:10" x14ac:dyDescent="0.5">
      <c r="A122">
        <v>524.64398193359375</v>
      </c>
      <c r="B122">
        <v>243.30000305175781</v>
      </c>
    </row>
    <row r="123" spans="1:10" x14ac:dyDescent="0.5">
      <c r="A123">
        <v>524.65399169921875</v>
      </c>
      <c r="B123">
        <v>220.5</v>
      </c>
    </row>
    <row r="124" spans="1:10" x14ac:dyDescent="0.5">
      <c r="A124">
        <v>524.66400146484375</v>
      </c>
      <c r="B124">
        <v>233.5</v>
      </c>
    </row>
    <row r="125" spans="1:10" x14ac:dyDescent="0.5">
      <c r="A125">
        <v>524.67401123046875</v>
      </c>
      <c r="B125">
        <v>263.79998779296875</v>
      </c>
    </row>
    <row r="126" spans="1:10" x14ac:dyDescent="0.5">
      <c r="A126">
        <v>524.68402099609375</v>
      </c>
      <c r="B126">
        <v>249.30000305175781</v>
      </c>
    </row>
    <row r="127" spans="1:10" x14ac:dyDescent="0.5">
      <c r="A127">
        <v>524.6939697265625</v>
      </c>
      <c r="B127">
        <v>245.30000305175781</v>
      </c>
    </row>
    <row r="128" spans="1:10" x14ac:dyDescent="0.5">
      <c r="A128">
        <v>524.7039794921875</v>
      </c>
      <c r="B128">
        <v>275.70001220703125</v>
      </c>
    </row>
    <row r="129" spans="1:2" x14ac:dyDescent="0.5">
      <c r="A129">
        <v>524.7139892578125</v>
      </c>
      <c r="B129">
        <v>346.5</v>
      </c>
    </row>
    <row r="130" spans="1:2" x14ac:dyDescent="0.5">
      <c r="A130">
        <v>524.7239990234375</v>
      </c>
      <c r="B130">
        <v>450</v>
      </c>
    </row>
    <row r="131" spans="1:2" x14ac:dyDescent="0.5">
      <c r="A131">
        <v>524.7340087890625</v>
      </c>
      <c r="B131">
        <v>599.70001220703125</v>
      </c>
    </row>
    <row r="132" spans="1:2" x14ac:dyDescent="0.5">
      <c r="A132">
        <v>524.7440185546875</v>
      </c>
      <c r="B132">
        <v>1638</v>
      </c>
    </row>
    <row r="133" spans="1:2" x14ac:dyDescent="0.5">
      <c r="A133">
        <v>524.7540283203125</v>
      </c>
      <c r="B133">
        <v>12790</v>
      </c>
    </row>
    <row r="134" spans="1:2" x14ac:dyDescent="0.5">
      <c r="A134">
        <v>524.76397705078125</v>
      </c>
      <c r="B134">
        <v>69190</v>
      </c>
    </row>
    <row r="135" spans="1:2" x14ac:dyDescent="0.5">
      <c r="A135">
        <v>524.77398681640625</v>
      </c>
      <c r="B135">
        <v>144700</v>
      </c>
    </row>
    <row r="136" spans="1:2" x14ac:dyDescent="0.5">
      <c r="A136">
        <v>524.78399658203125</v>
      </c>
      <c r="B136">
        <v>134200</v>
      </c>
    </row>
    <row r="137" spans="1:2" x14ac:dyDescent="0.5">
      <c r="A137">
        <v>524.79400634765625</v>
      </c>
      <c r="B137">
        <v>55310</v>
      </c>
    </row>
    <row r="138" spans="1:2" x14ac:dyDescent="0.5">
      <c r="A138">
        <v>524.80401611328125</v>
      </c>
      <c r="B138">
        <v>9089</v>
      </c>
    </row>
    <row r="139" spans="1:2" x14ac:dyDescent="0.5">
      <c r="A139">
        <v>524.81402587890625</v>
      </c>
      <c r="B139">
        <v>1361</v>
      </c>
    </row>
    <row r="140" spans="1:2" x14ac:dyDescent="0.5">
      <c r="A140">
        <v>524.823974609375</v>
      </c>
      <c r="B140">
        <v>965</v>
      </c>
    </row>
    <row r="141" spans="1:2" x14ac:dyDescent="0.5">
      <c r="A141">
        <v>524.833984375</v>
      </c>
      <c r="B141">
        <v>1436</v>
      </c>
    </row>
    <row r="142" spans="1:2" x14ac:dyDescent="0.5">
      <c r="A142">
        <v>524.843994140625</v>
      </c>
      <c r="B142">
        <v>1753</v>
      </c>
    </row>
    <row r="143" spans="1:2" x14ac:dyDescent="0.5">
      <c r="A143">
        <v>524.85400390625</v>
      </c>
      <c r="B143">
        <v>1368</v>
      </c>
    </row>
    <row r="144" spans="1:2" x14ac:dyDescent="0.5">
      <c r="A144">
        <v>524.864013671875</v>
      </c>
      <c r="B144">
        <v>695.20001220703125</v>
      </c>
    </row>
    <row r="145" spans="1:2" x14ac:dyDescent="0.5">
      <c r="A145">
        <v>524.8740234375</v>
      </c>
      <c r="B145">
        <v>325.20001220703125</v>
      </c>
    </row>
    <row r="146" spans="1:2" x14ac:dyDescent="0.5">
      <c r="A146">
        <v>524.88397216796875</v>
      </c>
      <c r="B146">
        <v>260.70001220703125</v>
      </c>
    </row>
    <row r="147" spans="1:2" x14ac:dyDescent="0.5">
      <c r="A147">
        <v>524.89398193359375</v>
      </c>
      <c r="B147">
        <v>384.5</v>
      </c>
    </row>
    <row r="148" spans="1:2" x14ac:dyDescent="0.5">
      <c r="A148">
        <v>524.90399169921875</v>
      </c>
      <c r="B148">
        <v>479.79998779296875</v>
      </c>
    </row>
    <row r="149" spans="1:2" x14ac:dyDescent="0.5">
      <c r="A149">
        <v>524.91400146484375</v>
      </c>
      <c r="B149">
        <v>354.29998779296875</v>
      </c>
    </row>
    <row r="150" spans="1:2" x14ac:dyDescent="0.5">
      <c r="A150">
        <v>524.92401123046875</v>
      </c>
      <c r="B150">
        <v>187.5</v>
      </c>
    </row>
    <row r="151" spans="1:2" x14ac:dyDescent="0.5">
      <c r="A151">
        <v>524.93402099609375</v>
      </c>
      <c r="B151">
        <v>144.5</v>
      </c>
    </row>
    <row r="152" spans="1:2" x14ac:dyDescent="0.5">
      <c r="A152">
        <v>524.9439697265625</v>
      </c>
      <c r="B152">
        <v>186</v>
      </c>
    </row>
    <row r="153" spans="1:2" x14ac:dyDescent="0.5">
      <c r="A153">
        <v>524.9539794921875</v>
      </c>
      <c r="B153">
        <v>361.79998779296875</v>
      </c>
    </row>
    <row r="154" spans="1:2" x14ac:dyDescent="0.5">
      <c r="A154">
        <v>524.9639892578125</v>
      </c>
      <c r="B154">
        <v>589.79998779296875</v>
      </c>
    </row>
    <row r="155" spans="1:2" x14ac:dyDescent="0.5">
      <c r="A155">
        <v>524.9739990234375</v>
      </c>
      <c r="B155">
        <v>551</v>
      </c>
    </row>
    <row r="156" spans="1:2" x14ac:dyDescent="0.5">
      <c r="A156">
        <v>524.9840087890625</v>
      </c>
      <c r="B156">
        <v>337.70001220703125</v>
      </c>
    </row>
    <row r="157" spans="1:2" x14ac:dyDescent="0.5">
      <c r="A157">
        <v>524.9940185546875</v>
      </c>
      <c r="B157">
        <v>238.19999694824219</v>
      </c>
    </row>
    <row r="158" spans="1:2" x14ac:dyDescent="0.5">
      <c r="A158">
        <v>525.0040283203125</v>
      </c>
      <c r="B158">
        <v>178</v>
      </c>
    </row>
    <row r="159" spans="1:2" x14ac:dyDescent="0.5">
      <c r="A159">
        <v>525.01397705078125</v>
      </c>
      <c r="B159">
        <v>147.5</v>
      </c>
    </row>
    <row r="160" spans="1:2" x14ac:dyDescent="0.5">
      <c r="A160">
        <v>525.02398681640625</v>
      </c>
      <c r="B160">
        <v>214.30000305175781</v>
      </c>
    </row>
    <row r="161" spans="1:2" x14ac:dyDescent="0.5">
      <c r="A161">
        <v>525.03399658203125</v>
      </c>
      <c r="B161">
        <v>230.30000305175781</v>
      </c>
    </row>
    <row r="162" spans="1:2" x14ac:dyDescent="0.5">
      <c r="A162">
        <v>525.04400634765625</v>
      </c>
      <c r="B162">
        <v>179.5</v>
      </c>
    </row>
    <row r="163" spans="1:2" x14ac:dyDescent="0.5">
      <c r="A163">
        <v>525.05401611328125</v>
      </c>
      <c r="B163">
        <v>204.30000305175781</v>
      </c>
    </row>
    <row r="164" spans="1:2" x14ac:dyDescent="0.5">
      <c r="A164">
        <v>525.06402587890625</v>
      </c>
      <c r="B164">
        <v>265.5</v>
      </c>
    </row>
    <row r="165" spans="1:2" x14ac:dyDescent="0.5">
      <c r="A165">
        <v>525.073974609375</v>
      </c>
      <c r="B165">
        <v>315.20001220703125</v>
      </c>
    </row>
    <row r="166" spans="1:2" x14ac:dyDescent="0.5">
      <c r="A166">
        <v>525.083984375</v>
      </c>
      <c r="B166">
        <v>336.20001220703125</v>
      </c>
    </row>
    <row r="167" spans="1:2" x14ac:dyDescent="0.5">
      <c r="A167">
        <v>525.093994140625</v>
      </c>
      <c r="B167">
        <v>254.5</v>
      </c>
    </row>
    <row r="168" spans="1:2" x14ac:dyDescent="0.5">
      <c r="A168">
        <v>525.10400390625</v>
      </c>
      <c r="B168">
        <v>136.30000305175781</v>
      </c>
    </row>
    <row r="169" spans="1:2" x14ac:dyDescent="0.5">
      <c r="A169">
        <v>525.114013671875</v>
      </c>
      <c r="B169">
        <v>113</v>
      </c>
    </row>
    <row r="170" spans="1:2" x14ac:dyDescent="0.5">
      <c r="A170">
        <v>525.1240234375</v>
      </c>
      <c r="B170">
        <v>179.5</v>
      </c>
    </row>
    <row r="171" spans="1:2" x14ac:dyDescent="0.5">
      <c r="A171">
        <v>525.13397216796875</v>
      </c>
      <c r="B171">
        <v>222.30000305175781</v>
      </c>
    </row>
    <row r="172" spans="1:2" x14ac:dyDescent="0.5">
      <c r="A172">
        <v>525.14398193359375</v>
      </c>
      <c r="B172">
        <v>180.80000305175781</v>
      </c>
    </row>
    <row r="173" spans="1:2" x14ac:dyDescent="0.5">
      <c r="A173">
        <v>525.15399169921875</v>
      </c>
      <c r="B173">
        <v>126.80000305175781</v>
      </c>
    </row>
    <row r="174" spans="1:2" x14ac:dyDescent="0.5">
      <c r="A174">
        <v>525.16400146484375</v>
      </c>
      <c r="B174">
        <v>140.80000305175781</v>
      </c>
    </row>
    <row r="175" spans="1:2" x14ac:dyDescent="0.5">
      <c r="A175">
        <v>525.17401123046875</v>
      </c>
      <c r="B175">
        <v>170</v>
      </c>
    </row>
    <row r="176" spans="1:2" x14ac:dyDescent="0.5">
      <c r="A176">
        <v>525.18499755859375</v>
      </c>
      <c r="B176">
        <v>168</v>
      </c>
    </row>
    <row r="177" spans="1:2" x14ac:dyDescent="0.5">
      <c r="A177">
        <v>525.19500732421875</v>
      </c>
      <c r="B177">
        <v>198.5</v>
      </c>
    </row>
    <row r="178" spans="1:2" x14ac:dyDescent="0.5">
      <c r="A178">
        <v>525.2039794921875</v>
      </c>
      <c r="B178">
        <v>258.29998779296875</v>
      </c>
    </row>
    <row r="179" spans="1:2" x14ac:dyDescent="0.5">
      <c r="A179">
        <v>525.2139892578125</v>
      </c>
      <c r="B179">
        <v>319</v>
      </c>
    </row>
    <row r="180" spans="1:2" x14ac:dyDescent="0.5">
      <c r="A180">
        <v>525.2239990234375</v>
      </c>
      <c r="B180">
        <v>394.20001220703125</v>
      </c>
    </row>
    <row r="181" spans="1:2" x14ac:dyDescent="0.5">
      <c r="A181">
        <v>525.2340087890625</v>
      </c>
      <c r="B181">
        <v>525</v>
      </c>
    </row>
    <row r="182" spans="1:2" x14ac:dyDescent="0.5">
      <c r="A182">
        <v>525.2449951171875</v>
      </c>
      <c r="B182">
        <v>1289</v>
      </c>
    </row>
    <row r="183" spans="1:2" x14ac:dyDescent="0.5">
      <c r="A183">
        <v>525.2550048828125</v>
      </c>
      <c r="B183">
        <v>6921</v>
      </c>
    </row>
    <row r="184" spans="1:2" x14ac:dyDescent="0.5">
      <c r="A184">
        <v>525.2650146484375</v>
      </c>
      <c r="B184">
        <v>47320</v>
      </c>
    </row>
    <row r="185" spans="1:2" x14ac:dyDescent="0.5">
      <c r="A185">
        <v>525.2750244140625</v>
      </c>
      <c r="B185">
        <v>126400</v>
      </c>
    </row>
    <row r="186" spans="1:2" x14ac:dyDescent="0.5">
      <c r="A186">
        <v>525.28497314453125</v>
      </c>
      <c r="B186">
        <v>145900</v>
      </c>
    </row>
    <row r="187" spans="1:2" x14ac:dyDescent="0.5">
      <c r="A187">
        <v>525.29400634765625</v>
      </c>
      <c r="B187">
        <v>74050</v>
      </c>
    </row>
    <row r="188" spans="1:2" x14ac:dyDescent="0.5">
      <c r="A188">
        <v>525.30499267578125</v>
      </c>
      <c r="B188">
        <v>14440</v>
      </c>
    </row>
    <row r="189" spans="1:2" x14ac:dyDescent="0.5">
      <c r="A189">
        <v>525.31500244140625</v>
      </c>
      <c r="B189">
        <v>1447</v>
      </c>
    </row>
    <row r="190" spans="1:2" x14ac:dyDescent="0.5">
      <c r="A190">
        <v>525.32501220703125</v>
      </c>
      <c r="B190">
        <v>435</v>
      </c>
    </row>
    <row r="191" spans="1:2" x14ac:dyDescent="0.5">
      <c r="A191">
        <v>525.33502197265625</v>
      </c>
      <c r="B191">
        <v>810.70001220703125</v>
      </c>
    </row>
    <row r="192" spans="1:2" x14ac:dyDescent="0.5">
      <c r="A192">
        <v>525.344970703125</v>
      </c>
      <c r="B192">
        <v>1197</v>
      </c>
    </row>
    <row r="193" spans="1:2" x14ac:dyDescent="0.5">
      <c r="A193">
        <v>525.35498046875</v>
      </c>
      <c r="B193">
        <v>1028</v>
      </c>
    </row>
    <row r="194" spans="1:2" x14ac:dyDescent="0.5">
      <c r="A194">
        <v>525.364990234375</v>
      </c>
      <c r="B194">
        <v>606.5</v>
      </c>
    </row>
    <row r="195" spans="1:2" x14ac:dyDescent="0.5">
      <c r="A195">
        <v>525.375</v>
      </c>
      <c r="B195">
        <v>344</v>
      </c>
    </row>
    <row r="196" spans="1:2" x14ac:dyDescent="0.5">
      <c r="A196">
        <v>525.385009765625</v>
      </c>
      <c r="B196">
        <v>352.70001220703125</v>
      </c>
    </row>
    <row r="197" spans="1:2" x14ac:dyDescent="0.5">
      <c r="A197">
        <v>525.39501953125</v>
      </c>
      <c r="B197">
        <v>671.79998779296875</v>
      </c>
    </row>
    <row r="198" spans="1:2" x14ac:dyDescent="0.5">
      <c r="A198">
        <v>525.405029296875</v>
      </c>
      <c r="B198">
        <v>914.29998779296875</v>
      </c>
    </row>
    <row r="199" spans="1:2" x14ac:dyDescent="0.5">
      <c r="A199">
        <v>525.41497802734375</v>
      </c>
      <c r="B199">
        <v>696.29998779296875</v>
      </c>
    </row>
    <row r="200" spans="1:2" x14ac:dyDescent="0.5">
      <c r="A200">
        <v>525.42498779296875</v>
      </c>
      <c r="B200">
        <v>354.70001220703125</v>
      </c>
    </row>
    <row r="201" spans="1:2" x14ac:dyDescent="0.5">
      <c r="A201">
        <v>525.43499755859375</v>
      </c>
      <c r="B201">
        <v>223.5</v>
      </c>
    </row>
    <row r="202" spans="1:2" x14ac:dyDescent="0.5">
      <c r="A202">
        <v>525.44500732421875</v>
      </c>
      <c r="B202">
        <v>189.30000305175781</v>
      </c>
    </row>
    <row r="203" spans="1:2" x14ac:dyDescent="0.5">
      <c r="A203">
        <v>525.45501708984375</v>
      </c>
      <c r="B203">
        <v>223.19999694824219</v>
      </c>
    </row>
    <row r="204" spans="1:2" x14ac:dyDescent="0.5">
      <c r="A204">
        <v>525.46502685546875</v>
      </c>
      <c r="B204">
        <v>344</v>
      </c>
    </row>
    <row r="205" spans="1:2" x14ac:dyDescent="0.5">
      <c r="A205">
        <v>525.4749755859375</v>
      </c>
      <c r="B205">
        <v>408.79998779296875</v>
      </c>
    </row>
    <row r="206" spans="1:2" x14ac:dyDescent="0.5">
      <c r="A206">
        <v>525.4849853515625</v>
      </c>
      <c r="B206">
        <v>357.5</v>
      </c>
    </row>
    <row r="207" spans="1:2" x14ac:dyDescent="0.5">
      <c r="A207">
        <v>525.4949951171875</v>
      </c>
      <c r="B207">
        <v>291.5</v>
      </c>
    </row>
    <row r="208" spans="1:2" x14ac:dyDescent="0.5">
      <c r="A208">
        <v>525.5050048828125</v>
      </c>
      <c r="B208">
        <v>235.30000305175781</v>
      </c>
    </row>
    <row r="209" spans="1:2" x14ac:dyDescent="0.5">
      <c r="A209">
        <v>525.5150146484375</v>
      </c>
      <c r="B209">
        <v>206.30000305175781</v>
      </c>
    </row>
    <row r="210" spans="1:2" x14ac:dyDescent="0.5">
      <c r="A210">
        <v>525.5250244140625</v>
      </c>
      <c r="B210">
        <v>237.69999694824219</v>
      </c>
    </row>
    <row r="211" spans="1:2" x14ac:dyDescent="0.5">
      <c r="A211">
        <v>525.53497314453125</v>
      </c>
      <c r="B211">
        <v>245</v>
      </c>
    </row>
    <row r="212" spans="1:2" x14ac:dyDescent="0.5">
      <c r="A212">
        <v>525.54498291015625</v>
      </c>
      <c r="B212">
        <v>182.69999694824219</v>
      </c>
    </row>
    <row r="213" spans="1:2" x14ac:dyDescent="0.5">
      <c r="A213">
        <v>525.55499267578125</v>
      </c>
      <c r="B213">
        <v>113</v>
      </c>
    </row>
    <row r="214" spans="1:2" x14ac:dyDescent="0.5">
      <c r="A214">
        <v>525.56500244140625</v>
      </c>
      <c r="B214">
        <v>91.25</v>
      </c>
    </row>
    <row r="215" spans="1:2" x14ac:dyDescent="0.5">
      <c r="A215">
        <v>525.57501220703125</v>
      </c>
      <c r="B215">
        <v>121.19999694824219</v>
      </c>
    </row>
    <row r="216" spans="1:2" x14ac:dyDescent="0.5">
      <c r="A216">
        <v>525.58502197265625</v>
      </c>
      <c r="B216">
        <v>159</v>
      </c>
    </row>
    <row r="217" spans="1:2" x14ac:dyDescent="0.5">
      <c r="A217">
        <v>525.594970703125</v>
      </c>
      <c r="B217">
        <v>169.80000305175781</v>
      </c>
    </row>
    <row r="218" spans="1:2" x14ac:dyDescent="0.5">
      <c r="A218">
        <v>525.60498046875</v>
      </c>
      <c r="B218">
        <v>185.5</v>
      </c>
    </row>
    <row r="219" spans="1:2" x14ac:dyDescent="0.5">
      <c r="A219">
        <v>525.614990234375</v>
      </c>
      <c r="B219">
        <v>185</v>
      </c>
    </row>
    <row r="220" spans="1:2" x14ac:dyDescent="0.5">
      <c r="A220">
        <v>525.625</v>
      </c>
      <c r="B220">
        <v>158</v>
      </c>
    </row>
    <row r="221" spans="1:2" x14ac:dyDescent="0.5">
      <c r="A221">
        <v>525.635009765625</v>
      </c>
      <c r="B221">
        <v>153</v>
      </c>
    </row>
    <row r="222" spans="1:2" x14ac:dyDescent="0.5">
      <c r="A222">
        <v>525.64501953125</v>
      </c>
      <c r="B222">
        <v>136.30000305175781</v>
      </c>
    </row>
    <row r="223" spans="1:2" x14ac:dyDescent="0.5">
      <c r="A223">
        <v>525.655029296875</v>
      </c>
      <c r="B223">
        <v>103</v>
      </c>
    </row>
    <row r="224" spans="1:2" x14ac:dyDescent="0.5">
      <c r="A224">
        <v>525.66497802734375</v>
      </c>
      <c r="B224">
        <v>115.5</v>
      </c>
    </row>
    <row r="225" spans="1:2" x14ac:dyDescent="0.5">
      <c r="A225">
        <v>525.67498779296875</v>
      </c>
      <c r="B225">
        <v>149</v>
      </c>
    </row>
    <row r="226" spans="1:2" x14ac:dyDescent="0.5">
      <c r="A226">
        <v>525.68499755859375</v>
      </c>
      <c r="B226">
        <v>162.30000305175781</v>
      </c>
    </row>
    <row r="227" spans="1:2" x14ac:dyDescent="0.5">
      <c r="A227">
        <v>525.69500732421875</v>
      </c>
      <c r="B227">
        <v>194.5</v>
      </c>
    </row>
    <row r="228" spans="1:2" x14ac:dyDescent="0.5">
      <c r="A228">
        <v>525.70501708984375</v>
      </c>
      <c r="B228">
        <v>299</v>
      </c>
    </row>
    <row r="229" spans="1:2" x14ac:dyDescent="0.5">
      <c r="A229">
        <v>525.71502685546875</v>
      </c>
      <c r="B229">
        <v>446.29998779296875</v>
      </c>
    </row>
    <row r="230" spans="1:2" x14ac:dyDescent="0.5">
      <c r="A230">
        <v>525.7249755859375</v>
      </c>
      <c r="B230">
        <v>515.20001220703125</v>
      </c>
    </row>
    <row r="231" spans="1:2" x14ac:dyDescent="0.5">
      <c r="A231">
        <v>525.7349853515625</v>
      </c>
      <c r="B231">
        <v>565.5</v>
      </c>
    </row>
    <row r="232" spans="1:2" x14ac:dyDescent="0.5">
      <c r="A232">
        <v>525.7449951171875</v>
      </c>
      <c r="B232">
        <v>962.5</v>
      </c>
    </row>
    <row r="233" spans="1:2" x14ac:dyDescent="0.5">
      <c r="A233">
        <v>525.7550048828125</v>
      </c>
      <c r="B233">
        <v>4058</v>
      </c>
    </row>
    <row r="234" spans="1:2" x14ac:dyDescent="0.5">
      <c r="A234">
        <v>525.7650146484375</v>
      </c>
      <c r="B234">
        <v>31380</v>
      </c>
    </row>
    <row r="235" spans="1:2" x14ac:dyDescent="0.5">
      <c r="A235">
        <v>525.7750244140625</v>
      </c>
      <c r="B235">
        <v>105800</v>
      </c>
    </row>
    <row r="236" spans="1:2" x14ac:dyDescent="0.5">
      <c r="A236">
        <v>525.78497314453125</v>
      </c>
      <c r="B236">
        <v>150300</v>
      </c>
    </row>
    <row r="237" spans="1:2" x14ac:dyDescent="0.5">
      <c r="A237">
        <v>525.79498291015625</v>
      </c>
      <c r="B237">
        <v>94350</v>
      </c>
    </row>
    <row r="238" spans="1:2" x14ac:dyDescent="0.5">
      <c r="A238">
        <v>525.80499267578125</v>
      </c>
      <c r="B238">
        <v>24130</v>
      </c>
    </row>
    <row r="239" spans="1:2" x14ac:dyDescent="0.5">
      <c r="A239">
        <v>525.81500244140625</v>
      </c>
      <c r="B239">
        <v>2712</v>
      </c>
    </row>
    <row r="240" spans="1:2" x14ac:dyDescent="0.5">
      <c r="A240">
        <v>525.82501220703125</v>
      </c>
      <c r="B240">
        <v>749</v>
      </c>
    </row>
    <row r="241" spans="1:2" x14ac:dyDescent="0.5">
      <c r="A241">
        <v>525.83502197265625</v>
      </c>
      <c r="B241">
        <v>832.79998779296875</v>
      </c>
    </row>
    <row r="242" spans="1:2" x14ac:dyDescent="0.5">
      <c r="A242">
        <v>525.844970703125</v>
      </c>
      <c r="B242">
        <v>1156</v>
      </c>
    </row>
    <row r="243" spans="1:2" x14ac:dyDescent="0.5">
      <c r="A243">
        <v>525.85498046875</v>
      </c>
      <c r="B243">
        <v>1117</v>
      </c>
    </row>
    <row r="244" spans="1:2" x14ac:dyDescent="0.5">
      <c r="A244">
        <v>525.864990234375</v>
      </c>
      <c r="B244">
        <v>637.5</v>
      </c>
    </row>
    <row r="245" spans="1:2" x14ac:dyDescent="0.5">
      <c r="A245">
        <v>525.875</v>
      </c>
      <c r="B245">
        <v>292.20001220703125</v>
      </c>
    </row>
    <row r="246" spans="1:2" x14ac:dyDescent="0.5">
      <c r="A246">
        <v>525.885009765625</v>
      </c>
      <c r="B246">
        <v>245.5</v>
      </c>
    </row>
    <row r="247" spans="1:2" x14ac:dyDescent="0.5">
      <c r="A247">
        <v>525.89501953125</v>
      </c>
      <c r="B247">
        <v>448.5</v>
      </c>
    </row>
    <row r="248" spans="1:2" x14ac:dyDescent="0.5">
      <c r="A248">
        <v>525.905029296875</v>
      </c>
      <c r="B248">
        <v>770.5</v>
      </c>
    </row>
    <row r="249" spans="1:2" x14ac:dyDescent="0.5">
      <c r="A249">
        <v>525.91497802734375</v>
      </c>
      <c r="B249">
        <v>715</v>
      </c>
    </row>
    <row r="250" spans="1:2" x14ac:dyDescent="0.5">
      <c r="A250">
        <v>525.92498779296875</v>
      </c>
      <c r="B250">
        <v>330.79998779296875</v>
      </c>
    </row>
    <row r="251" spans="1:2" x14ac:dyDescent="0.5">
      <c r="A251">
        <v>525.93499755859375</v>
      </c>
      <c r="B251">
        <v>115.5</v>
      </c>
    </row>
    <row r="252" spans="1:2" x14ac:dyDescent="0.5">
      <c r="A252">
        <v>525.94500732421875</v>
      </c>
      <c r="B252">
        <v>114.80000305175781</v>
      </c>
    </row>
    <row r="253" spans="1:2" x14ac:dyDescent="0.5">
      <c r="A253">
        <v>525.95501708984375</v>
      </c>
      <c r="B253">
        <v>170.19999694824219</v>
      </c>
    </row>
    <row r="254" spans="1:2" x14ac:dyDescent="0.5">
      <c r="A254">
        <v>525.96502685546875</v>
      </c>
      <c r="B254">
        <v>263.5</v>
      </c>
    </row>
    <row r="255" spans="1:2" x14ac:dyDescent="0.5">
      <c r="A255">
        <v>525.9749755859375</v>
      </c>
      <c r="B255">
        <v>351.5</v>
      </c>
    </row>
    <row r="256" spans="1:2" x14ac:dyDescent="0.5">
      <c r="A256">
        <v>525.9849853515625</v>
      </c>
      <c r="B256">
        <v>297.5</v>
      </c>
    </row>
    <row r="257" spans="1:2" x14ac:dyDescent="0.5">
      <c r="A257">
        <v>525.9949951171875</v>
      </c>
      <c r="B257">
        <v>163.5</v>
      </c>
    </row>
    <row r="258" spans="1:2" x14ac:dyDescent="0.5">
      <c r="A258">
        <v>526.0050048828125</v>
      </c>
      <c r="B258">
        <v>135.5</v>
      </c>
    </row>
    <row r="259" spans="1:2" x14ac:dyDescent="0.5">
      <c r="A259">
        <v>526.0150146484375</v>
      </c>
      <c r="B259">
        <v>152.80000305175781</v>
      </c>
    </row>
    <row r="260" spans="1:2" x14ac:dyDescent="0.5">
      <c r="A260">
        <v>526.0250244140625</v>
      </c>
      <c r="B260">
        <v>145</v>
      </c>
    </row>
    <row r="261" spans="1:2" x14ac:dyDescent="0.5">
      <c r="A261">
        <v>526.03497314453125</v>
      </c>
      <c r="B261">
        <v>173</v>
      </c>
    </row>
    <row r="262" spans="1:2" x14ac:dyDescent="0.5">
      <c r="A262">
        <v>526.04498291015625</v>
      </c>
      <c r="B262">
        <v>203.30000305175781</v>
      </c>
    </row>
    <row r="263" spans="1:2" x14ac:dyDescent="0.5">
      <c r="A263">
        <v>526.05499267578125</v>
      </c>
      <c r="B263">
        <v>196</v>
      </c>
    </row>
    <row r="264" spans="1:2" x14ac:dyDescent="0.5">
      <c r="A264">
        <v>526.06500244140625</v>
      </c>
      <c r="B264">
        <v>161.69999694824219</v>
      </c>
    </row>
    <row r="265" spans="1:2" x14ac:dyDescent="0.5">
      <c r="A265">
        <v>526.07501220703125</v>
      </c>
      <c r="B265">
        <v>162.5</v>
      </c>
    </row>
    <row r="266" spans="1:2" x14ac:dyDescent="0.5">
      <c r="A266">
        <v>526.08502197265625</v>
      </c>
      <c r="B266">
        <v>208.30000305175781</v>
      </c>
    </row>
    <row r="267" spans="1:2" x14ac:dyDescent="0.5">
      <c r="A267">
        <v>526.094970703125</v>
      </c>
      <c r="B267">
        <v>214.80000305175781</v>
      </c>
    </row>
    <row r="268" spans="1:2" x14ac:dyDescent="0.5">
      <c r="A268">
        <v>526.10498046875</v>
      </c>
      <c r="B268">
        <v>169.5</v>
      </c>
    </row>
    <row r="269" spans="1:2" x14ac:dyDescent="0.5">
      <c r="A269">
        <v>526.114990234375</v>
      </c>
      <c r="B269">
        <v>134</v>
      </c>
    </row>
    <row r="270" spans="1:2" x14ac:dyDescent="0.5">
      <c r="A270">
        <v>526.125</v>
      </c>
      <c r="B270">
        <v>179.80000305175781</v>
      </c>
    </row>
    <row r="271" spans="1:2" x14ac:dyDescent="0.5">
      <c r="A271">
        <v>526.135009765625</v>
      </c>
      <c r="B271">
        <v>212.30000305175781</v>
      </c>
    </row>
    <row r="272" spans="1:2" x14ac:dyDescent="0.5">
      <c r="A272">
        <v>526.14501953125</v>
      </c>
      <c r="B272">
        <v>172.19999694824219</v>
      </c>
    </row>
    <row r="273" spans="1:2" x14ac:dyDescent="0.5">
      <c r="A273">
        <v>526.155029296875</v>
      </c>
      <c r="B273">
        <v>167.80000305175781</v>
      </c>
    </row>
    <row r="274" spans="1:2" x14ac:dyDescent="0.5">
      <c r="A274">
        <v>526.16497802734375</v>
      </c>
      <c r="B274">
        <v>155</v>
      </c>
    </row>
    <row r="275" spans="1:2" x14ac:dyDescent="0.5">
      <c r="A275">
        <v>526.17498779296875</v>
      </c>
      <c r="B275">
        <v>109.69999694824219</v>
      </c>
    </row>
    <row r="276" spans="1:2" x14ac:dyDescent="0.5">
      <c r="A276">
        <v>526.18499755859375</v>
      </c>
      <c r="B276">
        <v>98.75</v>
      </c>
    </row>
    <row r="277" spans="1:2" x14ac:dyDescent="0.5">
      <c r="A277">
        <v>526.19500732421875</v>
      </c>
      <c r="B277">
        <v>153.5</v>
      </c>
    </row>
    <row r="278" spans="1:2" x14ac:dyDescent="0.5">
      <c r="A278">
        <v>526.20501708984375</v>
      </c>
      <c r="B278">
        <v>241</v>
      </c>
    </row>
    <row r="279" spans="1:2" x14ac:dyDescent="0.5">
      <c r="A279">
        <v>526.21502685546875</v>
      </c>
      <c r="B279">
        <v>247.80000305175781</v>
      </c>
    </row>
    <row r="280" spans="1:2" x14ac:dyDescent="0.5">
      <c r="A280">
        <v>526.2249755859375</v>
      </c>
      <c r="B280">
        <v>239.30000305175781</v>
      </c>
    </row>
    <row r="281" spans="1:2" x14ac:dyDescent="0.5">
      <c r="A281">
        <v>526.2349853515625</v>
      </c>
      <c r="B281">
        <v>306.29998779296875</v>
      </c>
    </row>
    <row r="282" spans="1:2" x14ac:dyDescent="0.5">
      <c r="A282">
        <v>526.2449951171875</v>
      </c>
      <c r="B282">
        <v>617</v>
      </c>
    </row>
    <row r="283" spans="1:2" x14ac:dyDescent="0.5">
      <c r="A283">
        <v>526.2550048828125</v>
      </c>
      <c r="B283">
        <v>2636</v>
      </c>
    </row>
    <row r="284" spans="1:2" x14ac:dyDescent="0.5">
      <c r="A284">
        <v>526.2659912109375</v>
      </c>
      <c r="B284">
        <v>19590</v>
      </c>
    </row>
    <row r="285" spans="1:2" x14ac:dyDescent="0.5">
      <c r="A285">
        <v>526.2760009765625</v>
      </c>
      <c r="B285">
        <v>84870</v>
      </c>
    </row>
    <row r="286" spans="1:2" x14ac:dyDescent="0.5">
      <c r="A286">
        <v>526.2860107421875</v>
      </c>
      <c r="B286">
        <v>149100</v>
      </c>
    </row>
    <row r="287" spans="1:2" x14ac:dyDescent="0.5">
      <c r="A287">
        <v>526.2960205078125</v>
      </c>
      <c r="B287">
        <v>115700</v>
      </c>
    </row>
    <row r="288" spans="1:2" x14ac:dyDescent="0.5">
      <c r="A288">
        <v>526.3060302734375</v>
      </c>
      <c r="B288">
        <v>39050</v>
      </c>
    </row>
    <row r="289" spans="1:2" x14ac:dyDescent="0.5">
      <c r="A289">
        <v>526.31597900390625</v>
      </c>
      <c r="B289">
        <v>5536</v>
      </c>
    </row>
    <row r="290" spans="1:2" x14ac:dyDescent="0.5">
      <c r="A290">
        <v>526.32598876953125</v>
      </c>
      <c r="B290">
        <v>824.79998779296875</v>
      </c>
    </row>
    <row r="291" spans="1:2" x14ac:dyDescent="0.5">
      <c r="A291">
        <v>526.33599853515625</v>
      </c>
      <c r="B291">
        <v>531.5</v>
      </c>
    </row>
    <row r="292" spans="1:2" x14ac:dyDescent="0.5">
      <c r="A292">
        <v>526.34600830078125</v>
      </c>
      <c r="B292">
        <v>911</v>
      </c>
    </row>
    <row r="293" spans="1:2" x14ac:dyDescent="0.5">
      <c r="A293">
        <v>526.35601806640625</v>
      </c>
      <c r="B293">
        <v>1121</v>
      </c>
    </row>
    <row r="294" spans="1:2" x14ac:dyDescent="0.5">
      <c r="A294">
        <v>526.36602783203125</v>
      </c>
      <c r="B294">
        <v>768.5</v>
      </c>
    </row>
    <row r="295" spans="1:2" x14ac:dyDescent="0.5">
      <c r="A295">
        <v>526.3759765625</v>
      </c>
      <c r="B295">
        <v>366.79998779296875</v>
      </c>
    </row>
    <row r="296" spans="1:2" x14ac:dyDescent="0.5">
      <c r="A296">
        <v>526.385986328125</v>
      </c>
      <c r="B296">
        <v>219</v>
      </c>
    </row>
    <row r="297" spans="1:2" x14ac:dyDescent="0.5">
      <c r="A297">
        <v>526.39599609375</v>
      </c>
      <c r="B297">
        <v>306.5</v>
      </c>
    </row>
    <row r="298" spans="1:2" x14ac:dyDescent="0.5">
      <c r="A298">
        <v>526.406005859375</v>
      </c>
      <c r="B298">
        <v>577</v>
      </c>
    </row>
    <row r="299" spans="1:2" x14ac:dyDescent="0.5">
      <c r="A299">
        <v>526.416015625</v>
      </c>
      <c r="B299">
        <v>640.20001220703125</v>
      </c>
    </row>
    <row r="300" spans="1:2" x14ac:dyDescent="0.5">
      <c r="A300">
        <v>526.426025390625</v>
      </c>
      <c r="B300">
        <v>420.5</v>
      </c>
    </row>
    <row r="301" spans="1:2" x14ac:dyDescent="0.5">
      <c r="A301">
        <v>526.43597412109375</v>
      </c>
      <c r="B301">
        <v>239.30000305175781</v>
      </c>
    </row>
    <row r="302" spans="1:2" x14ac:dyDescent="0.5">
      <c r="A302">
        <v>526.44598388671875</v>
      </c>
      <c r="B302">
        <v>144.80000305175781</v>
      </c>
    </row>
    <row r="303" spans="1:2" x14ac:dyDescent="0.5">
      <c r="A303">
        <v>526.45599365234375</v>
      </c>
      <c r="B303">
        <v>121.80000305175781</v>
      </c>
    </row>
    <row r="304" spans="1:2" x14ac:dyDescent="0.5">
      <c r="A304">
        <v>526.46600341796875</v>
      </c>
      <c r="B304">
        <v>213.80000305175781</v>
      </c>
    </row>
    <row r="305" spans="1:2" x14ac:dyDescent="0.5">
      <c r="A305">
        <v>526.47601318359375</v>
      </c>
      <c r="B305">
        <v>373.5</v>
      </c>
    </row>
    <row r="306" spans="1:2" x14ac:dyDescent="0.5">
      <c r="A306">
        <v>526.48602294921875</v>
      </c>
      <c r="B306">
        <v>406.70001220703125</v>
      </c>
    </row>
    <row r="307" spans="1:2" x14ac:dyDescent="0.5">
      <c r="A307">
        <v>526.4959716796875</v>
      </c>
      <c r="B307">
        <v>262.70001220703125</v>
      </c>
    </row>
    <row r="308" spans="1:2" x14ac:dyDescent="0.5">
      <c r="A308">
        <v>526.5059814453125</v>
      </c>
      <c r="B308">
        <v>180</v>
      </c>
    </row>
    <row r="309" spans="1:2" x14ac:dyDescent="0.5">
      <c r="A309">
        <v>526.5159912109375</v>
      </c>
      <c r="B309">
        <v>194</v>
      </c>
    </row>
    <row r="310" spans="1:2" x14ac:dyDescent="0.5">
      <c r="A310">
        <v>526.5260009765625</v>
      </c>
      <c r="B310">
        <v>191.80000305175781</v>
      </c>
    </row>
    <row r="311" spans="1:2" x14ac:dyDescent="0.5">
      <c r="A311">
        <v>526.5360107421875</v>
      </c>
      <c r="B311">
        <v>178.80000305175781</v>
      </c>
    </row>
    <row r="312" spans="1:2" x14ac:dyDescent="0.5">
      <c r="A312">
        <v>526.5460205078125</v>
      </c>
      <c r="B312">
        <v>164.30000305175781</v>
      </c>
    </row>
    <row r="313" spans="1:2" x14ac:dyDescent="0.5">
      <c r="A313">
        <v>526.5560302734375</v>
      </c>
      <c r="B313">
        <v>127</v>
      </c>
    </row>
    <row r="314" spans="1:2" x14ac:dyDescent="0.5">
      <c r="A314">
        <v>526.56597900390625</v>
      </c>
      <c r="B314">
        <v>102.80000305175781</v>
      </c>
    </row>
    <row r="315" spans="1:2" x14ac:dyDescent="0.5">
      <c r="A315">
        <v>526.57598876953125</v>
      </c>
      <c r="B315">
        <v>126.5</v>
      </c>
    </row>
    <row r="316" spans="1:2" x14ac:dyDescent="0.5">
      <c r="A316">
        <v>526.58599853515625</v>
      </c>
      <c r="B316">
        <v>210</v>
      </c>
    </row>
    <row r="317" spans="1:2" x14ac:dyDescent="0.5">
      <c r="A317">
        <v>526.59600830078125</v>
      </c>
      <c r="B317">
        <v>256.29998779296875</v>
      </c>
    </row>
    <row r="318" spans="1:2" x14ac:dyDescent="0.5">
      <c r="A318">
        <v>526.60601806640625</v>
      </c>
      <c r="B318">
        <v>185.5</v>
      </c>
    </row>
    <row r="319" spans="1:2" x14ac:dyDescent="0.5">
      <c r="A319">
        <v>526.61602783203125</v>
      </c>
      <c r="B319">
        <v>153.80000305175781</v>
      </c>
    </row>
    <row r="320" spans="1:2" x14ac:dyDescent="0.5">
      <c r="A320">
        <v>526.6259765625</v>
      </c>
      <c r="B320">
        <v>164.80000305175781</v>
      </c>
    </row>
    <row r="321" spans="1:2" x14ac:dyDescent="0.5">
      <c r="A321">
        <v>526.635986328125</v>
      </c>
      <c r="B321">
        <v>113.30000305175781</v>
      </c>
    </row>
    <row r="322" spans="1:2" x14ac:dyDescent="0.5">
      <c r="A322">
        <v>526.64599609375</v>
      </c>
      <c r="B322">
        <v>111</v>
      </c>
    </row>
    <row r="323" spans="1:2" x14ac:dyDescent="0.5">
      <c r="A323">
        <v>526.656005859375</v>
      </c>
      <c r="B323">
        <v>204.5</v>
      </c>
    </row>
    <row r="324" spans="1:2" x14ac:dyDescent="0.5">
      <c r="A324">
        <v>526.666015625</v>
      </c>
      <c r="B324">
        <v>264.5</v>
      </c>
    </row>
    <row r="325" spans="1:2" x14ac:dyDescent="0.5">
      <c r="A325">
        <v>526.676025390625</v>
      </c>
      <c r="B325">
        <v>251</v>
      </c>
    </row>
    <row r="326" spans="1:2" x14ac:dyDescent="0.5">
      <c r="A326">
        <v>526.68597412109375</v>
      </c>
      <c r="B326">
        <v>201.5</v>
      </c>
    </row>
    <row r="327" spans="1:2" x14ac:dyDescent="0.5">
      <c r="A327">
        <v>526.69598388671875</v>
      </c>
      <c r="B327">
        <v>146</v>
      </c>
    </row>
    <row r="328" spans="1:2" x14ac:dyDescent="0.5">
      <c r="A328">
        <v>526.70599365234375</v>
      </c>
      <c r="B328">
        <v>191</v>
      </c>
    </row>
    <row r="329" spans="1:2" x14ac:dyDescent="0.5">
      <c r="A329">
        <v>526.71600341796875</v>
      </c>
      <c r="B329">
        <v>304</v>
      </c>
    </row>
    <row r="330" spans="1:2" x14ac:dyDescent="0.5">
      <c r="A330">
        <v>526.72601318359375</v>
      </c>
      <c r="B330">
        <v>319</v>
      </c>
    </row>
    <row r="331" spans="1:2" x14ac:dyDescent="0.5">
      <c r="A331">
        <v>526.73602294921875</v>
      </c>
      <c r="B331">
        <v>270.29998779296875</v>
      </c>
    </row>
    <row r="332" spans="1:2" x14ac:dyDescent="0.5">
      <c r="A332">
        <v>526.7459716796875</v>
      </c>
      <c r="B332">
        <v>369.5</v>
      </c>
    </row>
    <row r="333" spans="1:2" x14ac:dyDescent="0.5">
      <c r="A333">
        <v>526.7559814453125</v>
      </c>
      <c r="B333">
        <v>1569</v>
      </c>
    </row>
    <row r="334" spans="1:2" x14ac:dyDescent="0.5">
      <c r="A334">
        <v>526.7659912109375</v>
      </c>
      <c r="B334">
        <v>11670</v>
      </c>
    </row>
    <row r="335" spans="1:2" x14ac:dyDescent="0.5">
      <c r="A335">
        <v>526.7760009765625</v>
      </c>
      <c r="B335">
        <v>56940</v>
      </c>
    </row>
    <row r="336" spans="1:2" x14ac:dyDescent="0.5">
      <c r="A336">
        <v>526.7860107421875</v>
      </c>
      <c r="B336">
        <v>114900</v>
      </c>
    </row>
    <row r="337" spans="1:2" x14ac:dyDescent="0.5">
      <c r="A337">
        <v>526.7960205078125</v>
      </c>
      <c r="B337">
        <v>105100</v>
      </c>
    </row>
    <row r="338" spans="1:2" x14ac:dyDescent="0.5">
      <c r="A338">
        <v>526.8060302734375</v>
      </c>
      <c r="B338">
        <v>43160</v>
      </c>
    </row>
    <row r="339" spans="1:2" x14ac:dyDescent="0.5">
      <c r="A339">
        <v>526.81597900390625</v>
      </c>
      <c r="B339">
        <v>7191</v>
      </c>
    </row>
    <row r="340" spans="1:2" x14ac:dyDescent="0.5">
      <c r="A340">
        <v>526.8270263671875</v>
      </c>
      <c r="B340">
        <v>1039</v>
      </c>
    </row>
    <row r="341" spans="1:2" x14ac:dyDescent="0.5">
      <c r="A341">
        <v>526.83697509765625</v>
      </c>
      <c r="B341">
        <v>679.79998779296875</v>
      </c>
    </row>
    <row r="342" spans="1:2" x14ac:dyDescent="0.5">
      <c r="A342">
        <v>526.84698486328125</v>
      </c>
      <c r="B342">
        <v>1031</v>
      </c>
    </row>
    <row r="343" spans="1:2" x14ac:dyDescent="0.5">
      <c r="A343">
        <v>526.85699462890625</v>
      </c>
      <c r="B343">
        <v>1123</v>
      </c>
    </row>
    <row r="344" spans="1:2" x14ac:dyDescent="0.5">
      <c r="A344">
        <v>526.86700439453125</v>
      </c>
      <c r="B344">
        <v>791.5</v>
      </c>
    </row>
    <row r="345" spans="1:2" x14ac:dyDescent="0.5">
      <c r="A345">
        <v>526.87701416015625</v>
      </c>
      <c r="B345">
        <v>435.29998779296875</v>
      </c>
    </row>
    <row r="346" spans="1:2" x14ac:dyDescent="0.5">
      <c r="A346">
        <v>526.88702392578125</v>
      </c>
      <c r="B346">
        <v>220.5</v>
      </c>
    </row>
    <row r="347" spans="1:2" x14ac:dyDescent="0.5">
      <c r="A347">
        <v>526.89697265625</v>
      </c>
      <c r="B347">
        <v>249</v>
      </c>
    </row>
    <row r="348" spans="1:2" x14ac:dyDescent="0.5">
      <c r="A348">
        <v>526.906982421875</v>
      </c>
      <c r="B348">
        <v>579</v>
      </c>
    </row>
    <row r="349" spans="1:2" x14ac:dyDescent="0.5">
      <c r="A349">
        <v>526.9169921875</v>
      </c>
      <c r="B349">
        <v>731.70001220703125</v>
      </c>
    </row>
    <row r="350" spans="1:2" x14ac:dyDescent="0.5">
      <c r="A350">
        <v>526.927001953125</v>
      </c>
      <c r="B350">
        <v>452.5</v>
      </c>
    </row>
    <row r="351" spans="1:2" x14ac:dyDescent="0.5">
      <c r="A351">
        <v>526.93701171875</v>
      </c>
      <c r="B351">
        <v>218.80000305175781</v>
      </c>
    </row>
    <row r="352" spans="1:2" x14ac:dyDescent="0.5">
      <c r="A352">
        <v>526.947021484375</v>
      </c>
      <c r="B352">
        <v>201</v>
      </c>
    </row>
    <row r="353" spans="1:2" x14ac:dyDescent="0.5">
      <c r="A353">
        <v>526.95697021484375</v>
      </c>
      <c r="B353">
        <v>199.19999694824219</v>
      </c>
    </row>
    <row r="354" spans="1:2" x14ac:dyDescent="0.5">
      <c r="A354">
        <v>526.96697998046875</v>
      </c>
      <c r="B354">
        <v>207.19999694824219</v>
      </c>
    </row>
    <row r="355" spans="1:2" x14ac:dyDescent="0.5">
      <c r="A355">
        <v>526.97698974609375</v>
      </c>
      <c r="B355">
        <v>255.30000305175781</v>
      </c>
    </row>
    <row r="356" spans="1:2" x14ac:dyDescent="0.5">
      <c r="A356">
        <v>526.98699951171875</v>
      </c>
      <c r="B356">
        <v>246.5</v>
      </c>
    </row>
    <row r="357" spans="1:2" x14ac:dyDescent="0.5">
      <c r="A357">
        <v>526.99700927734375</v>
      </c>
      <c r="B357">
        <v>164.5</v>
      </c>
    </row>
    <row r="358" spans="1:2" x14ac:dyDescent="0.5">
      <c r="A358">
        <v>527.00701904296875</v>
      </c>
      <c r="B358">
        <v>122.5</v>
      </c>
    </row>
    <row r="359" spans="1:2" x14ac:dyDescent="0.5">
      <c r="A359">
        <v>527.01702880859375</v>
      </c>
      <c r="B359">
        <v>149</v>
      </c>
    </row>
    <row r="360" spans="1:2" x14ac:dyDescent="0.5">
      <c r="A360">
        <v>527.0269775390625</v>
      </c>
      <c r="B360">
        <v>170.19999694824219</v>
      </c>
    </row>
    <row r="361" spans="1:2" x14ac:dyDescent="0.5">
      <c r="A361">
        <v>527.0369873046875</v>
      </c>
      <c r="B361">
        <v>190.5</v>
      </c>
    </row>
    <row r="362" spans="1:2" x14ac:dyDescent="0.5">
      <c r="A362">
        <v>527.0469970703125</v>
      </c>
      <c r="B362">
        <v>207.80000305175781</v>
      </c>
    </row>
    <row r="363" spans="1:2" x14ac:dyDescent="0.5">
      <c r="A363">
        <v>527.0570068359375</v>
      </c>
      <c r="B363">
        <v>168</v>
      </c>
    </row>
    <row r="364" spans="1:2" x14ac:dyDescent="0.5">
      <c r="A364">
        <v>527.0670166015625</v>
      </c>
      <c r="B364">
        <v>121</v>
      </c>
    </row>
    <row r="365" spans="1:2" x14ac:dyDescent="0.5">
      <c r="A365">
        <v>527.0770263671875</v>
      </c>
      <c r="B365">
        <v>116.5</v>
      </c>
    </row>
    <row r="366" spans="1:2" x14ac:dyDescent="0.5">
      <c r="A366">
        <v>527.08697509765625</v>
      </c>
      <c r="B366">
        <v>136.5</v>
      </c>
    </row>
    <row r="367" spans="1:2" x14ac:dyDescent="0.5">
      <c r="A367">
        <v>527.09698486328125</v>
      </c>
      <c r="B367">
        <v>121</v>
      </c>
    </row>
    <row r="368" spans="1:2" x14ac:dyDescent="0.5">
      <c r="A368">
        <v>527.10699462890625</v>
      </c>
      <c r="B368">
        <v>88.5</v>
      </c>
    </row>
    <row r="369" spans="1:2" x14ac:dyDescent="0.5">
      <c r="A369">
        <v>527.11700439453125</v>
      </c>
      <c r="B369">
        <v>110.5</v>
      </c>
    </row>
    <row r="370" spans="1:2" x14ac:dyDescent="0.5">
      <c r="A370">
        <v>527.12701416015625</v>
      </c>
      <c r="B370">
        <v>120</v>
      </c>
    </row>
    <row r="371" spans="1:2" x14ac:dyDescent="0.5">
      <c r="A371">
        <v>527.13702392578125</v>
      </c>
      <c r="B371">
        <v>69.25</v>
      </c>
    </row>
    <row r="372" spans="1:2" x14ac:dyDescent="0.5">
      <c r="A372">
        <v>527.14697265625</v>
      </c>
      <c r="B372">
        <v>47.75</v>
      </c>
    </row>
    <row r="373" spans="1:2" x14ac:dyDescent="0.5">
      <c r="A373">
        <v>527.156982421875</v>
      </c>
      <c r="B373">
        <v>104.80000305175781</v>
      </c>
    </row>
    <row r="374" spans="1:2" x14ac:dyDescent="0.5">
      <c r="A374">
        <v>527.1669921875</v>
      </c>
      <c r="B374">
        <v>135.5</v>
      </c>
    </row>
    <row r="375" spans="1:2" x14ac:dyDescent="0.5">
      <c r="A375">
        <v>527.177001953125</v>
      </c>
      <c r="B375">
        <v>95</v>
      </c>
    </row>
    <row r="376" spans="1:2" x14ac:dyDescent="0.5">
      <c r="A376">
        <v>527.18701171875</v>
      </c>
      <c r="B376">
        <v>74</v>
      </c>
    </row>
    <row r="377" spans="1:2" x14ac:dyDescent="0.5">
      <c r="A377">
        <v>527.197021484375</v>
      </c>
      <c r="B377">
        <v>69</v>
      </c>
    </row>
    <row r="378" spans="1:2" x14ac:dyDescent="0.5">
      <c r="A378">
        <v>527.20697021484375</v>
      </c>
      <c r="B378">
        <v>64.25</v>
      </c>
    </row>
    <row r="379" spans="1:2" x14ac:dyDescent="0.5">
      <c r="A379">
        <v>527.21697998046875</v>
      </c>
      <c r="B379">
        <v>94.75</v>
      </c>
    </row>
    <row r="380" spans="1:2" x14ac:dyDescent="0.5">
      <c r="A380">
        <v>527.22698974609375</v>
      </c>
      <c r="B380">
        <v>183.69999694824219</v>
      </c>
    </row>
    <row r="381" spans="1:2" x14ac:dyDescent="0.5">
      <c r="A381">
        <v>527.23699951171875</v>
      </c>
      <c r="B381">
        <v>272.29998779296875</v>
      </c>
    </row>
    <row r="382" spans="1:2" x14ac:dyDescent="0.5">
      <c r="A382">
        <v>527.24700927734375</v>
      </c>
      <c r="B382">
        <v>340.20001220703125</v>
      </c>
    </row>
    <row r="383" spans="1:2" x14ac:dyDescent="0.5">
      <c r="A383">
        <v>527.25799560546875</v>
      </c>
      <c r="B383">
        <v>975.20001220703125</v>
      </c>
    </row>
    <row r="384" spans="1:2" x14ac:dyDescent="0.5">
      <c r="A384">
        <v>527.26800537109375</v>
      </c>
      <c r="B384">
        <v>6413</v>
      </c>
    </row>
    <row r="385" spans="1:2" x14ac:dyDescent="0.5">
      <c r="A385">
        <v>527.27801513671875</v>
      </c>
      <c r="B385">
        <v>27700</v>
      </c>
    </row>
    <row r="386" spans="1:2" x14ac:dyDescent="0.5">
      <c r="A386">
        <v>527.28802490234375</v>
      </c>
      <c r="B386">
        <v>56840</v>
      </c>
    </row>
    <row r="387" spans="1:2" x14ac:dyDescent="0.5">
      <c r="A387">
        <v>527.2979736328125</v>
      </c>
      <c r="B387">
        <v>57850</v>
      </c>
    </row>
    <row r="388" spans="1:2" x14ac:dyDescent="0.5">
      <c r="A388">
        <v>527.3079833984375</v>
      </c>
      <c r="B388">
        <v>29410</v>
      </c>
    </row>
    <row r="389" spans="1:2" x14ac:dyDescent="0.5">
      <c r="A389">
        <v>527.3179931640625</v>
      </c>
      <c r="B389">
        <v>7399</v>
      </c>
    </row>
    <row r="390" spans="1:2" x14ac:dyDescent="0.5">
      <c r="A390">
        <v>527.3280029296875</v>
      </c>
      <c r="B390">
        <v>1269</v>
      </c>
    </row>
    <row r="391" spans="1:2" x14ac:dyDescent="0.5">
      <c r="A391">
        <v>527.3380126953125</v>
      </c>
      <c r="B391">
        <v>414.29998779296875</v>
      </c>
    </row>
    <row r="392" spans="1:2" x14ac:dyDescent="0.5">
      <c r="A392">
        <v>527.3480224609375</v>
      </c>
      <c r="B392">
        <v>500</v>
      </c>
    </row>
    <row r="393" spans="1:2" x14ac:dyDescent="0.5">
      <c r="A393">
        <v>527.35797119140625</v>
      </c>
      <c r="B393">
        <v>502.70001220703125</v>
      </c>
    </row>
    <row r="394" spans="1:2" x14ac:dyDescent="0.5">
      <c r="A394">
        <v>527.36798095703125</v>
      </c>
      <c r="B394">
        <v>338.20001220703125</v>
      </c>
    </row>
    <row r="395" spans="1:2" x14ac:dyDescent="0.5">
      <c r="A395">
        <v>527.37799072265625</v>
      </c>
      <c r="B395">
        <v>177.30000305175781</v>
      </c>
    </row>
    <row r="396" spans="1:2" x14ac:dyDescent="0.5">
      <c r="A396">
        <v>527.38800048828125</v>
      </c>
      <c r="B396">
        <v>88.5</v>
      </c>
    </row>
    <row r="397" spans="1:2" x14ac:dyDescent="0.5">
      <c r="A397">
        <v>527.39801025390625</v>
      </c>
      <c r="B397">
        <v>122</v>
      </c>
    </row>
    <row r="398" spans="1:2" x14ac:dyDescent="0.5">
      <c r="A398">
        <v>527.40802001953125</v>
      </c>
      <c r="B398">
        <v>231.30000305175781</v>
      </c>
    </row>
    <row r="399" spans="1:2" x14ac:dyDescent="0.5">
      <c r="A399">
        <v>527.41802978515625</v>
      </c>
      <c r="B399">
        <v>256</v>
      </c>
    </row>
    <row r="400" spans="1:2" x14ac:dyDescent="0.5">
      <c r="A400">
        <v>527.427978515625</v>
      </c>
      <c r="B400">
        <v>176.30000305175781</v>
      </c>
    </row>
    <row r="401" spans="1:2" x14ac:dyDescent="0.5">
      <c r="A401">
        <v>527.43798828125</v>
      </c>
      <c r="B401">
        <v>128.80000305175781</v>
      </c>
    </row>
    <row r="402" spans="1:2" x14ac:dyDescent="0.5">
      <c r="A402">
        <v>527.447998046875</v>
      </c>
      <c r="B402">
        <v>128.5</v>
      </c>
    </row>
    <row r="403" spans="1:2" x14ac:dyDescent="0.5">
      <c r="A403">
        <v>527.4580078125</v>
      </c>
      <c r="B403">
        <v>103.80000305175781</v>
      </c>
    </row>
    <row r="404" spans="1:2" x14ac:dyDescent="0.5">
      <c r="A404">
        <v>527.468017578125</v>
      </c>
      <c r="B404">
        <v>93.75</v>
      </c>
    </row>
    <row r="405" spans="1:2" x14ac:dyDescent="0.5">
      <c r="A405">
        <v>527.47802734375</v>
      </c>
      <c r="B405">
        <v>101.30000305175781</v>
      </c>
    </row>
    <row r="406" spans="1:2" x14ac:dyDescent="0.5">
      <c r="A406">
        <v>527.48797607421875</v>
      </c>
      <c r="B406">
        <v>94.5</v>
      </c>
    </row>
    <row r="407" spans="1:2" x14ac:dyDescent="0.5">
      <c r="A407">
        <v>527.49798583984375</v>
      </c>
      <c r="B407">
        <v>88.25</v>
      </c>
    </row>
    <row r="408" spans="1:2" x14ac:dyDescent="0.5">
      <c r="A408">
        <v>527.50799560546875</v>
      </c>
      <c r="B408">
        <v>87</v>
      </c>
    </row>
    <row r="409" spans="1:2" x14ac:dyDescent="0.5">
      <c r="A409">
        <v>527.51800537109375</v>
      </c>
      <c r="B409">
        <v>67.75</v>
      </c>
    </row>
    <row r="410" spans="1:2" x14ac:dyDescent="0.5">
      <c r="A410">
        <v>527.52801513671875</v>
      </c>
      <c r="B410">
        <v>39</v>
      </c>
    </row>
    <row r="411" spans="1:2" x14ac:dyDescent="0.5">
      <c r="A411">
        <v>527.53802490234375</v>
      </c>
      <c r="B411">
        <v>29.75</v>
      </c>
    </row>
    <row r="412" spans="1:2" x14ac:dyDescent="0.5">
      <c r="A412">
        <v>527.5479736328125</v>
      </c>
      <c r="B412">
        <v>25.5</v>
      </c>
    </row>
    <row r="413" spans="1:2" x14ac:dyDescent="0.5">
      <c r="A413">
        <v>527.5579833984375</v>
      </c>
      <c r="B413">
        <v>31</v>
      </c>
    </row>
    <row r="414" spans="1:2" x14ac:dyDescent="0.5">
      <c r="A414">
        <v>527.5679931640625</v>
      </c>
      <c r="B414">
        <v>49.25</v>
      </c>
    </row>
    <row r="415" spans="1:2" x14ac:dyDescent="0.5">
      <c r="A415">
        <v>527.5780029296875</v>
      </c>
      <c r="B415">
        <v>64.25</v>
      </c>
    </row>
    <row r="416" spans="1:2" x14ac:dyDescent="0.5">
      <c r="A416">
        <v>527.5880126953125</v>
      </c>
      <c r="B416">
        <v>67.5</v>
      </c>
    </row>
    <row r="417" spans="1:2" x14ac:dyDescent="0.5">
      <c r="A417">
        <v>527.5980224609375</v>
      </c>
      <c r="B417">
        <v>55</v>
      </c>
    </row>
    <row r="418" spans="1:2" x14ac:dyDescent="0.5">
      <c r="A418">
        <v>527.60797119140625</v>
      </c>
      <c r="B418">
        <v>59.75</v>
      </c>
    </row>
    <row r="419" spans="1:2" x14ac:dyDescent="0.5">
      <c r="A419">
        <v>527.61798095703125</v>
      </c>
      <c r="B419">
        <v>100.5</v>
      </c>
    </row>
    <row r="420" spans="1:2" x14ac:dyDescent="0.5">
      <c r="A420">
        <v>527.62799072265625</v>
      </c>
      <c r="B420">
        <v>103.5</v>
      </c>
    </row>
    <row r="421" spans="1:2" x14ac:dyDescent="0.5">
      <c r="A421">
        <v>527.63800048828125</v>
      </c>
      <c r="B421">
        <v>66.5</v>
      </c>
    </row>
    <row r="422" spans="1:2" x14ac:dyDescent="0.5">
      <c r="A422">
        <v>527.64801025390625</v>
      </c>
      <c r="B422">
        <v>83.25</v>
      </c>
    </row>
    <row r="423" spans="1:2" x14ac:dyDescent="0.5">
      <c r="A423">
        <v>527.65899658203125</v>
      </c>
      <c r="B423">
        <v>129.5</v>
      </c>
    </row>
    <row r="424" spans="1:2" x14ac:dyDescent="0.5">
      <c r="A424">
        <v>527.66900634765625</v>
      </c>
      <c r="B424">
        <v>156.30000305175781</v>
      </c>
    </row>
    <row r="425" spans="1:2" x14ac:dyDescent="0.5">
      <c r="A425">
        <v>527.67901611328125</v>
      </c>
      <c r="B425">
        <v>153.5</v>
      </c>
    </row>
    <row r="426" spans="1:2" x14ac:dyDescent="0.5">
      <c r="A426">
        <v>527.68902587890625</v>
      </c>
      <c r="B426">
        <v>120.19999694824219</v>
      </c>
    </row>
    <row r="427" spans="1:2" x14ac:dyDescent="0.5">
      <c r="A427">
        <v>527.698974609375</v>
      </c>
      <c r="B427">
        <v>96.75</v>
      </c>
    </row>
    <row r="428" spans="1:2" x14ac:dyDescent="0.5">
      <c r="A428">
        <v>527.708984375</v>
      </c>
      <c r="B428">
        <v>89</v>
      </c>
    </row>
    <row r="429" spans="1:2" x14ac:dyDescent="0.5">
      <c r="A429">
        <v>527.718994140625</v>
      </c>
      <c r="B429">
        <v>81.5</v>
      </c>
    </row>
    <row r="430" spans="1:2" x14ac:dyDescent="0.5">
      <c r="A430">
        <v>527.72900390625</v>
      </c>
      <c r="B430">
        <v>90</v>
      </c>
    </row>
    <row r="431" spans="1:2" x14ac:dyDescent="0.5">
      <c r="A431">
        <v>527.739013671875</v>
      </c>
      <c r="B431">
        <v>152</v>
      </c>
    </row>
    <row r="432" spans="1:2" x14ac:dyDescent="0.5">
      <c r="A432">
        <v>527.7490234375</v>
      </c>
      <c r="B432">
        <v>288</v>
      </c>
    </row>
    <row r="433" spans="1:2" x14ac:dyDescent="0.5">
      <c r="A433">
        <v>527.75897216796875</v>
      </c>
      <c r="B433">
        <v>679.5</v>
      </c>
    </row>
    <row r="434" spans="1:2" x14ac:dyDescent="0.5">
      <c r="A434">
        <v>527.76898193359375</v>
      </c>
      <c r="B434">
        <v>3334</v>
      </c>
    </row>
    <row r="435" spans="1:2" x14ac:dyDescent="0.5">
      <c r="A435">
        <v>527.77899169921875</v>
      </c>
      <c r="B435">
        <v>12040</v>
      </c>
    </row>
    <row r="436" spans="1:2" x14ac:dyDescent="0.5">
      <c r="A436">
        <v>527.78900146484375</v>
      </c>
      <c r="B436">
        <v>22780</v>
      </c>
    </row>
    <row r="437" spans="1:2" x14ac:dyDescent="0.5">
      <c r="A437">
        <v>527.79901123046875</v>
      </c>
      <c r="B437">
        <v>22960</v>
      </c>
    </row>
    <row r="438" spans="1:2" x14ac:dyDescent="0.5">
      <c r="A438">
        <v>527.80902099609375</v>
      </c>
      <c r="B438">
        <v>12500</v>
      </c>
    </row>
    <row r="439" spans="1:2" x14ac:dyDescent="0.5">
      <c r="A439">
        <v>527.8189697265625</v>
      </c>
      <c r="B439">
        <v>3908</v>
      </c>
    </row>
    <row r="440" spans="1:2" x14ac:dyDescent="0.5">
      <c r="A440">
        <v>527.8289794921875</v>
      </c>
      <c r="B440">
        <v>1108</v>
      </c>
    </row>
    <row r="441" spans="1:2" x14ac:dyDescent="0.5">
      <c r="A441">
        <v>527.8389892578125</v>
      </c>
      <c r="B441">
        <v>527</v>
      </c>
    </row>
    <row r="442" spans="1:2" x14ac:dyDescent="0.5">
      <c r="A442">
        <v>527.8489990234375</v>
      </c>
      <c r="B442">
        <v>390.20001220703125</v>
      </c>
    </row>
    <row r="443" spans="1:2" x14ac:dyDescent="0.5">
      <c r="A443">
        <v>527.8590087890625</v>
      </c>
      <c r="B443">
        <v>307.20001220703125</v>
      </c>
    </row>
    <row r="444" spans="1:2" x14ac:dyDescent="0.5">
      <c r="A444">
        <v>527.8690185546875</v>
      </c>
      <c r="B444">
        <v>214.5</v>
      </c>
    </row>
    <row r="445" spans="1:2" x14ac:dyDescent="0.5">
      <c r="A445">
        <v>527.8790283203125</v>
      </c>
      <c r="B445">
        <v>171.19999694824219</v>
      </c>
    </row>
    <row r="446" spans="1:2" x14ac:dyDescent="0.5">
      <c r="A446">
        <v>527.88897705078125</v>
      </c>
      <c r="B446">
        <v>133.69999694824219</v>
      </c>
    </row>
    <row r="447" spans="1:2" x14ac:dyDescent="0.5">
      <c r="A447">
        <v>527.89898681640625</v>
      </c>
      <c r="B447">
        <v>82.25</v>
      </c>
    </row>
    <row r="448" spans="1:2" x14ac:dyDescent="0.5">
      <c r="A448">
        <v>527.90899658203125</v>
      </c>
      <c r="B448">
        <v>102.80000305175781</v>
      </c>
    </row>
    <row r="449" spans="1:2" x14ac:dyDescent="0.5">
      <c r="A449">
        <v>527.91900634765625</v>
      </c>
      <c r="B449">
        <v>138</v>
      </c>
    </row>
    <row r="450" spans="1:2" x14ac:dyDescent="0.5">
      <c r="A450">
        <v>527.92901611328125</v>
      </c>
      <c r="B450">
        <v>112.5</v>
      </c>
    </row>
    <row r="451" spans="1:2" x14ac:dyDescent="0.5">
      <c r="A451">
        <v>527.93902587890625</v>
      </c>
      <c r="B451">
        <v>92.5</v>
      </c>
    </row>
    <row r="452" spans="1:2" x14ac:dyDescent="0.5">
      <c r="A452">
        <v>527.948974609375</v>
      </c>
      <c r="B452">
        <v>93.25</v>
      </c>
    </row>
    <row r="453" spans="1:2" x14ac:dyDescent="0.5">
      <c r="A453">
        <v>527.958984375</v>
      </c>
      <c r="B453">
        <v>73.25</v>
      </c>
    </row>
    <row r="454" spans="1:2" x14ac:dyDescent="0.5">
      <c r="A454">
        <v>527.969970703125</v>
      </c>
      <c r="B454">
        <v>83.5</v>
      </c>
    </row>
    <row r="455" spans="1:2" x14ac:dyDescent="0.5">
      <c r="A455">
        <v>527.97998046875</v>
      </c>
      <c r="B455">
        <v>120</v>
      </c>
    </row>
    <row r="456" spans="1:2" x14ac:dyDescent="0.5">
      <c r="A456">
        <v>527.989990234375</v>
      </c>
      <c r="B456">
        <v>138.30000305175781</v>
      </c>
    </row>
    <row r="457" spans="1:2" x14ac:dyDescent="0.5">
      <c r="A457">
        <v>528</v>
      </c>
      <c r="B457">
        <v>156.69999694824219</v>
      </c>
    </row>
    <row r="458" spans="1:2" x14ac:dyDescent="0.5">
      <c r="A458">
        <v>528.010009765625</v>
      </c>
      <c r="B458">
        <v>122.5</v>
      </c>
    </row>
    <row r="459" spans="1:2" x14ac:dyDescent="0.5">
      <c r="A459">
        <v>528.02001953125</v>
      </c>
      <c r="B459">
        <v>59.25</v>
      </c>
    </row>
    <row r="460" spans="1:2" x14ac:dyDescent="0.5">
      <c r="A460">
        <v>528.030029296875</v>
      </c>
      <c r="B460">
        <v>51.5</v>
      </c>
    </row>
    <row r="461" spans="1:2" x14ac:dyDescent="0.5">
      <c r="A461">
        <v>528.03997802734375</v>
      </c>
      <c r="B461">
        <v>65.5</v>
      </c>
    </row>
    <row r="462" spans="1:2" x14ac:dyDescent="0.5">
      <c r="A462">
        <v>528.04998779296875</v>
      </c>
      <c r="B462">
        <v>81</v>
      </c>
    </row>
    <row r="463" spans="1:2" x14ac:dyDescent="0.5">
      <c r="A463">
        <v>528.05999755859375</v>
      </c>
      <c r="B463">
        <v>117.5</v>
      </c>
    </row>
    <row r="464" spans="1:2" x14ac:dyDescent="0.5">
      <c r="A464">
        <v>528.07000732421875</v>
      </c>
      <c r="B464">
        <v>110.5</v>
      </c>
    </row>
    <row r="465" spans="1:2" x14ac:dyDescent="0.5">
      <c r="A465">
        <v>528.08001708984375</v>
      </c>
      <c r="B465">
        <v>60</v>
      </c>
    </row>
    <row r="466" spans="1:2" x14ac:dyDescent="0.5">
      <c r="A466">
        <v>528.09002685546875</v>
      </c>
      <c r="B466">
        <v>57</v>
      </c>
    </row>
    <row r="467" spans="1:2" x14ac:dyDescent="0.5">
      <c r="A467">
        <v>528.0999755859375</v>
      </c>
      <c r="B467">
        <v>83.25</v>
      </c>
    </row>
    <row r="468" spans="1:2" x14ac:dyDescent="0.5">
      <c r="A468">
        <v>528.1099853515625</v>
      </c>
      <c r="B468">
        <v>78.5</v>
      </c>
    </row>
    <row r="469" spans="1:2" x14ac:dyDescent="0.5">
      <c r="A469">
        <v>528.1199951171875</v>
      </c>
      <c r="B469">
        <v>67.25</v>
      </c>
    </row>
    <row r="470" spans="1:2" x14ac:dyDescent="0.5">
      <c r="A470">
        <v>528.1300048828125</v>
      </c>
      <c r="B470">
        <v>80.25</v>
      </c>
    </row>
    <row r="471" spans="1:2" x14ac:dyDescent="0.5">
      <c r="A471">
        <v>528.1400146484375</v>
      </c>
      <c r="B471">
        <v>78.25</v>
      </c>
    </row>
    <row r="472" spans="1:2" x14ac:dyDescent="0.5">
      <c r="A472">
        <v>528.1500244140625</v>
      </c>
      <c r="B472">
        <v>66</v>
      </c>
    </row>
    <row r="473" spans="1:2" x14ac:dyDescent="0.5">
      <c r="A473">
        <v>528.15997314453125</v>
      </c>
      <c r="B473">
        <v>60.5</v>
      </c>
    </row>
    <row r="474" spans="1:2" x14ac:dyDescent="0.5">
      <c r="A474">
        <v>528.16998291015625</v>
      </c>
      <c r="B474">
        <v>47.75</v>
      </c>
    </row>
    <row r="475" spans="1:2" x14ac:dyDescent="0.5">
      <c r="A475">
        <v>528.17999267578125</v>
      </c>
      <c r="B475">
        <v>56.5</v>
      </c>
    </row>
    <row r="476" spans="1:2" x14ac:dyDescent="0.5">
      <c r="A476">
        <v>528.19000244140625</v>
      </c>
      <c r="B476">
        <v>76.25</v>
      </c>
    </row>
    <row r="477" spans="1:2" x14ac:dyDescent="0.5">
      <c r="A477">
        <v>528.20001220703125</v>
      </c>
      <c r="B477">
        <v>60.75</v>
      </c>
    </row>
    <row r="478" spans="1:2" x14ac:dyDescent="0.5">
      <c r="A478">
        <v>528.21002197265625</v>
      </c>
      <c r="B478">
        <v>28.5</v>
      </c>
    </row>
    <row r="479" spans="1:2" x14ac:dyDescent="0.5">
      <c r="A479">
        <v>528.219970703125</v>
      </c>
      <c r="B479">
        <v>34.75</v>
      </c>
    </row>
    <row r="480" spans="1:2" x14ac:dyDescent="0.5">
      <c r="A480">
        <v>528.22998046875</v>
      </c>
      <c r="B480">
        <v>86.5</v>
      </c>
    </row>
    <row r="481" spans="1:2" x14ac:dyDescent="0.5">
      <c r="A481">
        <v>528.239990234375</v>
      </c>
      <c r="B481">
        <v>128.30000305175781</v>
      </c>
    </row>
    <row r="482" spans="1:2" x14ac:dyDescent="0.5">
      <c r="A482">
        <v>528.25</v>
      </c>
      <c r="B482">
        <v>165</v>
      </c>
    </row>
    <row r="483" spans="1:2" x14ac:dyDescent="0.5">
      <c r="A483">
        <v>528.260009765625</v>
      </c>
      <c r="B483">
        <v>446</v>
      </c>
    </row>
    <row r="484" spans="1:2" x14ac:dyDescent="0.5">
      <c r="A484">
        <v>528.27099609375</v>
      </c>
      <c r="B484">
        <v>1427</v>
      </c>
    </row>
    <row r="485" spans="1:2" x14ac:dyDescent="0.5">
      <c r="A485">
        <v>528.281005859375</v>
      </c>
      <c r="B485">
        <v>3862</v>
      </c>
    </row>
    <row r="486" spans="1:2" x14ac:dyDescent="0.5">
      <c r="A486">
        <v>528.291015625</v>
      </c>
      <c r="B486">
        <v>7000</v>
      </c>
    </row>
    <row r="487" spans="1:2" x14ac:dyDescent="0.5">
      <c r="A487">
        <v>528.301025390625</v>
      </c>
      <c r="B487">
        <v>7582</v>
      </c>
    </row>
    <row r="488" spans="1:2" x14ac:dyDescent="0.5">
      <c r="A488">
        <v>528.31097412109375</v>
      </c>
      <c r="B488">
        <v>4827</v>
      </c>
    </row>
    <row r="489" spans="1:2" x14ac:dyDescent="0.5">
      <c r="A489">
        <v>528.32098388671875</v>
      </c>
      <c r="B489">
        <v>1861</v>
      </c>
    </row>
    <row r="490" spans="1:2" x14ac:dyDescent="0.5">
      <c r="A490">
        <v>528.33099365234375</v>
      </c>
      <c r="B490">
        <v>541</v>
      </c>
    </row>
    <row r="491" spans="1:2" x14ac:dyDescent="0.5">
      <c r="A491">
        <v>528.34100341796875</v>
      </c>
      <c r="B491">
        <v>263.20001220703125</v>
      </c>
    </row>
    <row r="492" spans="1:2" x14ac:dyDescent="0.5">
      <c r="A492">
        <v>528.35101318359375</v>
      </c>
      <c r="B492">
        <v>235.30000305175781</v>
      </c>
    </row>
    <row r="493" spans="1:2" x14ac:dyDescent="0.5">
      <c r="A493">
        <v>528.36102294921875</v>
      </c>
      <c r="B493">
        <v>197.80000305175781</v>
      </c>
    </row>
    <row r="494" spans="1:2" x14ac:dyDescent="0.5">
      <c r="A494">
        <v>528.3709716796875</v>
      </c>
      <c r="B494">
        <v>164.80000305175781</v>
      </c>
    </row>
    <row r="495" spans="1:2" x14ac:dyDescent="0.5">
      <c r="A495">
        <v>528.3809814453125</v>
      </c>
      <c r="B495">
        <v>126</v>
      </c>
    </row>
    <row r="496" spans="1:2" x14ac:dyDescent="0.5">
      <c r="A496">
        <v>528.3909912109375</v>
      </c>
      <c r="B496">
        <v>55.25</v>
      </c>
    </row>
    <row r="497" spans="1:2" x14ac:dyDescent="0.5">
      <c r="A497">
        <v>528.4010009765625</v>
      </c>
      <c r="B497">
        <v>17.75</v>
      </c>
    </row>
    <row r="498" spans="1:2" x14ac:dyDescent="0.5">
      <c r="A498">
        <v>528.4110107421875</v>
      </c>
      <c r="B498">
        <v>24.75</v>
      </c>
    </row>
    <row r="499" spans="1:2" x14ac:dyDescent="0.5">
      <c r="A499">
        <v>528.4210205078125</v>
      </c>
      <c r="B499">
        <v>27</v>
      </c>
    </row>
    <row r="500" spans="1:2" x14ac:dyDescent="0.5">
      <c r="A500">
        <v>528.4310302734375</v>
      </c>
      <c r="B500">
        <v>39.75</v>
      </c>
    </row>
    <row r="501" spans="1:2" x14ac:dyDescent="0.5">
      <c r="A501">
        <v>528.44097900390625</v>
      </c>
      <c r="B501">
        <v>62</v>
      </c>
    </row>
    <row r="502" spans="1:2" x14ac:dyDescent="0.5">
      <c r="A502">
        <v>528.45098876953125</v>
      </c>
      <c r="B502">
        <v>61.25</v>
      </c>
    </row>
    <row r="503" spans="1:2" x14ac:dyDescent="0.5">
      <c r="A503">
        <v>528.46099853515625</v>
      </c>
      <c r="B503">
        <v>49.5</v>
      </c>
    </row>
    <row r="504" spans="1:2" x14ac:dyDescent="0.5">
      <c r="A504">
        <v>528.47100830078125</v>
      </c>
      <c r="B504">
        <v>33.25</v>
      </c>
    </row>
    <row r="505" spans="1:2" x14ac:dyDescent="0.5">
      <c r="A505">
        <v>528.48101806640625</v>
      </c>
      <c r="B505">
        <v>15.5</v>
      </c>
    </row>
    <row r="506" spans="1:2" x14ac:dyDescent="0.5">
      <c r="A506">
        <v>528.49102783203125</v>
      </c>
      <c r="B506">
        <v>7</v>
      </c>
    </row>
    <row r="507" spans="1:2" x14ac:dyDescent="0.5">
      <c r="A507">
        <v>528.5009765625</v>
      </c>
      <c r="B507">
        <v>7.5</v>
      </c>
    </row>
    <row r="508" spans="1:2" x14ac:dyDescent="0.5">
      <c r="A508">
        <v>528.510986328125</v>
      </c>
      <c r="B508">
        <v>13</v>
      </c>
    </row>
    <row r="509" spans="1:2" x14ac:dyDescent="0.5">
      <c r="A509">
        <v>528.52099609375</v>
      </c>
      <c r="B509">
        <v>11.75</v>
      </c>
    </row>
    <row r="510" spans="1:2" x14ac:dyDescent="0.5">
      <c r="A510">
        <v>528.531005859375</v>
      </c>
      <c r="B510">
        <v>11.25</v>
      </c>
    </row>
    <row r="511" spans="1:2" x14ac:dyDescent="0.5">
      <c r="A511">
        <v>528.541015625</v>
      </c>
      <c r="B511">
        <v>21.75</v>
      </c>
    </row>
    <row r="512" spans="1:2" x14ac:dyDescent="0.5">
      <c r="A512">
        <v>528.552001953125</v>
      </c>
      <c r="B512">
        <v>26.5</v>
      </c>
    </row>
    <row r="513" spans="1:2" x14ac:dyDescent="0.5">
      <c r="A513">
        <v>528.56201171875</v>
      </c>
      <c r="B513">
        <v>17</v>
      </c>
    </row>
    <row r="514" spans="1:2" x14ac:dyDescent="0.5">
      <c r="A514">
        <v>528.572021484375</v>
      </c>
      <c r="B514">
        <v>8.5</v>
      </c>
    </row>
    <row r="515" spans="1:2" x14ac:dyDescent="0.5">
      <c r="A515">
        <v>528.58197021484375</v>
      </c>
      <c r="B515">
        <v>9.75</v>
      </c>
    </row>
    <row r="516" spans="1:2" x14ac:dyDescent="0.5">
      <c r="A516">
        <v>528.59197998046875</v>
      </c>
      <c r="B516">
        <v>22.25</v>
      </c>
    </row>
    <row r="517" spans="1:2" x14ac:dyDescent="0.5">
      <c r="A517">
        <v>528.60198974609375</v>
      </c>
      <c r="B517">
        <v>31.25</v>
      </c>
    </row>
    <row r="518" spans="1:2" x14ac:dyDescent="0.5">
      <c r="A518">
        <v>528.61199951171875</v>
      </c>
      <c r="B518">
        <v>49.5</v>
      </c>
    </row>
    <row r="519" spans="1:2" x14ac:dyDescent="0.5">
      <c r="A519">
        <v>528.62200927734375</v>
      </c>
      <c r="B519">
        <v>75.5</v>
      </c>
    </row>
    <row r="520" spans="1:2" x14ac:dyDescent="0.5">
      <c r="A520">
        <v>528.63201904296875</v>
      </c>
      <c r="B520">
        <v>58.25</v>
      </c>
    </row>
    <row r="521" spans="1:2" x14ac:dyDescent="0.5">
      <c r="A521">
        <v>528.64202880859375</v>
      </c>
      <c r="B521">
        <v>28</v>
      </c>
    </row>
    <row r="522" spans="1:2" x14ac:dyDescent="0.5">
      <c r="A522">
        <v>528.6519775390625</v>
      </c>
      <c r="B522">
        <v>38.75</v>
      </c>
    </row>
    <row r="523" spans="1:2" x14ac:dyDescent="0.5">
      <c r="A523">
        <v>528.6619873046875</v>
      </c>
      <c r="B523">
        <v>54.5</v>
      </c>
    </row>
    <row r="524" spans="1:2" x14ac:dyDescent="0.5">
      <c r="A524">
        <v>528.6719970703125</v>
      </c>
      <c r="B524">
        <v>38</v>
      </c>
    </row>
    <row r="525" spans="1:2" x14ac:dyDescent="0.5">
      <c r="A525">
        <v>528.6820068359375</v>
      </c>
      <c r="B525">
        <v>30</v>
      </c>
    </row>
    <row r="526" spans="1:2" x14ac:dyDescent="0.5">
      <c r="A526">
        <v>528.6920166015625</v>
      </c>
      <c r="B526">
        <v>56</v>
      </c>
    </row>
    <row r="527" spans="1:2" x14ac:dyDescent="0.5">
      <c r="A527">
        <v>528.7020263671875</v>
      </c>
      <c r="B527">
        <v>112.5</v>
      </c>
    </row>
    <row r="528" spans="1:2" x14ac:dyDescent="0.5">
      <c r="A528">
        <v>528.71197509765625</v>
      </c>
      <c r="B528">
        <v>165</v>
      </c>
    </row>
    <row r="529" spans="1:2" x14ac:dyDescent="0.5">
      <c r="A529">
        <v>528.72198486328125</v>
      </c>
      <c r="B529">
        <v>168.80000305175781</v>
      </c>
    </row>
    <row r="530" spans="1:2" x14ac:dyDescent="0.5">
      <c r="A530">
        <v>528.73199462890625</v>
      </c>
      <c r="B530">
        <v>166.30000305175781</v>
      </c>
    </row>
    <row r="531" spans="1:2" x14ac:dyDescent="0.5">
      <c r="A531">
        <v>528.74200439453125</v>
      </c>
      <c r="B531">
        <v>194.19999694824219</v>
      </c>
    </row>
    <row r="532" spans="1:2" x14ac:dyDescent="0.5">
      <c r="A532">
        <v>528.75201416015625</v>
      </c>
      <c r="B532">
        <v>191.80000305175781</v>
      </c>
    </row>
    <row r="533" spans="1:2" x14ac:dyDescent="0.5">
      <c r="A533">
        <v>528.76202392578125</v>
      </c>
      <c r="B533">
        <v>207.5</v>
      </c>
    </row>
    <row r="534" spans="1:2" x14ac:dyDescent="0.5">
      <c r="A534">
        <v>528.77197265625</v>
      </c>
      <c r="B534">
        <v>464</v>
      </c>
    </row>
    <row r="535" spans="1:2" x14ac:dyDescent="0.5">
      <c r="A535">
        <v>528.781982421875</v>
      </c>
      <c r="B535">
        <v>1131</v>
      </c>
    </row>
    <row r="536" spans="1:2" x14ac:dyDescent="0.5">
      <c r="A536">
        <v>528.7919921875</v>
      </c>
      <c r="B536">
        <v>1908</v>
      </c>
    </row>
    <row r="537" spans="1:2" x14ac:dyDescent="0.5">
      <c r="A537">
        <v>528.802001953125</v>
      </c>
      <c r="B537">
        <v>1950</v>
      </c>
    </row>
    <row r="538" spans="1:2" x14ac:dyDescent="0.5">
      <c r="A538">
        <v>528.81201171875</v>
      </c>
      <c r="B538">
        <v>1230</v>
      </c>
    </row>
    <row r="539" spans="1:2" x14ac:dyDescent="0.5">
      <c r="A539">
        <v>528.822998046875</v>
      </c>
      <c r="B539">
        <v>612.5</v>
      </c>
    </row>
    <row r="540" spans="1:2" x14ac:dyDescent="0.5">
      <c r="A540">
        <v>528.8330078125</v>
      </c>
      <c r="B540">
        <v>350.70001220703125</v>
      </c>
    </row>
    <row r="541" spans="1:2" x14ac:dyDescent="0.5">
      <c r="A541">
        <v>528.843017578125</v>
      </c>
      <c r="B541">
        <v>304.29998779296875</v>
      </c>
    </row>
    <row r="542" spans="1:2" x14ac:dyDescent="0.5">
      <c r="A542">
        <v>528.85302734375</v>
      </c>
      <c r="B542">
        <v>351.5</v>
      </c>
    </row>
    <row r="543" spans="1:2" x14ac:dyDescent="0.5">
      <c r="A543">
        <v>528.86297607421875</v>
      </c>
      <c r="B543">
        <v>326</v>
      </c>
    </row>
    <row r="544" spans="1:2" x14ac:dyDescent="0.5">
      <c r="A544">
        <v>528.87298583984375</v>
      </c>
      <c r="B544">
        <v>240.5</v>
      </c>
    </row>
    <row r="545" spans="1:2" x14ac:dyDescent="0.5">
      <c r="A545">
        <v>528.88299560546875</v>
      </c>
      <c r="B545">
        <v>159.5</v>
      </c>
    </row>
    <row r="546" spans="1:2" x14ac:dyDescent="0.5">
      <c r="A546">
        <v>528.89300537109375</v>
      </c>
      <c r="B546">
        <v>87.75</v>
      </c>
    </row>
    <row r="547" spans="1:2" x14ac:dyDescent="0.5">
      <c r="A547">
        <v>528.90301513671875</v>
      </c>
      <c r="B547">
        <v>51.25</v>
      </c>
    </row>
    <row r="548" spans="1:2" x14ac:dyDescent="0.5">
      <c r="A548">
        <v>528.91302490234375</v>
      </c>
      <c r="B548">
        <v>63.25</v>
      </c>
    </row>
    <row r="549" spans="1:2" x14ac:dyDescent="0.5">
      <c r="A549">
        <v>528.9229736328125</v>
      </c>
      <c r="B549">
        <v>66.75</v>
      </c>
    </row>
    <row r="550" spans="1:2" x14ac:dyDescent="0.5">
      <c r="A550">
        <v>528.9329833984375</v>
      </c>
      <c r="B550">
        <v>31.5</v>
      </c>
    </row>
    <row r="551" spans="1:2" x14ac:dyDescent="0.5">
      <c r="A551">
        <v>528.9429931640625</v>
      </c>
      <c r="B551">
        <v>8</v>
      </c>
    </row>
    <row r="552" spans="1:2" x14ac:dyDescent="0.5">
      <c r="A552">
        <v>528.9530029296875</v>
      </c>
      <c r="B552">
        <v>20.5</v>
      </c>
    </row>
    <row r="553" spans="1:2" x14ac:dyDescent="0.5">
      <c r="A553">
        <v>528.9630126953125</v>
      </c>
      <c r="B553">
        <v>84.75</v>
      </c>
    </row>
    <row r="554" spans="1:2" x14ac:dyDescent="0.5">
      <c r="A554">
        <v>528.9730224609375</v>
      </c>
      <c r="B554">
        <v>147.5</v>
      </c>
    </row>
    <row r="555" spans="1:2" x14ac:dyDescent="0.5">
      <c r="A555">
        <v>528.98297119140625</v>
      </c>
      <c r="B555">
        <v>111</v>
      </c>
    </row>
    <row r="556" spans="1:2" x14ac:dyDescent="0.5">
      <c r="A556">
        <v>528.99298095703125</v>
      </c>
      <c r="B556">
        <v>55.5</v>
      </c>
    </row>
    <row r="557" spans="1:2" x14ac:dyDescent="0.5">
      <c r="A557">
        <v>529.00299072265625</v>
      </c>
      <c r="B557">
        <v>53</v>
      </c>
    </row>
    <row r="558" spans="1:2" x14ac:dyDescent="0.5">
      <c r="A558">
        <v>529.01300048828125</v>
      </c>
      <c r="B558">
        <v>62.5</v>
      </c>
    </row>
    <row r="559" spans="1:2" x14ac:dyDescent="0.5">
      <c r="A559">
        <v>529.02301025390625</v>
      </c>
      <c r="B559">
        <v>64.75</v>
      </c>
    </row>
    <row r="560" spans="1:2" x14ac:dyDescent="0.5">
      <c r="A560">
        <v>529.03302001953125</v>
      </c>
      <c r="B560">
        <v>67</v>
      </c>
    </row>
    <row r="561" spans="1:2" x14ac:dyDescent="0.5">
      <c r="A561">
        <v>529.04302978515625</v>
      </c>
      <c r="B561">
        <v>63.5</v>
      </c>
    </row>
    <row r="562" spans="1:2" x14ac:dyDescent="0.5">
      <c r="A562">
        <v>529.052978515625</v>
      </c>
      <c r="B562">
        <v>36.25</v>
      </c>
    </row>
    <row r="563" spans="1:2" x14ac:dyDescent="0.5">
      <c r="A563">
        <v>529.06298828125</v>
      </c>
      <c r="B563">
        <v>12.5</v>
      </c>
    </row>
    <row r="564" spans="1:2" x14ac:dyDescent="0.5">
      <c r="A564">
        <v>529.072998046875</v>
      </c>
      <c r="B564">
        <v>20.5</v>
      </c>
    </row>
    <row r="565" spans="1:2" x14ac:dyDescent="0.5">
      <c r="A565">
        <v>529.0830078125</v>
      </c>
      <c r="B565">
        <v>36.25</v>
      </c>
    </row>
    <row r="566" spans="1:2" x14ac:dyDescent="0.5">
      <c r="A566">
        <v>529.093994140625</v>
      </c>
      <c r="B566">
        <v>39</v>
      </c>
    </row>
    <row r="567" spans="1:2" x14ac:dyDescent="0.5">
      <c r="A567">
        <v>529.10400390625</v>
      </c>
      <c r="B567">
        <v>73.25</v>
      </c>
    </row>
    <row r="568" spans="1:2" x14ac:dyDescent="0.5">
      <c r="A568">
        <v>529.114013671875</v>
      </c>
      <c r="B568">
        <v>110.30000305175781</v>
      </c>
    </row>
    <row r="569" spans="1:2" x14ac:dyDescent="0.5">
      <c r="A569">
        <v>529.1240234375</v>
      </c>
      <c r="B569">
        <v>81.75</v>
      </c>
    </row>
    <row r="570" spans="1:2" x14ac:dyDescent="0.5">
      <c r="A570">
        <v>529.13397216796875</v>
      </c>
      <c r="B570">
        <v>38</v>
      </c>
    </row>
    <row r="571" spans="1:2" x14ac:dyDescent="0.5">
      <c r="A571">
        <v>529.14398193359375</v>
      </c>
      <c r="B571">
        <v>15.25</v>
      </c>
    </row>
    <row r="572" spans="1:2" x14ac:dyDescent="0.5">
      <c r="A572">
        <v>529.15399169921875</v>
      </c>
      <c r="B572">
        <v>4.75</v>
      </c>
    </row>
    <row r="573" spans="1:2" x14ac:dyDescent="0.5">
      <c r="A573">
        <v>529.16400146484375</v>
      </c>
      <c r="B573">
        <v>5</v>
      </c>
    </row>
    <row r="574" spans="1:2" x14ac:dyDescent="0.5">
      <c r="A574">
        <v>529.17401123046875</v>
      </c>
      <c r="B574">
        <v>13.75</v>
      </c>
    </row>
    <row r="575" spans="1:2" x14ac:dyDescent="0.5">
      <c r="A575">
        <v>529.18402099609375</v>
      </c>
      <c r="B575">
        <v>40</v>
      </c>
    </row>
    <row r="576" spans="1:2" x14ac:dyDescent="0.5">
      <c r="A576">
        <v>529.1939697265625</v>
      </c>
      <c r="B576">
        <v>57.25</v>
      </c>
    </row>
    <row r="577" spans="1:2" x14ac:dyDescent="0.5">
      <c r="A577">
        <v>529.2039794921875</v>
      </c>
      <c r="B577">
        <v>39</v>
      </c>
    </row>
    <row r="578" spans="1:2" x14ac:dyDescent="0.5">
      <c r="A578">
        <v>529.2139892578125</v>
      </c>
      <c r="B578">
        <v>37.75</v>
      </c>
    </row>
    <row r="579" spans="1:2" x14ac:dyDescent="0.5">
      <c r="A579">
        <v>529.2239990234375</v>
      </c>
      <c r="B579">
        <v>76.5</v>
      </c>
    </row>
    <row r="580" spans="1:2" x14ac:dyDescent="0.5">
      <c r="A580">
        <v>529.2340087890625</v>
      </c>
      <c r="B580">
        <v>87.5</v>
      </c>
    </row>
    <row r="581" spans="1:2" x14ac:dyDescent="0.5">
      <c r="A581">
        <v>529.2440185546875</v>
      </c>
      <c r="B581">
        <v>63.75</v>
      </c>
    </row>
    <row r="582" spans="1:2" x14ac:dyDescent="0.5">
      <c r="A582">
        <v>529.2540283203125</v>
      </c>
      <c r="B582">
        <v>54.5</v>
      </c>
    </row>
    <row r="583" spans="1:2" x14ac:dyDescent="0.5">
      <c r="A583">
        <v>529.26397705078125</v>
      </c>
      <c r="B583">
        <v>53.25</v>
      </c>
    </row>
    <row r="584" spans="1:2" x14ac:dyDescent="0.5">
      <c r="A584">
        <v>529.27398681640625</v>
      </c>
      <c r="B584">
        <v>72.75</v>
      </c>
    </row>
    <row r="585" spans="1:2" x14ac:dyDescent="0.5">
      <c r="A585">
        <v>529.28399658203125</v>
      </c>
      <c r="B585">
        <v>165</v>
      </c>
    </row>
    <row r="586" spans="1:2" x14ac:dyDescent="0.5">
      <c r="A586">
        <v>529.29400634765625</v>
      </c>
      <c r="B586">
        <v>341.29998779296875</v>
      </c>
    </row>
  </sheetData>
  <sheetProtection formatCells="0"/>
  <sortState xmlns:xlrd2="http://schemas.microsoft.com/office/spreadsheetml/2017/richdata2" ref="A1:B586">
    <sortCondition ref="A1"/>
  </sortState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V586"/>
  <sheetViews>
    <sheetView workbookViewId="0"/>
  </sheetViews>
  <sheetFormatPr defaultRowHeight="14.35" x14ac:dyDescent="0.5"/>
  <cols>
    <col min="6" max="6" width="17.703125" customWidth="1"/>
  </cols>
  <sheetData>
    <row r="1" spans="1:22" ht="14.7" thickBot="1" x14ac:dyDescent="0.55000000000000004">
      <c r="A1">
        <v>523.43499755859375</v>
      </c>
      <c r="B1">
        <v>26.5</v>
      </c>
      <c r="C1" s="2" t="s">
        <v>21</v>
      </c>
      <c r="D1">
        <f>D2 - (1/$G$6)</f>
        <v>523.77398681640625</v>
      </c>
      <c r="E1">
        <v>0</v>
      </c>
      <c r="G1" s="2" t="s">
        <v>23</v>
      </c>
      <c r="H1" s="2" t="s">
        <v>24</v>
      </c>
      <c r="I1" s="2" t="s">
        <v>24</v>
      </c>
      <c r="J1">
        <f>'hidden params'!J1</f>
        <v>1</v>
      </c>
      <c r="K1">
        <f>IF(ISNUMBER(D1),ROUND((D1-I$2)*$G$6,0),"")</f>
        <v>0</v>
      </c>
      <c r="L1">
        <f>IF(ISNUMBER((((EXP(GAMMALN($I$3+1)))/((EXP(GAMMALN(K1+1)))*(EXP(GAMMALN($I$3-K1+1))))))*(($I$8)^K1)*((1-$I$8)^($I$3-K1))),(((EXP(GAMMALN($I$3+1)))/((EXP(GAMMALN(K1+1)))*(EXP(GAMMALN($I$3-K1+1))))))*(($I$8)^K1)*((1-$I$8)^($I$3-K1)),0)</f>
        <v>1.3436527692200894E-2</v>
      </c>
      <c r="M1">
        <f>I$7*(L$1*J1) + $I$4</f>
        <v>2321.8490761012322</v>
      </c>
      <c r="N1">
        <f>IF(ISNUMBER((((EXP(GAMMALN($I$22+1)))/((EXP(GAMMALN(K1+1)))*(EXP(GAMMALN($I$22-K1+1))))))*(($I$11)^K1)*((1-$I$11)^($I$22-K1))),(((EXP(GAMMALN($I$22+1)))/((EXP(GAMMALN(K1+1)))*(EXP(GAMMALN($I$22-K1+1))))))*(($I$11)^K1)*((1-$I$11)^($I$22-K1)),0)</f>
        <v>9.4525061469602744E-5</v>
      </c>
      <c r="O1">
        <f>I$10*(N$1*J1)+$I$4</f>
        <v>11.500590669066778</v>
      </c>
      <c r="P1">
        <f>IF(ISNUMBER(D1),SUM(M1,O1,V1)-(2*$I$4),"")</f>
        <v>2334.0070531485135</v>
      </c>
      <c r="Q1">
        <f>IF(ISNUMBER(P1),P1-E1,"")</f>
        <v>2334.0070531485135</v>
      </c>
      <c r="R1">
        <f>IF(ISNUMBER(P1),Q1*Q1,"")</f>
        <v>5447588.924147008</v>
      </c>
      <c r="S1">
        <f>IF(ISNUMBER(P1),((IF(P1&gt;E1,I$5*(P1-E1),P1-E1)))^2,"")</f>
        <v>5447588.924147008</v>
      </c>
      <c r="T1">
        <f>IF(ISNUMBER(P1),(M1*D1),"")</f>
        <v>1216124.1473755317</v>
      </c>
      <c r="U1">
        <f>IF(ISNUMBER((((EXP(GAMMALN($I$23+1)))/((EXP(GAMMALN(K1+1)))*(EXP(GAMMALN($I$23-K1+1))))))*(($I$14)^K1)*((1-$I$14)^($I$23-K1))),(((EXP(GAMMALN($I$23+1)))/((EXP(GAMMALN(K1+1)))*(EXP(GAMMALN($I$23-K1+1))))))*(($I$14)^K1)*((1-$I$14)^($I$23-K1)),0)</f>
        <v>3.816940898117473E-6</v>
      </c>
      <c r="V1">
        <f>I$13*(U$1*J1)+$I$4</f>
        <v>0.6573863980009238</v>
      </c>
    </row>
    <row r="2" spans="1:22" ht="14.7" thickTop="1" x14ac:dyDescent="0.5">
      <c r="A2">
        <v>523.44500732421875</v>
      </c>
      <c r="B2">
        <v>34.75</v>
      </c>
      <c r="C2" s="2" t="s">
        <v>22</v>
      </c>
      <c r="D2">
        <v>524.27398681640625</v>
      </c>
      <c r="E2">
        <v>18020</v>
      </c>
      <c r="F2" s="3" t="s">
        <v>25</v>
      </c>
      <c r="G2" s="4">
        <v>4.12091064453125</v>
      </c>
      <c r="H2" t="s">
        <v>434</v>
      </c>
      <c r="I2">
        <f>'hidden params'!I2</f>
        <v>523.77129500000001</v>
      </c>
      <c r="J2">
        <f>'hidden params'!J2</f>
        <v>0.60095572250709473</v>
      </c>
      <c r="K2">
        <f t="shared" ref="K2:K30" si="0">IF(ISNUMBER(D2),ROUND((D2-I$2)*$G$6,0),"")</f>
        <v>1</v>
      </c>
      <c r="L2">
        <f t="shared" ref="L2:L30" si="1">IF(ISNUMBER((((EXP(GAMMALN($I$3+1)))/((EXP(GAMMALN(K2+1)))*(EXP(GAMMALN($I$3-K2+1))))))*(($I$8)^K2)*((1-$I$8)^($I$3-K2))),(((EXP(GAMMALN($I$3+1)))/((EXP(GAMMALN(K2+1)))*(EXP(GAMMALN($I$3-K2+1))))))*(($I$8)^K2)*((1-$I$8)^($I$3-K2)),0)</f>
        <v>9.3931964266927195E-2</v>
      </c>
      <c r="M2">
        <f>I$7*((L$1*J2)+(L$2*J1)) + $I$4</f>
        <v>17626.891393182497</v>
      </c>
      <c r="N2">
        <f t="shared" ref="N2:N30" si="2">IF(ISNUMBER((((EXP(GAMMALN($I$22+1)))/((EXP(GAMMALN(K2+1)))*(EXP(GAMMALN($I$22-K2+1))))))*(($I$11)^K2)*((1-$I$11)^($I$22-K2))),(((EXP(GAMMALN($I$22+1)))/((EXP(GAMMALN(K2+1)))*(EXP(GAMMALN($I$22-K2+1))))))*(($I$11)^K2)*((1-$I$11)^($I$22-K2)),0)</f>
        <v>2.0901475159688962E-3</v>
      </c>
      <c r="O2">
        <f>I$10*((N$1*J2)+(N$2*J1))+$I$4</f>
        <v>261.21354484344073</v>
      </c>
      <c r="P2">
        <f t="shared" ref="P2:P30" si="3">IF(ISNUMBER(D2),SUM(M2,O2,V2)-(2*$I$4),"")</f>
        <v>17910.47215501048</v>
      </c>
      <c r="Q2">
        <f t="shared" ref="Q2:Q30" si="4">IF(ISNUMBER(P2),P2-E2,"")</f>
        <v>-109.52784498951951</v>
      </c>
      <c r="R2">
        <f t="shared" ref="R2:R30" si="5">IF(ISNUMBER(P2),Q2*Q2,"")</f>
        <v>11996.348828048214</v>
      </c>
      <c r="S2">
        <f t="shared" ref="S2:S30" si="6">IF(ISNUMBER(P2),((IF(P2&gt;E2,I$5*(P2-E2),P2-E2)))^2,"")</f>
        <v>11996.348828048214</v>
      </c>
      <c r="T2">
        <f t="shared" ref="T2:T30" si="7">IF(ISNUMBER(P2),(M2*D2),"")</f>
        <v>9241320.6258835848</v>
      </c>
      <c r="U2">
        <f t="shared" ref="U2:U30" si="8">IF(ISNUMBER((((EXP(GAMMALN($I$23+1)))/((EXP(GAMMALN(K2+1)))*(EXP(GAMMALN($I$23-K2+1))))))*(($I$14)^K2)*((1-$I$14)^($I$23-K2))),(((EXP(GAMMALN($I$23+1)))/((EXP(GAMMALN(K2+1)))*(EXP(GAMMALN($I$23-K2+1))))))*(($I$14)^K2)*((1-$I$14)^($I$23-K2)),0)</f>
        <v>1.2757554117677269E-4</v>
      </c>
      <c r="V2">
        <f>I$13*((U$1*J2)+(U$2*J1))+$I$4</f>
        <v>22.367217004329692</v>
      </c>
    </row>
    <row r="3" spans="1:22" x14ac:dyDescent="0.5">
      <c r="A3">
        <v>523.45501708984375</v>
      </c>
      <c r="B3">
        <v>34.5</v>
      </c>
      <c r="D3">
        <v>524.77398681640625</v>
      </c>
      <c r="E3">
        <v>59040</v>
      </c>
      <c r="F3" s="7" t="s">
        <v>19</v>
      </c>
      <c r="G3" s="8">
        <f>IF(ISBLANK(G2),"",$G$2*$G$6)</f>
        <v>8.2418212890625</v>
      </c>
      <c r="H3" s="21" t="s">
        <v>435</v>
      </c>
      <c r="I3" s="21">
        <v>4.7869539137646839</v>
      </c>
      <c r="J3">
        <f>'hidden params'!J3</f>
        <v>0.20220994369181175</v>
      </c>
      <c r="K3">
        <f t="shared" si="0"/>
        <v>2</v>
      </c>
      <c r="L3">
        <f t="shared" si="1"/>
        <v>0.25974101589126003</v>
      </c>
      <c r="M3">
        <f>I$7*((L$1*J3)+(L$2*J2)+(L$3*J1)) + $I$4</f>
        <v>55107.529512553592</v>
      </c>
      <c r="N3">
        <f t="shared" si="2"/>
        <v>1.9257313730524434E-2</v>
      </c>
      <c r="O3">
        <f>I$10*((N$1*J3)+(N$2*J2)+(N$3*J1))+$I$4</f>
        <v>2498.1315235861866</v>
      </c>
      <c r="P3">
        <f t="shared" si="3"/>
        <v>57935.333837938859</v>
      </c>
      <c r="Q3">
        <f t="shared" si="4"/>
        <v>-1104.6661620611412</v>
      </c>
      <c r="R3">
        <f t="shared" si="5"/>
        <v>1220287.3296028916</v>
      </c>
      <c r="S3">
        <f t="shared" si="6"/>
        <v>1220287.3296028916</v>
      </c>
      <c r="T3">
        <f t="shared" si="7"/>
        <v>28918997.965905517</v>
      </c>
      <c r="U3">
        <f t="shared" si="8"/>
        <v>1.8367192085211456E-3</v>
      </c>
      <c r="V3">
        <f>I$13*((U$1*J3)+(U$2*J2)+(U$3*J1))+$I$4</f>
        <v>329.67280181886696</v>
      </c>
    </row>
    <row r="4" spans="1:22" x14ac:dyDescent="0.5">
      <c r="A4">
        <v>523.46502685546875</v>
      </c>
      <c r="B4">
        <v>19</v>
      </c>
      <c r="D4">
        <v>525.28497314453125</v>
      </c>
      <c r="E4">
        <v>105500</v>
      </c>
      <c r="F4" s="5" t="s">
        <v>26</v>
      </c>
      <c r="G4" s="6">
        <v>526.37701416015625</v>
      </c>
      <c r="H4" t="s">
        <v>11</v>
      </c>
      <c r="I4">
        <v>9.8933497048279888E-9</v>
      </c>
      <c r="J4">
        <f>'hidden params'!J4</f>
        <v>4.9195920044795109E-2</v>
      </c>
      <c r="K4">
        <f t="shared" si="0"/>
        <v>3</v>
      </c>
      <c r="L4">
        <f t="shared" si="1"/>
        <v>0.35238399389525304</v>
      </c>
      <c r="M4">
        <f>I$7*((L$1*J4)+(L$2*J3)+(L$3*J2)+(L$4*J1)) + $I$4</f>
        <v>91261.854292963879</v>
      </c>
      <c r="N4">
        <f t="shared" si="2"/>
        <v>9.4626605283401832E-2</v>
      </c>
      <c r="O4">
        <f>I$10*((N$1*J4)+(N$2*J3)+(N$3*J2)+(N$4*J1))+$I$4</f>
        <v>12972.961633700372</v>
      </c>
      <c r="P4">
        <f t="shared" si="3"/>
        <v>106977.47157722978</v>
      </c>
      <c r="Q4">
        <f t="shared" si="4"/>
        <v>1477.4715772297786</v>
      </c>
      <c r="R4">
        <f t="shared" si="5"/>
        <v>2182922.2615218498</v>
      </c>
      <c r="S4">
        <f t="shared" si="6"/>
        <v>2182922.2615218498</v>
      </c>
      <c r="T4">
        <f t="shared" si="7"/>
        <v>47938480.681399658</v>
      </c>
      <c r="U4">
        <f t="shared" si="8"/>
        <v>1.4794735842709739E-2</v>
      </c>
      <c r="V4">
        <f>I$13*((U$1*J4)+(U$2*J3)+(U$3*J2)+(U$4*J1))+$I$4</f>
        <v>2742.6556505853277</v>
      </c>
    </row>
    <row r="5" spans="1:22" ht="14.7" thickBot="1" x14ac:dyDescent="0.55000000000000004">
      <c r="A5">
        <v>523.4749755859375</v>
      </c>
      <c r="B5">
        <v>7.5</v>
      </c>
      <c r="D5">
        <v>525.78497314453125</v>
      </c>
      <c r="E5">
        <v>140800</v>
      </c>
      <c r="F5" s="9" t="s">
        <v>27</v>
      </c>
      <c r="G5" s="10">
        <f>($G$4-1.00794)*$G$6</f>
        <v>1050.7381483203126</v>
      </c>
      <c r="H5" t="s">
        <v>436</v>
      </c>
      <c r="I5">
        <f>'hidden params'!D2</f>
        <v>1</v>
      </c>
      <c r="J5">
        <f>'hidden params'!J5</f>
        <v>9.56276746222493E-3</v>
      </c>
      <c r="K5">
        <f t="shared" si="0"/>
        <v>4</v>
      </c>
      <c r="L5">
        <f t="shared" si="1"/>
        <v>0.22989876620693872</v>
      </c>
      <c r="M5">
        <f>I$7*((L$1*J5)+(L$2*J4)+(L$3*J3)+(L$4*J2)+(L$5*J1)) + $I$4</f>
        <v>86217.072624528475</v>
      </c>
      <c r="N5">
        <f t="shared" si="2"/>
        <v>0.26154922620534021</v>
      </c>
      <c r="O5">
        <f>I$10*((N$1*J5)+(N$2*J4)+(N$3*J3)+(N$4*J2)+(N$5*J1))+$I$4</f>
        <v>39227.102482089336</v>
      </c>
      <c r="P5">
        <f t="shared" si="3"/>
        <v>139485.09708808412</v>
      </c>
      <c r="Q5">
        <f t="shared" si="4"/>
        <v>-1314.9029119158804</v>
      </c>
      <c r="R5">
        <f t="shared" si="5"/>
        <v>1728969.6677648616</v>
      </c>
      <c r="S5">
        <f t="shared" si="6"/>
        <v>1728969.6677648616</v>
      </c>
      <c r="T5">
        <f t="shared" si="7"/>
        <v>45331641.214487806</v>
      </c>
      <c r="U5">
        <f t="shared" si="8"/>
        <v>7.2256218165438729E-2</v>
      </c>
      <c r="V5">
        <f>I$13*((U$1*J5)+(U$2*J4)+(U$3*J3)+(U$4*J2)+(U$5*J1))+$I$4</f>
        <v>14040.921981486086</v>
      </c>
    </row>
    <row r="6" spans="1:22" ht="14.7" thickTop="1" x14ac:dyDescent="0.5">
      <c r="A6">
        <v>523.4849853515625</v>
      </c>
      <c r="B6">
        <v>9.5</v>
      </c>
      <c r="D6">
        <v>526.2860107421875</v>
      </c>
      <c r="E6">
        <v>160300</v>
      </c>
      <c r="F6" t="s">
        <v>28</v>
      </c>
      <c r="G6">
        <v>2</v>
      </c>
      <c r="H6" t="s">
        <v>437</v>
      </c>
      <c r="I6">
        <f>SUM(S1:S30)</f>
        <v>19121689.196116749</v>
      </c>
      <c r="J6">
        <f>'hidden params'!J6</f>
        <v>1.5654537401586068E-3</v>
      </c>
      <c r="K6">
        <f t="shared" si="0"/>
        <v>5</v>
      </c>
      <c r="L6">
        <f t="shared" si="1"/>
        <v>5.2842461804154368E-2</v>
      </c>
      <c r="M6">
        <f>I$7*((L$1*J6)+(L$2*J5)+(L$3*J4)+(L$4*J3)+(L$5*J2)+(L$6*J1)) + $I$4</f>
        <v>47685.283519183875</v>
      </c>
      <c r="N6">
        <f t="shared" si="2"/>
        <v>0.38556050758854188</v>
      </c>
      <c r="O6">
        <f>I$10*((N$1*J6)+(N$2*J5)+(N$3*J4)+(N$4*J3)+(N$5*J2)+(N$6*J1))+$I$4</f>
        <v>68479.353437367638</v>
      </c>
      <c r="P6">
        <f t="shared" si="3"/>
        <v>161275.03600912896</v>
      </c>
      <c r="Q6">
        <f t="shared" si="4"/>
        <v>975.03600912896218</v>
      </c>
      <c r="R6">
        <f t="shared" si="5"/>
        <v>950695.21909813362</v>
      </c>
      <c r="S6">
        <f t="shared" si="6"/>
        <v>950695.21909813362</v>
      </c>
      <c r="T6">
        <f t="shared" si="7"/>
        <v>25096097.63442146</v>
      </c>
      <c r="U6">
        <f t="shared" si="8"/>
        <v>0.21541563387539617</v>
      </c>
      <c r="V6">
        <f>I$13*((U$1*J6)+(U$2*J5)+(U$3*J4)+(U$4*J3)+(U$5*J2)+(U$6*J1))+$I$4</f>
        <v>45110.399052597248</v>
      </c>
    </row>
    <row r="7" spans="1:22" x14ac:dyDescent="0.5">
      <c r="A7">
        <v>523.4949951171875</v>
      </c>
      <c r="B7">
        <v>8.75</v>
      </c>
      <c r="D7">
        <v>526.7860107421875</v>
      </c>
      <c r="E7">
        <v>170400</v>
      </c>
      <c r="F7" t="s">
        <v>29</v>
      </c>
      <c r="G7" s="11">
        <v>0.10000000149011612</v>
      </c>
      <c r="H7" s="21" t="s">
        <v>438</v>
      </c>
      <c r="I7" s="21">
        <v>172801.2719714063</v>
      </c>
      <c r="J7">
        <f>'hidden params'!J7</f>
        <v>2.2288478874357397E-4</v>
      </c>
      <c r="K7">
        <f t="shared" si="0"/>
        <v>6</v>
      </c>
      <c r="L7">
        <f t="shared" si="1"/>
        <v>0</v>
      </c>
      <c r="M7">
        <f>I$7*((L$1*J7)+(L$2*J6)+(L$3*J5)+(L$4*J4)+(L$5*J3)+(L$6*J2)+(L$7*J1)) + $I$4</f>
        <v>16971.423781219044</v>
      </c>
      <c r="N7">
        <f t="shared" si="2"/>
        <v>0.23682142773384174</v>
      </c>
      <c r="O7">
        <f>I$10*((N$1*J7)+(N$2*J6)+(N$3*J5)+(N$4*J4)+(N$5*J3)+(N$6*J2)+(N$7*J1))+$I$4</f>
        <v>64028.137489930465</v>
      </c>
      <c r="P7">
        <f t="shared" si="3"/>
        <v>169488.22584710969</v>
      </c>
      <c r="Q7">
        <f t="shared" si="4"/>
        <v>-911.77415289031342</v>
      </c>
      <c r="R7">
        <f t="shared" si="5"/>
        <v>831332.10587884858</v>
      </c>
      <c r="S7">
        <f t="shared" si="6"/>
        <v>831332.10587884858</v>
      </c>
      <c r="T7">
        <f t="shared" si="7"/>
        <v>8940308.6303234715</v>
      </c>
      <c r="U7">
        <f t="shared" si="8"/>
        <v>0.36897433272807989</v>
      </c>
      <c r="V7">
        <f>I$13*((U$1*J7)+(U$2*J6)+(U$3*J5)+(U$4*J4)+(U$5*J3)+(U$6*J2)+(U$7*J1))+$I$4</f>
        <v>88488.664575979987</v>
      </c>
    </row>
    <row r="8" spans="1:22" x14ac:dyDescent="0.5">
      <c r="A8">
        <v>523.5050048828125</v>
      </c>
      <c r="B8">
        <v>4.75</v>
      </c>
      <c r="D8">
        <v>527.2979736328125</v>
      </c>
      <c r="E8">
        <v>129100</v>
      </c>
      <c r="F8" t="s">
        <v>30</v>
      </c>
      <c r="G8" s="11">
        <v>2.9999999329447746E-2</v>
      </c>
      <c r="H8" s="21" t="s">
        <v>439</v>
      </c>
      <c r="I8" s="21">
        <v>0.5935594016664717</v>
      </c>
      <c r="J8">
        <f>'hidden params'!J8</f>
        <v>2.8200854503395628E-5</v>
      </c>
      <c r="K8">
        <f t="shared" si="0"/>
        <v>7</v>
      </c>
      <c r="L8">
        <f t="shared" si="1"/>
        <v>0</v>
      </c>
      <c r="M8">
        <f>I$7*((L$1*J8)+(L$2*J7)+(L$3*J6)+(L$4*J5)+(L$5*J4)+(L$6*J3)+(L$7*J2)+(L$8*J1)) + $I$4</f>
        <v>4457.0711931277192</v>
      </c>
      <c r="N8">
        <f t="shared" si="2"/>
        <v>3.3851136754847725E-7</v>
      </c>
      <c r="O8">
        <f>I$10*((N$1*J8)+(N$2*J7)+(N$3*J6)+(N$4*J5)+(N$5*J4)+(N$6*J3)+(N$7*J2)+(N$8*J1))+$I$4</f>
        <v>28480.610092356183</v>
      </c>
      <c r="P8">
        <f t="shared" si="3"/>
        <v>130538.7614968869</v>
      </c>
      <c r="Q8">
        <f t="shared" si="4"/>
        <v>1438.761496886902</v>
      </c>
      <c r="R8">
        <f t="shared" si="5"/>
        <v>2070034.644924239</v>
      </c>
      <c r="S8">
        <f t="shared" si="6"/>
        <v>2070034.644924239</v>
      </c>
      <c r="T8">
        <f t="shared" si="7"/>
        <v>2350204.6084734281</v>
      </c>
      <c r="U8">
        <f t="shared" si="8"/>
        <v>0.29769944930958947</v>
      </c>
      <c r="V8">
        <f>I$13*((U$1*J8)+(U$2*J7)+(U$3*J6)+(U$4*J5)+(U$5*J4)+(U$6*J3)+(U$7*J2)+(U$8*J1))+$I$4</f>
        <v>97601.080211422784</v>
      </c>
    </row>
    <row r="9" spans="1:22" x14ac:dyDescent="0.5">
      <c r="A9">
        <v>523.5150146484375</v>
      </c>
      <c r="B9">
        <v>5.75</v>
      </c>
      <c r="D9">
        <v>527.79901123046875</v>
      </c>
      <c r="E9">
        <v>63220</v>
      </c>
      <c r="F9" t="s">
        <v>31</v>
      </c>
      <c r="G9">
        <v>6</v>
      </c>
      <c r="H9" t="s">
        <v>445</v>
      </c>
      <c r="I9">
        <f>I3*I8</f>
        <v>2.8413415008591407</v>
      </c>
      <c r="J9">
        <f>'hidden params'!J9</f>
        <v>3.2198967658273084E-6</v>
      </c>
      <c r="K9">
        <f t="shared" si="0"/>
        <v>8</v>
      </c>
      <c r="L9">
        <f t="shared" si="1"/>
        <v>0</v>
      </c>
      <c r="M9">
        <f>I$7*((L$1*J9)+(L$2*J8)+(L$3*J7)+(L$4*J6)+(L$5*J5)+(L$6*J4)+(L$7*J3)+(L$8*J2)+(L$9*J1)) + $I$4</f>
        <v>934.91144882830827</v>
      </c>
      <c r="N9">
        <f t="shared" si="2"/>
        <v>0</v>
      </c>
      <c r="O9">
        <f>I$10*((N$1*J9)+(N$2*J8)+(N$3*J7)+(N$4*J6)+(N$5*J5)+(N$6*J4)+(N$7*J3)+(N$8*J2)+(N$9*J1))+$I$4</f>
        <v>8457.0165689863661</v>
      </c>
      <c r="P9">
        <f t="shared" si="3"/>
        <v>61530.412425963274</v>
      </c>
      <c r="Q9">
        <f t="shared" si="4"/>
        <v>-1689.5875740367264</v>
      </c>
      <c r="R9">
        <f t="shared" si="5"/>
        <v>2854706.1703393105</v>
      </c>
      <c r="S9">
        <f t="shared" si="6"/>
        <v>2854706.1703393105</v>
      </c>
      <c r="T9">
        <f t="shared" si="7"/>
        <v>493445.3382796261</v>
      </c>
      <c r="U9">
        <f t="shared" si="8"/>
        <v>3.7901795868522777E-2</v>
      </c>
      <c r="V9">
        <f>I$13*((U$1*J9)+(U$2*J8)+(U$3*J7)+(U$4*J6)+(U$5*J5)+(U$6*J4)+(U$7*J3)+(U$8*J2)+(U$9*J1))+$I$4</f>
        <v>52138.484408168384</v>
      </c>
    </row>
    <row r="10" spans="1:22" x14ac:dyDescent="0.5">
      <c r="A10">
        <v>523.5250244140625</v>
      </c>
      <c r="B10">
        <v>11.5</v>
      </c>
      <c r="D10">
        <v>528.301025390625</v>
      </c>
      <c r="E10">
        <v>19750</v>
      </c>
      <c r="F10" s="2" t="s">
        <v>22</v>
      </c>
      <c r="G10">
        <v>524.27740478515625</v>
      </c>
      <c r="H10" s="22" t="s">
        <v>453</v>
      </c>
      <c r="I10" s="22">
        <v>121667.10584866189</v>
      </c>
      <c r="J10">
        <f>'hidden params'!J10</f>
        <v>3.3555566333987669E-7</v>
      </c>
      <c r="K10">
        <f t="shared" si="0"/>
        <v>9</v>
      </c>
      <c r="L10">
        <f t="shared" si="1"/>
        <v>0</v>
      </c>
      <c r="M10">
        <f>I$7*((L1*J$10)+(L2*J$9)+(L3*J$8)+(L4*J$7)+(L5*J$6)+(L6*J$5)+(L7*J$4)+(L8*J$3)+(L9*J$2)+(L10*J$1)) + $I$4</f>
        <v>164.40122387959775</v>
      </c>
      <c r="N10">
        <f t="shared" si="2"/>
        <v>0</v>
      </c>
      <c r="O10">
        <f>I$10*((N1*J$10)+(N2*J$9)+(N3*J$8)+(N4*J$7)+(N5*J$6)+(N6*J$5)+(N7*J$4)+(N8*J$3)+(N9*J$2)+(N10*J$1)) + $I$4</f>
        <v>1918.5474014441256</v>
      </c>
      <c r="P10">
        <f t="shared" si="3"/>
        <v>19874.775283861531</v>
      </c>
      <c r="Q10">
        <f t="shared" si="4"/>
        <v>124.77528386153062</v>
      </c>
      <c r="R10">
        <f t="shared" si="5"/>
        <v>15568.871462725545</v>
      </c>
      <c r="S10">
        <f t="shared" si="6"/>
        <v>15568.871462725545</v>
      </c>
      <c r="T10">
        <f t="shared" si="7"/>
        <v>86853.335151065199</v>
      </c>
      <c r="U10">
        <f t="shared" si="8"/>
        <v>0</v>
      </c>
      <c r="V10">
        <f>I$13*((U1*J$10)+(U2*J$9)+(U3*J$8)+(U4*J$7)+(U5*J$6)+(U6*J$5)+(U7*J$4)+(U8*J$3)+(U9*J$2)+(U10*J$1)) + $I$4</f>
        <v>17791.826658557595</v>
      </c>
    </row>
    <row r="11" spans="1:22" x14ac:dyDescent="0.5">
      <c r="A11">
        <v>523.53497314453125</v>
      </c>
      <c r="B11">
        <v>30</v>
      </c>
      <c r="D11">
        <v>528.802001953125</v>
      </c>
      <c r="E11">
        <v>5798</v>
      </c>
      <c r="F11" s="2" t="s">
        <v>32</v>
      </c>
      <c r="G11">
        <v>528.3983154296875</v>
      </c>
      <c r="H11" s="22" t="s">
        <v>454</v>
      </c>
      <c r="I11" s="22">
        <v>0.78656868922109291</v>
      </c>
      <c r="J11">
        <f>'hidden params'!J11</f>
        <v>3.2197744332767282E-8</v>
      </c>
      <c r="K11">
        <f t="shared" si="0"/>
        <v>10</v>
      </c>
      <c r="L11">
        <f t="shared" si="1"/>
        <v>0</v>
      </c>
      <c r="M11">
        <f t="shared" ref="M11:M30" si="9">I$7*((L2*J$10)+(L3*J$9)+(L4*J$8)+(L5*J$7)+(L6*J$6)+(L7*J$5)+(L8*J$4)+(L9*J$3)+(L10*J$2)+(L11*J$1)) + $I$4</f>
        <v>25.01622515552889</v>
      </c>
      <c r="N11">
        <f t="shared" si="2"/>
        <v>0</v>
      </c>
      <c r="O11">
        <f t="shared" ref="O11:O30" si="10">I$10*((N2*J$10)+(N3*J$9)+(N4*J$8)+(N5*J$7)+(N6*J$6)+(N7*J$5)+(N8*J$4)+(N9*J$3)+(N10*J$2)+(N11*J$1)) + $I$4</f>
        <v>356.39807086500531</v>
      </c>
      <c r="P11">
        <f t="shared" si="3"/>
        <v>4892.4060321866473</v>
      </c>
      <c r="Q11">
        <f t="shared" si="4"/>
        <v>-905.59396781335272</v>
      </c>
      <c r="R11">
        <f t="shared" si="5"/>
        <v>820100.43453993171</v>
      </c>
      <c r="S11">
        <f t="shared" si="6"/>
        <v>820100.43453993171</v>
      </c>
      <c r="T11">
        <f t="shared" si="7"/>
        <v>13228.629943553802</v>
      </c>
      <c r="U11">
        <f t="shared" si="8"/>
        <v>0</v>
      </c>
      <c r="V11">
        <f t="shared" ref="V11:V30" si="11">I$13*((U2*J$10)+(U3*J$9)+(U4*J$8)+(U5*J$7)+(U6*J$6)+(U7*J$5)+(U8*J$4)+(U9*J$3)+(U10*J$2)+(U11*J$1)) + $I$4</f>
        <v>4510.9917361858998</v>
      </c>
    </row>
    <row r="12" spans="1:22" x14ac:dyDescent="0.5">
      <c r="A12">
        <v>523.54498291015625</v>
      </c>
      <c r="B12">
        <v>42.25</v>
      </c>
      <c r="D12">
        <f>D11 + (1/$G$6)</f>
        <v>529.302001953125</v>
      </c>
      <c r="E12">
        <v>0</v>
      </c>
      <c r="F12" t="s">
        <v>33</v>
      </c>
      <c r="G12" t="s">
        <v>34</v>
      </c>
      <c r="H12" t="s">
        <v>458</v>
      </c>
      <c r="I12">
        <f>I11*I22</f>
        <v>4.7194142708701143</v>
      </c>
      <c r="J12">
        <f>'hidden params'!J12</f>
        <v>2.82920264901344E-9</v>
      </c>
      <c r="K12">
        <f t="shared" si="0"/>
        <v>11</v>
      </c>
      <c r="L12">
        <f t="shared" si="1"/>
        <v>0</v>
      </c>
      <c r="M12">
        <f t="shared" si="9"/>
        <v>3.3666734096665234</v>
      </c>
      <c r="N12">
        <f t="shared" si="2"/>
        <v>0</v>
      </c>
      <c r="O12">
        <f t="shared" si="10"/>
        <v>56.497198661280862</v>
      </c>
      <c r="P12">
        <f t="shared" si="3"/>
        <v>979.4191304614651</v>
      </c>
      <c r="Q12">
        <f t="shared" si="4"/>
        <v>979.4191304614651</v>
      </c>
      <c r="R12">
        <f t="shared" si="5"/>
        <v>959261.83311389235</v>
      </c>
      <c r="S12">
        <f t="shared" si="6"/>
        <v>959261.83311389235</v>
      </c>
      <c r="T12">
        <f t="shared" si="7"/>
        <v>1781.9869756588441</v>
      </c>
      <c r="U12">
        <f t="shared" si="8"/>
        <v>0</v>
      </c>
      <c r="V12">
        <f t="shared" si="11"/>
        <v>919.55525841030442</v>
      </c>
    </row>
    <row r="13" spans="1:22" x14ac:dyDescent="0.5">
      <c r="A13">
        <v>523.55499267578125</v>
      </c>
      <c r="B13">
        <v>35.5</v>
      </c>
      <c r="D13">
        <f>D12 + (1/$G$6)</f>
        <v>529.802001953125</v>
      </c>
      <c r="E13">
        <v>0</v>
      </c>
      <c r="F13">
        <v>17040</v>
      </c>
      <c r="H13" s="23" t="s">
        <v>514</v>
      </c>
      <c r="I13" s="23">
        <v>172228.60024680998</v>
      </c>
      <c r="J13">
        <f>'hidden params'!J13</f>
        <v>2.3609250813173977E-10</v>
      </c>
      <c r="K13">
        <f t="shared" si="0"/>
        <v>12</v>
      </c>
      <c r="L13">
        <f t="shared" si="1"/>
        <v>0</v>
      </c>
      <c r="M13">
        <f t="shared" si="9"/>
        <v>0.40585789349440016</v>
      </c>
      <c r="N13">
        <f t="shared" si="2"/>
        <v>0</v>
      </c>
      <c r="O13">
        <f t="shared" si="10"/>
        <v>7.8513576379720753</v>
      </c>
      <c r="P13">
        <f t="shared" si="3"/>
        <v>166.19636528938329</v>
      </c>
      <c r="Q13">
        <f t="shared" si="4"/>
        <v>166.19636528938329</v>
      </c>
      <c r="R13">
        <f t="shared" si="5"/>
        <v>27621.23183540213</v>
      </c>
      <c r="S13">
        <f t="shared" si="6"/>
        <v>27621.23183540213</v>
      </c>
      <c r="T13">
        <f t="shared" si="7"/>
        <v>215.02432448181139</v>
      </c>
      <c r="U13">
        <f t="shared" si="8"/>
        <v>0</v>
      </c>
      <c r="V13">
        <f t="shared" si="11"/>
        <v>157.93914977770353</v>
      </c>
    </row>
    <row r="14" spans="1:22" x14ac:dyDescent="0.5">
      <c r="A14">
        <v>523.56500244140625</v>
      </c>
      <c r="B14">
        <v>44</v>
      </c>
      <c r="D14">
        <f>D13 + (1/$G$6)</f>
        <v>530.302001953125</v>
      </c>
      <c r="E14">
        <v>0</v>
      </c>
      <c r="F14">
        <v>17040</v>
      </c>
      <c r="H14" s="23" t="s">
        <v>515</v>
      </c>
      <c r="I14" s="23">
        <v>0.82235747575759888</v>
      </c>
      <c r="J14">
        <f>'hidden params'!J14</f>
        <v>0</v>
      </c>
      <c r="K14">
        <f t="shared" si="0"/>
        <v>13</v>
      </c>
      <c r="L14">
        <f t="shared" si="1"/>
        <v>0</v>
      </c>
      <c r="M14">
        <f t="shared" si="9"/>
        <v>4.2732227359877605E-2</v>
      </c>
      <c r="N14">
        <f t="shared" si="2"/>
        <v>0</v>
      </c>
      <c r="O14">
        <f t="shared" si="10"/>
        <v>0.97429455095432171</v>
      </c>
      <c r="P14">
        <f t="shared" si="3"/>
        <v>24.579525211167109</v>
      </c>
      <c r="Q14">
        <f t="shared" si="4"/>
        <v>24.579525211167109</v>
      </c>
      <c r="R14">
        <f t="shared" si="5"/>
        <v>604.15305960639955</v>
      </c>
      <c r="S14">
        <f t="shared" si="6"/>
        <v>604.15305960639955</v>
      </c>
      <c r="T14">
        <f t="shared" si="7"/>
        <v>22.660985716859194</v>
      </c>
      <c r="U14">
        <f t="shared" si="8"/>
        <v>0</v>
      </c>
      <c r="V14">
        <f t="shared" si="11"/>
        <v>23.562498452639609</v>
      </c>
    </row>
    <row r="15" spans="1:22" x14ac:dyDescent="0.5">
      <c r="A15">
        <v>523.57501220703125</v>
      </c>
      <c r="B15">
        <v>47.5</v>
      </c>
      <c r="E15">
        <v>0</v>
      </c>
      <c r="H15" t="s">
        <v>513</v>
      </c>
      <c r="I15">
        <f>I14*I23</f>
        <v>5.9374357033952663</v>
      </c>
      <c r="J15">
        <f>'hidden params'!J15</f>
        <v>0</v>
      </c>
      <c r="K15" t="str">
        <f t="shared" si="0"/>
        <v/>
      </c>
      <c r="L15">
        <f t="shared" si="1"/>
        <v>0</v>
      </c>
      <c r="M15">
        <f t="shared" si="9"/>
        <v>3.0640507368716124E-3</v>
      </c>
      <c r="N15">
        <f t="shared" si="2"/>
        <v>0</v>
      </c>
      <c r="O15">
        <f t="shared" si="10"/>
        <v>0.10851819968234573</v>
      </c>
      <c r="P15" t="str">
        <f t="shared" si="3"/>
        <v/>
      </c>
      <c r="Q15" t="str">
        <f t="shared" si="4"/>
        <v/>
      </c>
      <c r="R15" t="str">
        <f t="shared" si="5"/>
        <v/>
      </c>
      <c r="S15" t="str">
        <f t="shared" si="6"/>
        <v/>
      </c>
      <c r="T15" t="str">
        <f t="shared" si="7"/>
        <v/>
      </c>
      <c r="U15">
        <f t="shared" si="8"/>
        <v>0</v>
      </c>
      <c r="V15">
        <f t="shared" si="11"/>
        <v>3.1179328649578704</v>
      </c>
    </row>
    <row r="16" spans="1:22" x14ac:dyDescent="0.5">
      <c r="A16">
        <v>523.58502197265625</v>
      </c>
      <c r="B16">
        <v>23.5</v>
      </c>
      <c r="E16">
        <v>0</v>
      </c>
      <c r="F16">
        <v>30206413.836006254</v>
      </c>
      <c r="H16" t="s">
        <v>455</v>
      </c>
      <c r="I16">
        <f>I7/(I7+I10+I13)</f>
        <v>0.37026439015562618</v>
      </c>
      <c r="J16">
        <f>'hidden params'!J16</f>
        <v>0</v>
      </c>
      <c r="K16" t="str">
        <f t="shared" si="0"/>
        <v/>
      </c>
      <c r="L16">
        <f t="shared" si="1"/>
        <v>0</v>
      </c>
      <c r="M16">
        <f t="shared" si="9"/>
        <v>9.8933497048279888E-9</v>
      </c>
      <c r="N16">
        <f t="shared" si="2"/>
        <v>0</v>
      </c>
      <c r="O16">
        <f t="shared" si="10"/>
        <v>9.6686345793748907E-3</v>
      </c>
      <c r="P16" t="str">
        <f t="shared" si="3"/>
        <v/>
      </c>
      <c r="Q16" t="str">
        <f t="shared" si="4"/>
        <v/>
      </c>
      <c r="R16" t="str">
        <f t="shared" si="5"/>
        <v/>
      </c>
      <c r="S16" t="str">
        <f t="shared" si="6"/>
        <v/>
      </c>
      <c r="T16" t="str">
        <f t="shared" si="7"/>
        <v/>
      </c>
      <c r="U16">
        <f t="shared" si="8"/>
        <v>0</v>
      </c>
      <c r="V16">
        <f t="shared" si="11"/>
        <v>0.37050436665527015</v>
      </c>
    </row>
    <row r="17" spans="1:22" x14ac:dyDescent="0.5">
      <c r="A17">
        <v>523.594970703125</v>
      </c>
      <c r="B17">
        <v>11.75</v>
      </c>
      <c r="E17">
        <v>0</v>
      </c>
      <c r="F17">
        <v>86878310.066883311</v>
      </c>
      <c r="H17" t="s">
        <v>456</v>
      </c>
      <c r="I17">
        <f>I10/(I10+I7+I13)</f>
        <v>0.26069829368217351</v>
      </c>
      <c r="J17">
        <f>'hidden params'!J17</f>
        <v>0</v>
      </c>
      <c r="K17" t="str">
        <f t="shared" si="0"/>
        <v/>
      </c>
      <c r="L17">
        <f t="shared" si="1"/>
        <v>0</v>
      </c>
      <c r="M17">
        <f t="shared" si="9"/>
        <v>9.8933497048279888E-9</v>
      </c>
      <c r="N17">
        <f t="shared" si="2"/>
        <v>0</v>
      </c>
      <c r="O17">
        <f t="shared" si="10"/>
        <v>2.37134440470247E-8</v>
      </c>
      <c r="P17" t="str">
        <f t="shared" si="3"/>
        <v/>
      </c>
      <c r="Q17" t="str">
        <f t="shared" si="4"/>
        <v/>
      </c>
      <c r="R17" t="str">
        <f t="shared" si="5"/>
        <v/>
      </c>
      <c r="S17" t="str">
        <f t="shared" si="6"/>
        <v/>
      </c>
      <c r="T17" t="str">
        <f t="shared" si="7"/>
        <v/>
      </c>
      <c r="U17">
        <f t="shared" si="8"/>
        <v>0</v>
      </c>
      <c r="V17">
        <f t="shared" si="11"/>
        <v>3.8223496452602534E-2</v>
      </c>
    </row>
    <row r="18" spans="1:22" x14ac:dyDescent="0.5">
      <c r="A18">
        <v>523.60498046875</v>
      </c>
      <c r="B18">
        <v>53</v>
      </c>
      <c r="E18">
        <v>0</v>
      </c>
      <c r="F18">
        <v>29357477.092803765</v>
      </c>
      <c r="H18" t="s">
        <v>511</v>
      </c>
      <c r="I18">
        <f>I13/(I13+I10+I7)</f>
        <v>0.36903731616220031</v>
      </c>
      <c r="J18">
        <f>'hidden params'!J18</f>
        <v>0</v>
      </c>
      <c r="K18" t="str">
        <f t="shared" si="0"/>
        <v/>
      </c>
      <c r="L18">
        <f t="shared" si="1"/>
        <v>0</v>
      </c>
      <c r="M18">
        <f t="shared" si="9"/>
        <v>9.8933497048279888E-9</v>
      </c>
      <c r="N18">
        <f t="shared" si="2"/>
        <v>0</v>
      </c>
      <c r="O18">
        <f t="shared" si="10"/>
        <v>9.8933497048279888E-9</v>
      </c>
      <c r="P18" t="str">
        <f t="shared" si="3"/>
        <v/>
      </c>
      <c r="Q18" t="str">
        <f t="shared" si="4"/>
        <v/>
      </c>
      <c r="R18" t="str">
        <f t="shared" si="5"/>
        <v/>
      </c>
      <c r="S18" t="str">
        <f t="shared" si="6"/>
        <v/>
      </c>
      <c r="T18" t="str">
        <f t="shared" si="7"/>
        <v/>
      </c>
      <c r="U18">
        <f t="shared" si="8"/>
        <v>0</v>
      </c>
      <c r="V18">
        <f t="shared" si="11"/>
        <v>2.1904411761428165E-3</v>
      </c>
    </row>
    <row r="19" spans="1:22" x14ac:dyDescent="0.5">
      <c r="A19">
        <v>523.614990234375</v>
      </c>
      <c r="B19">
        <v>110</v>
      </c>
      <c r="E19">
        <v>0</v>
      </c>
      <c r="H19" t="s">
        <v>444</v>
      </c>
      <c r="I19">
        <v>129.75257702451762</v>
      </c>
      <c r="J19">
        <f>'hidden params'!J19</f>
        <v>0</v>
      </c>
      <c r="K19" t="str">
        <f t="shared" si="0"/>
        <v/>
      </c>
      <c r="L19">
        <f t="shared" si="1"/>
        <v>0</v>
      </c>
      <c r="M19">
        <f t="shared" si="9"/>
        <v>9.8933497048279888E-9</v>
      </c>
      <c r="N19">
        <f t="shared" si="2"/>
        <v>0</v>
      </c>
      <c r="O19">
        <f t="shared" si="10"/>
        <v>9.8933497048279888E-9</v>
      </c>
      <c r="P19" t="str">
        <f t="shared" si="3"/>
        <v/>
      </c>
      <c r="Q19" t="str">
        <f t="shared" si="4"/>
        <v/>
      </c>
      <c r="R19" t="str">
        <f t="shared" si="5"/>
        <v/>
      </c>
      <c r="S19" t="str">
        <f t="shared" si="6"/>
        <v/>
      </c>
      <c r="T19" t="str">
        <f t="shared" si="7"/>
        <v/>
      </c>
      <c r="U19">
        <f t="shared" si="8"/>
        <v>0</v>
      </c>
      <c r="V19">
        <f t="shared" si="11"/>
        <v>9.8933497048279888E-9</v>
      </c>
    </row>
    <row r="20" spans="1:22" x14ac:dyDescent="0.5">
      <c r="A20">
        <v>523.625</v>
      </c>
      <c r="B20">
        <v>110.5</v>
      </c>
      <c r="E20">
        <v>0</v>
      </c>
      <c r="F20">
        <v>0.51983839732222792</v>
      </c>
      <c r="H20" t="s">
        <v>450</v>
      </c>
      <c r="I20">
        <f>'hidden params'!I20</f>
        <v>0.82235748181840074</v>
      </c>
      <c r="J20">
        <f>'hidden params'!J20</f>
        <v>0</v>
      </c>
      <c r="K20" t="str">
        <f t="shared" si="0"/>
        <v/>
      </c>
      <c r="L20">
        <f t="shared" si="1"/>
        <v>0</v>
      </c>
      <c r="M20">
        <f t="shared" si="9"/>
        <v>9.8933497048279888E-9</v>
      </c>
      <c r="N20">
        <f t="shared" si="2"/>
        <v>0</v>
      </c>
      <c r="O20">
        <f t="shared" si="10"/>
        <v>9.8933497048279888E-9</v>
      </c>
      <c r="P20" t="str">
        <f t="shared" si="3"/>
        <v/>
      </c>
      <c r="Q20" t="str">
        <f t="shared" si="4"/>
        <v/>
      </c>
      <c r="R20" t="str">
        <f t="shared" si="5"/>
        <v/>
      </c>
      <c r="S20" t="str">
        <f t="shared" si="6"/>
        <v/>
      </c>
      <c r="T20" t="str">
        <f t="shared" si="7"/>
        <v/>
      </c>
      <c r="U20">
        <f t="shared" si="8"/>
        <v>0</v>
      </c>
      <c r="V20">
        <f t="shared" si="11"/>
        <v>9.8933497048279888E-9</v>
      </c>
    </row>
    <row r="21" spans="1:22" x14ac:dyDescent="0.5">
      <c r="A21">
        <v>523.635009765625</v>
      </c>
      <c r="B21">
        <v>69.75</v>
      </c>
      <c r="E21">
        <v>0</v>
      </c>
      <c r="F21">
        <v>0.77418424476847758</v>
      </c>
      <c r="H21" t="s">
        <v>451</v>
      </c>
      <c r="I21">
        <f>'hidden params'!I21</f>
        <v>7.2200180148492263</v>
      </c>
      <c r="J21">
        <f>'hidden params'!J21</f>
        <v>0</v>
      </c>
      <c r="K21" t="str">
        <f t="shared" si="0"/>
        <v/>
      </c>
      <c r="L21">
        <f t="shared" si="1"/>
        <v>0</v>
      </c>
      <c r="M21">
        <f t="shared" si="9"/>
        <v>9.8933497048279888E-9</v>
      </c>
      <c r="N21">
        <f t="shared" si="2"/>
        <v>0</v>
      </c>
      <c r="O21">
        <f t="shared" si="10"/>
        <v>9.8933497048279888E-9</v>
      </c>
      <c r="P21" t="str">
        <f t="shared" si="3"/>
        <v/>
      </c>
      <c r="Q21" t="str">
        <f t="shared" si="4"/>
        <v/>
      </c>
      <c r="R21" t="str">
        <f t="shared" si="5"/>
        <v/>
      </c>
      <c r="S21" t="str">
        <f t="shared" si="6"/>
        <v/>
      </c>
      <c r="T21" t="str">
        <f t="shared" si="7"/>
        <v/>
      </c>
      <c r="U21">
        <f t="shared" si="8"/>
        <v>0</v>
      </c>
      <c r="V21">
        <f t="shared" si="11"/>
        <v>9.8933497048279888E-9</v>
      </c>
    </row>
    <row r="22" spans="1:22" x14ac:dyDescent="0.5">
      <c r="A22">
        <v>523.64501953125</v>
      </c>
      <c r="B22">
        <v>33.25</v>
      </c>
      <c r="E22">
        <v>0</v>
      </c>
      <c r="F22">
        <v>211864.61687450513</v>
      </c>
      <c r="H22" s="22" t="s">
        <v>457</v>
      </c>
      <c r="I22" s="22">
        <v>6.0000027150121618</v>
      </c>
      <c r="J22">
        <f>'hidden params'!J22</f>
        <v>0</v>
      </c>
      <c r="K22" t="str">
        <f t="shared" si="0"/>
        <v/>
      </c>
      <c r="L22">
        <f t="shared" si="1"/>
        <v>0</v>
      </c>
      <c r="M22">
        <f t="shared" si="9"/>
        <v>9.8933497048279888E-9</v>
      </c>
      <c r="N22">
        <f t="shared" si="2"/>
        <v>0</v>
      </c>
      <c r="O22">
        <f t="shared" si="10"/>
        <v>9.8933497048279888E-9</v>
      </c>
      <c r="P22" t="str">
        <f t="shared" si="3"/>
        <v/>
      </c>
      <c r="Q22" t="str">
        <f t="shared" si="4"/>
        <v/>
      </c>
      <c r="R22" t="str">
        <f t="shared" si="5"/>
        <v/>
      </c>
      <c r="S22" t="str">
        <f t="shared" si="6"/>
        <v/>
      </c>
      <c r="T22" t="str">
        <f t="shared" si="7"/>
        <v/>
      </c>
      <c r="U22">
        <f t="shared" si="8"/>
        <v>0</v>
      </c>
      <c r="V22">
        <f t="shared" si="11"/>
        <v>9.8933497048279888E-9</v>
      </c>
    </row>
    <row r="23" spans="1:22" x14ac:dyDescent="0.5">
      <c r="A23">
        <v>523.655029296875</v>
      </c>
      <c r="B23">
        <v>19.25</v>
      </c>
      <c r="E23">
        <v>0</v>
      </c>
      <c r="F23">
        <v>5.9999995122162071</v>
      </c>
      <c r="H23" s="23" t="s">
        <v>512</v>
      </c>
      <c r="I23" s="23">
        <v>7.2200179100036621</v>
      </c>
      <c r="J23">
        <f>'hidden params'!J23</f>
        <v>0</v>
      </c>
      <c r="K23" t="str">
        <f t="shared" si="0"/>
        <v/>
      </c>
      <c r="L23">
        <f t="shared" si="1"/>
        <v>0</v>
      </c>
      <c r="M23">
        <f t="shared" si="9"/>
        <v>9.8933497048279888E-9</v>
      </c>
      <c r="N23">
        <f t="shared" si="2"/>
        <v>0</v>
      </c>
      <c r="O23">
        <f t="shared" si="10"/>
        <v>9.8933497048279888E-9</v>
      </c>
      <c r="P23" t="str">
        <f t="shared" si="3"/>
        <v/>
      </c>
      <c r="Q23" t="str">
        <f t="shared" si="4"/>
        <v/>
      </c>
      <c r="R23" t="str">
        <f t="shared" si="5"/>
        <v/>
      </c>
      <c r="S23" t="str">
        <f t="shared" si="6"/>
        <v/>
      </c>
      <c r="T23" t="str">
        <f t="shared" si="7"/>
        <v/>
      </c>
      <c r="U23">
        <f t="shared" si="8"/>
        <v>0</v>
      </c>
      <c r="V23">
        <f t="shared" si="11"/>
        <v>9.8933497048279888E-9</v>
      </c>
    </row>
    <row r="24" spans="1:22" x14ac:dyDescent="0.5">
      <c r="A24">
        <v>523.66497802734375</v>
      </c>
      <c r="B24">
        <v>14.25</v>
      </c>
      <c r="E24">
        <v>0</v>
      </c>
      <c r="F24">
        <v>7.2200180148492263</v>
      </c>
      <c r="H24" t="s">
        <v>446</v>
      </c>
      <c r="I24">
        <v>5794520896.0693359</v>
      </c>
      <c r="J24">
        <f>'hidden params'!J24</f>
        <v>0</v>
      </c>
      <c r="K24" t="str">
        <f t="shared" si="0"/>
        <v/>
      </c>
      <c r="L24">
        <f t="shared" si="1"/>
        <v>0</v>
      </c>
      <c r="M24">
        <f t="shared" si="9"/>
        <v>9.8933497048279888E-9</v>
      </c>
      <c r="N24">
        <f t="shared" si="2"/>
        <v>0</v>
      </c>
      <c r="O24">
        <f t="shared" si="10"/>
        <v>9.8933497048279888E-9</v>
      </c>
      <c r="P24" t="str">
        <f t="shared" si="3"/>
        <v/>
      </c>
      <c r="Q24" t="str">
        <f t="shared" si="4"/>
        <v/>
      </c>
      <c r="R24" t="str">
        <f t="shared" si="5"/>
        <v/>
      </c>
      <c r="S24" t="str">
        <f t="shared" si="6"/>
        <v/>
      </c>
      <c r="T24" t="str">
        <f t="shared" si="7"/>
        <v/>
      </c>
      <c r="U24">
        <f t="shared" si="8"/>
        <v>0</v>
      </c>
      <c r="V24">
        <f t="shared" si="11"/>
        <v>9.8933497048279888E-9</v>
      </c>
    </row>
    <row r="25" spans="1:22" x14ac:dyDescent="0.5">
      <c r="A25">
        <v>523.67498779296875</v>
      </c>
      <c r="B25">
        <v>4.5</v>
      </c>
      <c r="E25">
        <v>0</v>
      </c>
      <c r="H25" t="s">
        <v>452</v>
      </c>
      <c r="I25">
        <v>1245319318.4744358</v>
      </c>
      <c r="J25">
        <f>'hidden params'!J25</f>
        <v>0</v>
      </c>
      <c r="K25" t="str">
        <f t="shared" si="0"/>
        <v/>
      </c>
      <c r="L25">
        <f t="shared" si="1"/>
        <v>0</v>
      </c>
      <c r="M25">
        <f t="shared" si="9"/>
        <v>9.8933497048279888E-9</v>
      </c>
      <c r="N25">
        <f t="shared" si="2"/>
        <v>0</v>
      </c>
      <c r="O25">
        <f t="shared" si="10"/>
        <v>9.8933497048279888E-9</v>
      </c>
      <c r="P25" t="str">
        <f t="shared" si="3"/>
        <v/>
      </c>
      <c r="Q25" t="str">
        <f t="shared" si="4"/>
        <v/>
      </c>
      <c r="R25" t="str">
        <f t="shared" si="5"/>
        <v/>
      </c>
      <c r="S25" t="str">
        <f t="shared" si="6"/>
        <v/>
      </c>
      <c r="T25" t="str">
        <f t="shared" si="7"/>
        <v/>
      </c>
      <c r="U25">
        <f t="shared" si="8"/>
        <v>0</v>
      </c>
      <c r="V25">
        <f t="shared" si="11"/>
        <v>9.8933497048279888E-9</v>
      </c>
    </row>
    <row r="26" spans="1:22" x14ac:dyDescent="0.5">
      <c r="A26">
        <v>523.68499755859375</v>
      </c>
      <c r="B26">
        <v>18</v>
      </c>
      <c r="E26">
        <v>0</v>
      </c>
      <c r="H26" t="s">
        <v>510</v>
      </c>
      <c r="I26">
        <v>27679065.297685191</v>
      </c>
      <c r="J26">
        <f>'hidden params'!J26</f>
        <v>0</v>
      </c>
      <c r="K26" t="str">
        <f t="shared" si="0"/>
        <v/>
      </c>
      <c r="L26">
        <f t="shared" si="1"/>
        <v>0</v>
      </c>
      <c r="M26">
        <f t="shared" si="9"/>
        <v>9.8933497048279888E-9</v>
      </c>
      <c r="N26">
        <f t="shared" si="2"/>
        <v>0</v>
      </c>
      <c r="O26">
        <f t="shared" si="10"/>
        <v>9.8933497048279888E-9</v>
      </c>
      <c r="P26" t="str">
        <f t="shared" si="3"/>
        <v/>
      </c>
      <c r="Q26" t="str">
        <f t="shared" si="4"/>
        <v/>
      </c>
      <c r="R26" t="str">
        <f t="shared" si="5"/>
        <v/>
      </c>
      <c r="S26" t="str">
        <f t="shared" si="6"/>
        <v/>
      </c>
      <c r="T26" t="str">
        <f t="shared" si="7"/>
        <v/>
      </c>
      <c r="U26">
        <f t="shared" si="8"/>
        <v>0</v>
      </c>
      <c r="V26">
        <f t="shared" si="11"/>
        <v>9.8933497048279888E-9</v>
      </c>
    </row>
    <row r="27" spans="1:22" x14ac:dyDescent="0.5">
      <c r="A27">
        <v>523.69500732421875</v>
      </c>
      <c r="B27">
        <v>57.25</v>
      </c>
      <c r="E27">
        <v>0</v>
      </c>
      <c r="H27" t="s">
        <v>473</v>
      </c>
      <c r="I27">
        <f xml:space="preserve"> 1 + 1.5*EXP(-(I22 * 0.000239 * I19))</f>
        <v>2.2453290951743758</v>
      </c>
      <c r="J27">
        <f>'hidden params'!J27</f>
        <v>0</v>
      </c>
      <c r="K27" t="str">
        <f t="shared" si="0"/>
        <v/>
      </c>
      <c r="L27">
        <f t="shared" si="1"/>
        <v>0</v>
      </c>
      <c r="M27">
        <f t="shared" si="9"/>
        <v>9.8933497048279888E-9</v>
      </c>
      <c r="N27">
        <f t="shared" si="2"/>
        <v>0</v>
      </c>
      <c r="O27">
        <f t="shared" si="10"/>
        <v>9.8933497048279888E-9</v>
      </c>
      <c r="P27" t="str">
        <f t="shared" si="3"/>
        <v/>
      </c>
      <c r="Q27" t="str">
        <f t="shared" si="4"/>
        <v/>
      </c>
      <c r="R27" t="str">
        <f t="shared" si="5"/>
        <v/>
      </c>
      <c r="S27" t="str">
        <f t="shared" si="6"/>
        <v/>
      </c>
      <c r="T27" t="str">
        <f t="shared" si="7"/>
        <v/>
      </c>
      <c r="U27">
        <f t="shared" si="8"/>
        <v>0</v>
      </c>
      <c r="V27">
        <f t="shared" si="11"/>
        <v>9.8933497048279888E-9</v>
      </c>
    </row>
    <row r="28" spans="1:22" x14ac:dyDescent="0.5">
      <c r="A28">
        <v>523.70501708984375</v>
      </c>
      <c r="B28">
        <v>97.5</v>
      </c>
      <c r="E28">
        <v>0</v>
      </c>
      <c r="H28" t="s">
        <v>472</v>
      </c>
      <c r="I28">
        <f>MIN((ABS((I3*I8)-I23*I14))/((AVERAGE((I3*I8*(1-I8)),(I23*I14*(1-I14))))),(ABS((I23*I14)-I22*I11))/((AVERAGE((I23*I14*(1-I14)),(I22*I11*(1-I11))))))</f>
        <v>1.1813913082403211</v>
      </c>
      <c r="J28">
        <f>'hidden params'!J28</f>
        <v>0</v>
      </c>
      <c r="K28" t="str">
        <f t="shared" si="0"/>
        <v/>
      </c>
      <c r="L28">
        <f t="shared" si="1"/>
        <v>0</v>
      </c>
      <c r="M28">
        <f t="shared" si="9"/>
        <v>9.8933497048279888E-9</v>
      </c>
      <c r="N28">
        <f t="shared" si="2"/>
        <v>0</v>
      </c>
      <c r="O28">
        <f t="shared" si="10"/>
        <v>9.8933497048279888E-9</v>
      </c>
      <c r="P28" t="str">
        <f t="shared" si="3"/>
        <v/>
      </c>
      <c r="Q28" t="str">
        <f t="shared" si="4"/>
        <v/>
      </c>
      <c r="R28" t="str">
        <f t="shared" si="5"/>
        <v/>
      </c>
      <c r="S28" t="str">
        <f t="shared" si="6"/>
        <v/>
      </c>
      <c r="T28" t="str">
        <f t="shared" si="7"/>
        <v/>
      </c>
      <c r="U28">
        <f t="shared" si="8"/>
        <v>0</v>
      </c>
      <c r="V28">
        <f t="shared" si="11"/>
        <v>9.8933497048279888E-9</v>
      </c>
    </row>
    <row r="29" spans="1:22" x14ac:dyDescent="0.5">
      <c r="A29">
        <v>523.71502685546875</v>
      </c>
      <c r="B29">
        <v>144</v>
      </c>
      <c r="H29" t="s">
        <v>474</v>
      </c>
      <c r="I29">
        <f>(I25-I26)/I26</f>
        <v>43.991379046986182</v>
      </c>
      <c r="J29">
        <f>'hidden params'!J29</f>
        <v>0</v>
      </c>
      <c r="K29" t="str">
        <f t="shared" si="0"/>
        <v/>
      </c>
      <c r="L29">
        <f t="shared" si="1"/>
        <v>0</v>
      </c>
      <c r="M29">
        <f t="shared" si="9"/>
        <v>9.8933497048279888E-9</v>
      </c>
      <c r="N29">
        <f t="shared" si="2"/>
        <v>0</v>
      </c>
      <c r="O29">
        <f t="shared" si="10"/>
        <v>9.8933497048279888E-9</v>
      </c>
      <c r="P29" t="str">
        <f t="shared" si="3"/>
        <v/>
      </c>
      <c r="Q29" t="str">
        <f t="shared" si="4"/>
        <v/>
      </c>
      <c r="R29" t="str">
        <f t="shared" si="5"/>
        <v/>
      </c>
      <c r="S29" t="str">
        <f t="shared" si="6"/>
        <v/>
      </c>
      <c r="T29" t="str">
        <f t="shared" si="7"/>
        <v/>
      </c>
      <c r="U29">
        <f t="shared" si="8"/>
        <v>0</v>
      </c>
      <c r="V29">
        <f t="shared" si="11"/>
        <v>9.8933497048279888E-9</v>
      </c>
    </row>
    <row r="30" spans="1:22" x14ac:dyDescent="0.5">
      <c r="A30">
        <v>523.7249755859375</v>
      </c>
      <c r="B30">
        <v>157.5</v>
      </c>
      <c r="H30" t="s">
        <v>516</v>
      </c>
      <c r="I30">
        <f>(I26-I6)/I6</f>
        <v>0.44752197432987678</v>
      </c>
      <c r="J30">
        <f>'hidden params'!J30</f>
        <v>0</v>
      </c>
      <c r="K30" t="str">
        <f t="shared" si="0"/>
        <v/>
      </c>
      <c r="L30">
        <f t="shared" si="1"/>
        <v>0</v>
      </c>
      <c r="M30">
        <f t="shared" si="9"/>
        <v>9.8933497048279888E-9</v>
      </c>
      <c r="N30">
        <f t="shared" si="2"/>
        <v>0</v>
      </c>
      <c r="O30">
        <f t="shared" si="10"/>
        <v>9.8933497048279888E-9</v>
      </c>
      <c r="P30" t="str">
        <f t="shared" si="3"/>
        <v/>
      </c>
      <c r="Q30" t="str">
        <f t="shared" si="4"/>
        <v/>
      </c>
      <c r="R30" t="str">
        <f t="shared" si="5"/>
        <v/>
      </c>
      <c r="S30" t="str">
        <f t="shared" si="6"/>
        <v/>
      </c>
      <c r="T30" t="str">
        <f t="shared" si="7"/>
        <v/>
      </c>
      <c r="U30">
        <f t="shared" si="8"/>
        <v>0</v>
      </c>
      <c r="V30">
        <f t="shared" si="11"/>
        <v>9.8933497048279888E-9</v>
      </c>
    </row>
    <row r="31" spans="1:22" x14ac:dyDescent="0.5">
      <c r="A31">
        <v>523.7349853515625</v>
      </c>
      <c r="B31">
        <v>203.80000305175781</v>
      </c>
      <c r="H31" t="s">
        <v>475</v>
      </c>
      <c r="I31">
        <f>(0.25* 0.0058*I22*I19)*EXP(-((I17-0.5)^2)/(2*((0.174318)^2)))</f>
        <v>0.43995789937102314</v>
      </c>
    </row>
    <row r="32" spans="1:22" x14ac:dyDescent="0.5">
      <c r="A32">
        <v>523.7449951171875</v>
      </c>
      <c r="B32">
        <v>594</v>
      </c>
      <c r="H32" t="s">
        <v>498</v>
      </c>
      <c r="I32">
        <f xml:space="preserve"> 1/ (0.01 * $R$69)</f>
        <v>1.983789362903329E-2</v>
      </c>
    </row>
    <row r="33" spans="1:9" x14ac:dyDescent="0.5">
      <c r="A33">
        <v>523.7550048828125</v>
      </c>
      <c r="B33">
        <v>1591</v>
      </c>
      <c r="F33">
        <v>5798</v>
      </c>
      <c r="H33" t="s">
        <v>499</v>
      </c>
      <c r="I33">
        <f xml:space="preserve"> 1/ (0.01 * $R$72)</f>
        <v>9.5275898242192067E-4</v>
      </c>
    </row>
    <row r="34" spans="1:9" x14ac:dyDescent="0.5">
      <c r="A34">
        <v>523.7650146484375</v>
      </c>
      <c r="B34">
        <v>3207</v>
      </c>
      <c r="H34" t="s">
        <v>522</v>
      </c>
      <c r="I34">
        <f xml:space="preserve"> 1/ (0.01 * $R$75)</f>
        <v>1.2625757399050181E-3</v>
      </c>
    </row>
    <row r="35" spans="1:9" ht="14.7" thickBot="1" x14ac:dyDescent="0.55000000000000004">
      <c r="A35">
        <v>523.7750244140625</v>
      </c>
      <c r="B35">
        <v>4071</v>
      </c>
    </row>
    <row r="36" spans="1:9" x14ac:dyDescent="0.5">
      <c r="A36">
        <v>523.78497314453125</v>
      </c>
      <c r="B36">
        <v>2898</v>
      </c>
      <c r="G36" s="14">
        <v>30</v>
      </c>
      <c r="H36" s="15" t="s">
        <v>505</v>
      </c>
      <c r="I36" s="18" t="s">
        <v>506</v>
      </c>
    </row>
    <row r="37" spans="1:9" x14ac:dyDescent="0.5">
      <c r="A37">
        <v>523.79498291015625</v>
      </c>
      <c r="B37">
        <v>1275</v>
      </c>
      <c r="G37" s="13" t="s">
        <v>461</v>
      </c>
      <c r="H37">
        <f>AVERAGE(K101:K110)</f>
        <v>2.6503617398833077</v>
      </c>
      <c r="I37" s="19">
        <f>STDEV(K101:K110)</f>
        <v>0.51357522679688417</v>
      </c>
    </row>
    <row r="38" spans="1:9" x14ac:dyDescent="0.5">
      <c r="A38">
        <v>523.80499267578125</v>
      </c>
      <c r="B38">
        <v>639.5</v>
      </c>
      <c r="G38" s="13" t="s">
        <v>463</v>
      </c>
      <c r="H38">
        <f>AVERAGE(M101:M110)</f>
        <v>4.2180219174503257</v>
      </c>
      <c r="I38" s="19">
        <f>STDEV(M101:M110)</f>
        <v>0.70443178001453033</v>
      </c>
    </row>
    <row r="39" spans="1:9" x14ac:dyDescent="0.5">
      <c r="A39">
        <v>523.81500244140625</v>
      </c>
      <c r="B39">
        <v>474.70001220703125</v>
      </c>
      <c r="G39" s="13" t="s">
        <v>465</v>
      </c>
      <c r="H39">
        <f>AVERAGE(O101:O110)</f>
        <v>5.9881093598768729</v>
      </c>
      <c r="I39" s="19">
        <f>STDEV(O101:O110)</f>
        <v>0.57298177383802507</v>
      </c>
    </row>
    <row r="40" spans="1:9" x14ac:dyDescent="0.5">
      <c r="A40">
        <v>523.82501220703125</v>
      </c>
      <c r="B40">
        <v>432</v>
      </c>
      <c r="G40" s="13" t="s">
        <v>507</v>
      </c>
      <c r="H40">
        <f>AVERAGE(Q101:Q110)</f>
        <v>0.35067036013345038</v>
      </c>
      <c r="I40" s="19">
        <f>STDEV(Q101:Q110)</f>
        <v>0.20059339714593261</v>
      </c>
    </row>
    <row r="41" spans="1:9" x14ac:dyDescent="0.5">
      <c r="A41">
        <v>523.83502197265625</v>
      </c>
      <c r="B41">
        <v>584</v>
      </c>
      <c r="G41" s="13" t="s">
        <v>508</v>
      </c>
      <c r="H41">
        <f>AVERAGE(R101:R110)</f>
        <v>0.27019393453725399</v>
      </c>
      <c r="I41" s="19">
        <f>STDEV(R101:R110)</f>
        <v>0.17592714994451825</v>
      </c>
    </row>
    <row r="42" spans="1:9" ht="14.7" thickBot="1" x14ac:dyDescent="0.55000000000000004">
      <c r="A42">
        <v>523.844970703125</v>
      </c>
      <c r="B42">
        <v>823.79998779296875</v>
      </c>
      <c r="G42" s="16" t="s">
        <v>509</v>
      </c>
      <c r="H42" s="17">
        <f>AVERAGE(S101:S110)</f>
        <v>0.37913570532929564</v>
      </c>
      <c r="I42" s="20">
        <f>STDEV(S101:S110)</f>
        <v>0.22815433041127389</v>
      </c>
    </row>
    <row r="43" spans="1:9" x14ac:dyDescent="0.5">
      <c r="A43">
        <v>523.85498046875</v>
      </c>
      <c r="B43">
        <v>837.5</v>
      </c>
      <c r="F43">
        <v>129.75257702451762</v>
      </c>
    </row>
    <row r="44" spans="1:9" x14ac:dyDescent="0.5">
      <c r="A44">
        <v>523.864990234375</v>
      </c>
      <c r="B44">
        <v>556</v>
      </c>
      <c r="F44">
        <f xml:space="preserve"> $F$51 / 2</f>
        <v>129.75257702451762</v>
      </c>
    </row>
    <row r="45" spans="1:9" x14ac:dyDescent="0.5">
      <c r="A45">
        <v>523.875</v>
      </c>
      <c r="B45">
        <v>288.79998779296875</v>
      </c>
    </row>
    <row r="46" spans="1:9" x14ac:dyDescent="0.5">
      <c r="A46">
        <v>523.885009765625</v>
      </c>
      <c r="B46">
        <v>146.19999694824219</v>
      </c>
    </row>
    <row r="47" spans="1:9" x14ac:dyDescent="0.5">
      <c r="A47">
        <v>523.89501953125</v>
      </c>
      <c r="B47">
        <v>47.75</v>
      </c>
    </row>
    <row r="48" spans="1:9" x14ac:dyDescent="0.5">
      <c r="A48">
        <v>523.905029296875</v>
      </c>
      <c r="B48">
        <v>17.25</v>
      </c>
    </row>
    <row r="49" spans="1:16" x14ac:dyDescent="0.5">
      <c r="A49">
        <v>523.91497802734375</v>
      </c>
      <c r="B49">
        <v>30.25</v>
      </c>
    </row>
    <row r="50" spans="1:16" x14ac:dyDescent="0.5">
      <c r="A50">
        <v>523.92498779296875</v>
      </c>
      <c r="B50">
        <v>40.25</v>
      </c>
      <c r="E50" t="s">
        <v>440</v>
      </c>
      <c r="F50">
        <f>MEDIAN(F54:F69)</f>
        <v>181.30000305175781</v>
      </c>
    </row>
    <row r="51" spans="1:16" x14ac:dyDescent="0.5">
      <c r="A51">
        <v>523.93499755859375</v>
      </c>
      <c r="B51">
        <v>41.25</v>
      </c>
      <c r="E51" t="s">
        <v>441</v>
      </c>
      <c r="F51">
        <f>AVERAGE(F54:F69)</f>
        <v>259.50515404903524</v>
      </c>
    </row>
    <row r="52" spans="1:16" x14ac:dyDescent="0.5">
      <c r="A52">
        <v>523.94500732421875</v>
      </c>
      <c r="B52">
        <v>30</v>
      </c>
      <c r="E52" t="s">
        <v>442</v>
      </c>
      <c r="F52">
        <f>SUM(E$1:E$13)</f>
        <v>871928</v>
      </c>
    </row>
    <row r="53" spans="1:16" x14ac:dyDescent="0.5">
      <c r="A53">
        <v>523.95501708984375</v>
      </c>
      <c r="B53">
        <v>27.25</v>
      </c>
      <c r="E53" t="s">
        <v>443</v>
      </c>
      <c r="F53">
        <f>ABS(F52/F50)</f>
        <v>4809.3104540714248</v>
      </c>
    </row>
    <row r="54" spans="1:16" x14ac:dyDescent="0.5">
      <c r="A54">
        <v>523.96502685546875</v>
      </c>
      <c r="B54">
        <v>39.5</v>
      </c>
      <c r="F54">
        <f>AVERAGE(B1:B10)</f>
        <v>16.25</v>
      </c>
    </row>
    <row r="55" spans="1:16" x14ac:dyDescent="0.5">
      <c r="A55">
        <v>523.9749755859375</v>
      </c>
      <c r="B55">
        <v>52</v>
      </c>
      <c r="F55">
        <v>55.75</v>
      </c>
    </row>
    <row r="56" spans="1:16" x14ac:dyDescent="0.5">
      <c r="A56">
        <v>523.9849853515625</v>
      </c>
      <c r="B56">
        <v>66.75</v>
      </c>
      <c r="F56">
        <v>60.75</v>
      </c>
    </row>
    <row r="57" spans="1:16" x14ac:dyDescent="0.5">
      <c r="A57">
        <v>523.9949951171875</v>
      </c>
      <c r="B57">
        <v>93.75</v>
      </c>
      <c r="F57">
        <v>162.30000305175781</v>
      </c>
    </row>
    <row r="58" spans="1:16" x14ac:dyDescent="0.5">
      <c r="A58">
        <v>524.0050048828125</v>
      </c>
      <c r="B58">
        <v>93.75</v>
      </c>
      <c r="F58">
        <v>181.30000305175781</v>
      </c>
    </row>
    <row r="59" spans="1:16" x14ac:dyDescent="0.5">
      <c r="A59">
        <v>524.0150146484375</v>
      </c>
      <c r="B59">
        <v>55.75</v>
      </c>
      <c r="F59">
        <v>204</v>
      </c>
    </row>
    <row r="60" spans="1:16" x14ac:dyDescent="0.5">
      <c r="A60">
        <v>524.0250244140625</v>
      </c>
      <c r="B60">
        <v>29</v>
      </c>
      <c r="F60">
        <v>234.5</v>
      </c>
    </row>
    <row r="61" spans="1:16" x14ac:dyDescent="0.5">
      <c r="A61">
        <v>524.03497314453125</v>
      </c>
      <c r="B61">
        <v>14.25</v>
      </c>
      <c r="F61">
        <v>252.30000305175781</v>
      </c>
      <c r="I61" s="22"/>
    </row>
    <row r="62" spans="1:16" x14ac:dyDescent="0.5">
      <c r="A62">
        <v>524.04498291015625</v>
      </c>
      <c r="B62">
        <v>5.5</v>
      </c>
      <c r="F62">
        <v>168.80000305175781</v>
      </c>
      <c r="I62" s="22"/>
    </row>
    <row r="63" spans="1:16" x14ac:dyDescent="0.5">
      <c r="A63">
        <v>524.05499267578125</v>
      </c>
      <c r="B63">
        <v>20.5</v>
      </c>
      <c r="F63">
        <v>236.80000305175781</v>
      </c>
      <c r="I63" s="22"/>
    </row>
    <row r="64" spans="1:16" x14ac:dyDescent="0.5">
      <c r="A64">
        <v>524.06500244140625</v>
      </c>
      <c r="B64">
        <v>47.25</v>
      </c>
      <c r="F64">
        <v>79</v>
      </c>
      <c r="L64" t="s">
        <v>485</v>
      </c>
      <c r="M64" t="s">
        <v>486</v>
      </c>
      <c r="N64" t="s">
        <v>487</v>
      </c>
      <c r="O64" t="s">
        <v>488</v>
      </c>
      <c r="P64" t="s">
        <v>489</v>
      </c>
    </row>
    <row r="65" spans="1:20" x14ac:dyDescent="0.5">
      <c r="A65">
        <v>524.07501220703125</v>
      </c>
      <c r="B65">
        <v>53.5</v>
      </c>
      <c r="F65">
        <v>109.69999694824219</v>
      </c>
      <c r="I65" t="s">
        <v>491</v>
      </c>
      <c r="L65">
        <v>0.99983010760943947</v>
      </c>
      <c r="M65">
        <v>0.99878651768063687</v>
      </c>
      <c r="N65">
        <v>0.99997622505936457</v>
      </c>
      <c r="O65">
        <v>0.99966024408230325</v>
      </c>
      <c r="P65">
        <v>0.99911663461398825</v>
      </c>
    </row>
    <row r="66" spans="1:20" x14ac:dyDescent="0.5">
      <c r="A66">
        <v>524.08502197265625</v>
      </c>
      <c r="B66">
        <v>44.75</v>
      </c>
      <c r="F66">
        <v>963.70001220703125</v>
      </c>
      <c r="I66" t="s">
        <v>492</v>
      </c>
      <c r="J66" t="s">
        <v>493</v>
      </c>
      <c r="K66" t="s">
        <v>494</v>
      </c>
      <c r="L66" t="s">
        <v>495</v>
      </c>
      <c r="M66" t="s">
        <v>496</v>
      </c>
      <c r="N66" t="s">
        <v>486</v>
      </c>
      <c r="O66" t="s">
        <v>487</v>
      </c>
      <c r="P66" t="s">
        <v>482</v>
      </c>
      <c r="Q66" t="s">
        <v>483</v>
      </c>
      <c r="R66" t="s">
        <v>497</v>
      </c>
      <c r="S66" t="s">
        <v>482</v>
      </c>
      <c r="T66" t="s">
        <v>483</v>
      </c>
    </row>
    <row r="67" spans="1:20" x14ac:dyDescent="0.5">
      <c r="A67">
        <v>524.094970703125</v>
      </c>
      <c r="B67">
        <v>34.5</v>
      </c>
      <c r="F67">
        <v>963.70001220703125</v>
      </c>
      <c r="I67" t="s">
        <v>476</v>
      </c>
      <c r="J67">
        <v>4.7869539137646839</v>
      </c>
      <c r="K67">
        <v>117.64662668069793</v>
      </c>
      <c r="L67">
        <v>4.0689257727353698E-2</v>
      </c>
      <c r="M67">
        <v>2.570581835636315</v>
      </c>
      <c r="N67">
        <v>-297.63332765552411</v>
      </c>
      <c r="O67">
        <v>307.20723548305347</v>
      </c>
      <c r="P67">
        <v>0.96911839606204397</v>
      </c>
      <c r="Q67" s="12" t="s">
        <v>490</v>
      </c>
      <c r="R67">
        <v>2457.6511242861566</v>
      </c>
      <c r="S67">
        <v>0.99999999999999778</v>
      </c>
      <c r="T67" s="12" t="s">
        <v>490</v>
      </c>
    </row>
    <row r="68" spans="1:20" x14ac:dyDescent="0.5">
      <c r="A68">
        <v>524.10400390625</v>
      </c>
      <c r="B68">
        <v>21.5</v>
      </c>
      <c r="F68">
        <f>AVERAGE(B$576:B$586)</f>
        <v>203.72727411443537</v>
      </c>
      <c r="I68" t="s">
        <v>477</v>
      </c>
      <c r="J68">
        <v>0.5935594016664717</v>
      </c>
      <c r="K68">
        <v>5.0663685803105469</v>
      </c>
      <c r="L68">
        <v>0.11715677457286162</v>
      </c>
      <c r="M68">
        <v>2.570581835636315</v>
      </c>
      <c r="N68">
        <v>-12.429955643518365</v>
      </c>
      <c r="O68">
        <v>13.617074446851309</v>
      </c>
      <c r="P68">
        <v>0.91129637962099497</v>
      </c>
      <c r="Q68" s="12" t="s">
        <v>490</v>
      </c>
      <c r="R68">
        <v>853.55712774260826</v>
      </c>
      <c r="S68">
        <v>0.99999999996969158</v>
      </c>
      <c r="T68" s="12" t="s">
        <v>490</v>
      </c>
    </row>
    <row r="69" spans="1:20" x14ac:dyDescent="0.5">
      <c r="A69">
        <v>524.114990234375</v>
      </c>
      <c r="B69">
        <v>28.25</v>
      </c>
      <c r="I69" t="s">
        <v>478</v>
      </c>
      <c r="J69">
        <v>172801.2719714063</v>
      </c>
      <c r="K69">
        <v>8710666.3238937315</v>
      </c>
      <c r="L69">
        <v>1.9837893629033293E-2</v>
      </c>
      <c r="M69">
        <v>2.570581835636315</v>
      </c>
      <c r="N69">
        <v>-22218679.356518775</v>
      </c>
      <c r="O69">
        <v>22564281.900461588</v>
      </c>
      <c r="P69">
        <v>0.98493999106348329</v>
      </c>
      <c r="Q69" s="12" t="s">
        <v>490</v>
      </c>
      <c r="R69">
        <v>5040.8577578845016</v>
      </c>
      <c r="S69">
        <v>1</v>
      </c>
      <c r="T69" s="12" t="s">
        <v>490</v>
      </c>
    </row>
    <row r="70" spans="1:20" x14ac:dyDescent="0.5">
      <c r="A70">
        <v>524.125</v>
      </c>
      <c r="B70">
        <v>42</v>
      </c>
      <c r="I70" t="s">
        <v>479</v>
      </c>
      <c r="J70">
        <v>6.0000027150121618</v>
      </c>
      <c r="K70">
        <v>222.04662426953126</v>
      </c>
      <c r="L70">
        <v>2.7021364250640709E-2</v>
      </c>
      <c r="M70">
        <v>2.570581835636315</v>
      </c>
      <c r="N70">
        <v>-564.78901629660663</v>
      </c>
      <c r="O70">
        <v>576.78902172663095</v>
      </c>
      <c r="P70">
        <v>0.9794880140194101</v>
      </c>
      <c r="Q70" s="12" t="s">
        <v>490</v>
      </c>
      <c r="R70">
        <v>3700.7753965504862</v>
      </c>
      <c r="S70">
        <v>1</v>
      </c>
      <c r="T70" s="12" t="s">
        <v>490</v>
      </c>
    </row>
    <row r="71" spans="1:20" x14ac:dyDescent="0.5">
      <c r="A71">
        <v>524.135009765625</v>
      </c>
      <c r="B71">
        <v>39.75</v>
      </c>
      <c r="I71" t="s">
        <v>480</v>
      </c>
      <c r="J71">
        <v>0.78656868922109291</v>
      </c>
      <c r="K71">
        <v>38.482649416860511</v>
      </c>
      <c r="L71">
        <v>2.0439566951345908E-2</v>
      </c>
      <c r="M71">
        <v>2.570581835636315</v>
      </c>
      <c r="N71">
        <v>-98.136230888920963</v>
      </c>
      <c r="O71">
        <v>99.70936826736316</v>
      </c>
      <c r="P71">
        <v>0.98448330377506033</v>
      </c>
      <c r="Q71" s="12" t="s">
        <v>490</v>
      </c>
      <c r="R71">
        <v>4892.4715596000042</v>
      </c>
      <c r="S71">
        <v>1</v>
      </c>
      <c r="T71" s="12" t="s">
        <v>490</v>
      </c>
    </row>
    <row r="72" spans="1:20" x14ac:dyDescent="0.5">
      <c r="A72">
        <v>524.14398193359375</v>
      </c>
      <c r="B72">
        <v>38.25</v>
      </c>
      <c r="I72" t="s">
        <v>481</v>
      </c>
      <c r="J72">
        <v>121667.10584866189</v>
      </c>
      <c r="K72">
        <v>127699773.0731262</v>
      </c>
      <c r="L72">
        <v>9.5275898242192056E-4</v>
      </c>
      <c r="M72">
        <v>2.570581835636315</v>
      </c>
      <c r="N72">
        <v>-328141049.97080892</v>
      </c>
      <c r="O72">
        <v>328384384.18250626</v>
      </c>
      <c r="P72">
        <v>0.99927665276429201</v>
      </c>
      <c r="Q72" s="12" t="s">
        <v>490</v>
      </c>
      <c r="R72">
        <v>104958.33872465756</v>
      </c>
      <c r="S72">
        <v>1</v>
      </c>
      <c r="T72" s="12" t="s">
        <v>490</v>
      </c>
    </row>
    <row r="73" spans="1:20" x14ac:dyDescent="0.5">
      <c r="A73">
        <v>524.15399169921875</v>
      </c>
      <c r="B73">
        <v>35.25</v>
      </c>
      <c r="I73" t="s">
        <v>517</v>
      </c>
      <c r="J73">
        <v>7.2200179100036621</v>
      </c>
      <c r="K73">
        <v>171.97485662164615</v>
      </c>
      <c r="L73">
        <v>4.1982985488908338E-2</v>
      </c>
      <c r="M73">
        <v>2.570581835636315</v>
      </c>
      <c r="N73">
        <v>-434.8554247077596</v>
      </c>
      <c r="O73">
        <v>449.29546052776692</v>
      </c>
      <c r="P73">
        <v>0.96813718700200813</v>
      </c>
      <c r="Q73" s="12" t="s">
        <v>490</v>
      </c>
      <c r="R73">
        <v>2381.9173132987275</v>
      </c>
      <c r="S73">
        <v>0.999999999999997</v>
      </c>
      <c r="T73" s="12" t="s">
        <v>490</v>
      </c>
    </row>
    <row r="74" spans="1:20" x14ac:dyDescent="0.5">
      <c r="A74">
        <v>524.16400146484375</v>
      </c>
      <c r="B74">
        <v>31.5</v>
      </c>
      <c r="I74" t="s">
        <v>518</v>
      </c>
      <c r="J74">
        <v>0.82235747575759888</v>
      </c>
      <c r="K74">
        <v>118.53001689400891</v>
      </c>
      <c r="L74">
        <v>6.9379680970851603E-3</v>
      </c>
      <c r="M74">
        <v>2.570581835636315</v>
      </c>
      <c r="N74">
        <v>-303.86875092964726</v>
      </c>
      <c r="O74">
        <v>305.51346588116246</v>
      </c>
      <c r="P74">
        <v>0.99473265250222243</v>
      </c>
      <c r="Q74" s="12" t="s">
        <v>490</v>
      </c>
      <c r="R74">
        <v>14413.44188971017</v>
      </c>
      <c r="S74">
        <v>1</v>
      </c>
      <c r="T74" s="12" t="s">
        <v>490</v>
      </c>
    </row>
    <row r="75" spans="1:20" x14ac:dyDescent="0.5">
      <c r="A75">
        <v>524.17401123046875</v>
      </c>
      <c r="B75">
        <v>28.25</v>
      </c>
      <c r="I75" t="s">
        <v>519</v>
      </c>
      <c r="J75">
        <v>172228.60024680998</v>
      </c>
      <c r="K75">
        <v>136410509.72495836</v>
      </c>
      <c r="L75">
        <v>1.2625757399050181E-3</v>
      </c>
      <c r="M75">
        <v>2.570581835636315</v>
      </c>
      <c r="N75">
        <v>-350482149.88862205</v>
      </c>
      <c r="O75">
        <v>350826607.08911568</v>
      </c>
      <c r="P75">
        <v>0.99904143591105776</v>
      </c>
      <c r="Q75" s="12" t="s">
        <v>490</v>
      </c>
      <c r="R75">
        <v>79203.169235235633</v>
      </c>
      <c r="S75">
        <v>1</v>
      </c>
      <c r="T75" s="12" t="s">
        <v>490</v>
      </c>
    </row>
    <row r="76" spans="1:20" x14ac:dyDescent="0.5">
      <c r="A76">
        <v>524.18402099609375</v>
      </c>
      <c r="B76">
        <v>31.75</v>
      </c>
    </row>
    <row r="77" spans="1:20" x14ac:dyDescent="0.5">
      <c r="A77">
        <v>524.1939697265625</v>
      </c>
      <c r="B77">
        <v>84.25</v>
      </c>
      <c r="I77" t="s">
        <v>500</v>
      </c>
      <c r="J77" t="s">
        <v>501</v>
      </c>
      <c r="K77" t="s">
        <v>472</v>
      </c>
    </row>
    <row r="78" spans="1:20" x14ac:dyDescent="0.5">
      <c r="A78">
        <v>524.2039794921875</v>
      </c>
      <c r="B78">
        <v>132</v>
      </c>
      <c r="I78">
        <f>MIN(I32:I34)</f>
        <v>9.5275898242192067E-4</v>
      </c>
      <c r="J78">
        <f>I30</f>
        <v>0.44752197432987678</v>
      </c>
      <c r="K78">
        <f>I28</f>
        <v>1.1813913082403211</v>
      </c>
    </row>
    <row r="79" spans="1:20" x14ac:dyDescent="0.5">
      <c r="A79">
        <v>524.2139892578125</v>
      </c>
      <c r="B79">
        <v>92.5</v>
      </c>
      <c r="I79">
        <f>8</f>
        <v>8</v>
      </c>
      <c r="J79">
        <f>J80*2</f>
        <v>0.87991579874204628</v>
      </c>
      <c r="K79">
        <v>2</v>
      </c>
    </row>
    <row r="80" spans="1:20" x14ac:dyDescent="0.5">
      <c r="A80">
        <v>524.2239990234375</v>
      </c>
      <c r="B80">
        <v>43.5</v>
      </c>
      <c r="I80">
        <f>4</f>
        <v>4</v>
      </c>
      <c r="J80">
        <f>I31</f>
        <v>0.43995789937102314</v>
      </c>
      <c r="K80">
        <v>1.5</v>
      </c>
    </row>
    <row r="81" spans="1:11" x14ac:dyDescent="0.5">
      <c r="A81">
        <v>524.2340087890625</v>
      </c>
      <c r="B81">
        <v>181.30000305175781</v>
      </c>
      <c r="I81">
        <f>2</f>
        <v>2</v>
      </c>
      <c r="J81">
        <f>J80/2</f>
        <v>0.21997894968551157</v>
      </c>
      <c r="K81">
        <v>1</v>
      </c>
    </row>
    <row r="82" spans="1:11" x14ac:dyDescent="0.5">
      <c r="A82">
        <v>524.2440185546875</v>
      </c>
      <c r="B82">
        <v>1099</v>
      </c>
    </row>
    <row r="83" spans="1:11" x14ac:dyDescent="0.5">
      <c r="A83">
        <v>524.2540283203125</v>
      </c>
      <c r="B83">
        <v>4629</v>
      </c>
    </row>
    <row r="84" spans="1:11" x14ac:dyDescent="0.5">
      <c r="A84">
        <v>524.26397705078125</v>
      </c>
      <c r="B84">
        <v>12040</v>
      </c>
    </row>
    <row r="85" spans="1:11" x14ac:dyDescent="0.5">
      <c r="A85">
        <v>524.27398681640625</v>
      </c>
      <c r="B85">
        <v>18020</v>
      </c>
    </row>
    <row r="86" spans="1:11" x14ac:dyDescent="0.5">
      <c r="A86">
        <v>524.28399658203125</v>
      </c>
      <c r="B86">
        <v>15150</v>
      </c>
    </row>
    <row r="87" spans="1:11" x14ac:dyDescent="0.5">
      <c r="A87">
        <v>524.29400634765625</v>
      </c>
      <c r="B87">
        <v>6973</v>
      </c>
    </row>
    <row r="88" spans="1:11" x14ac:dyDescent="0.5">
      <c r="A88">
        <v>524.30401611328125</v>
      </c>
      <c r="B88">
        <v>1795</v>
      </c>
    </row>
    <row r="89" spans="1:11" x14ac:dyDescent="0.5">
      <c r="A89">
        <v>524.31402587890625</v>
      </c>
      <c r="B89">
        <v>376.29998779296875</v>
      </c>
      <c r="I89">
        <v>1245319318.4744358</v>
      </c>
    </row>
    <row r="90" spans="1:11" x14ac:dyDescent="0.5">
      <c r="A90">
        <v>524.323974609375</v>
      </c>
      <c r="B90">
        <v>233.5</v>
      </c>
      <c r="H90" t="s">
        <v>503</v>
      </c>
      <c r="I90">
        <f>((MIN(I24:I25)-I26)/(I98-I97))/((I26/(I96-I98)))</f>
        <v>43.991379046986182</v>
      </c>
    </row>
    <row r="91" spans="1:11" x14ac:dyDescent="0.5">
      <c r="A91">
        <v>524.333984375</v>
      </c>
      <c r="B91">
        <v>561.20001220703125</v>
      </c>
      <c r="H91" t="s">
        <v>504</v>
      </c>
      <c r="I91">
        <f>_xlfn.F.DIST(I90,I96-I97,I96-I98,FALSE)</f>
        <v>1.7179798795551187E-4</v>
      </c>
    </row>
    <row r="92" spans="1:11" x14ac:dyDescent="0.5">
      <c r="A92">
        <v>524.343994140625</v>
      </c>
      <c r="B92">
        <v>877.70001220703125</v>
      </c>
      <c r="I92">
        <f>ROUND(I91,3-(1+INT(LOG10(I91))))</f>
        <v>1.7200000000000001E-4</v>
      </c>
    </row>
    <row r="93" spans="1:11" x14ac:dyDescent="0.5">
      <c r="A93">
        <v>524.35400390625</v>
      </c>
      <c r="B93">
        <v>722.5</v>
      </c>
      <c r="H93" t="s">
        <v>523</v>
      </c>
      <c r="I93" t="e">
        <f>((I26-I6)/(I99-I98))/((I6/(I96-I99)))</f>
        <v>#DIV/0!</v>
      </c>
    </row>
    <row r="94" spans="1:11" x14ac:dyDescent="0.5">
      <c r="A94">
        <v>524.364013671875</v>
      </c>
      <c r="B94">
        <v>335.70001220703125</v>
      </c>
      <c r="H94" t="s">
        <v>524</v>
      </c>
      <c r="I94">
        <v>1</v>
      </c>
    </row>
    <row r="95" spans="1:11" x14ac:dyDescent="0.5">
      <c r="A95">
        <v>524.3740234375</v>
      </c>
      <c r="B95">
        <v>120.5</v>
      </c>
      <c r="I95">
        <f>ROUND(I94,3-(1+INT(LOG10(I94))))</f>
        <v>1</v>
      </c>
    </row>
    <row r="96" spans="1:11" x14ac:dyDescent="0.5">
      <c r="A96">
        <v>524.38397216796875</v>
      </c>
      <c r="B96">
        <v>75.25</v>
      </c>
      <c r="H96" t="s">
        <v>502</v>
      </c>
      <c r="I96">
        <v>10</v>
      </c>
    </row>
    <row r="97" spans="1:19" x14ac:dyDescent="0.5">
      <c r="A97">
        <v>524.39398193359375</v>
      </c>
      <c r="B97">
        <v>99</v>
      </c>
      <c r="H97" t="s">
        <v>23</v>
      </c>
      <c r="I97">
        <v>4</v>
      </c>
      <c r="J97" t="s">
        <v>467</v>
      </c>
      <c r="K97">
        <f>AVERAGE(K101:K120)</f>
        <v>2.6503617398833077</v>
      </c>
      <c r="L97">
        <f t="shared" ref="L97:P97" si="12">AVERAGE(L101:L120)</f>
        <v>148747.13100756955</v>
      </c>
      <c r="M97">
        <f t="shared" si="12"/>
        <v>4.2180219174503257</v>
      </c>
      <c r="N97">
        <f t="shared" si="12"/>
        <v>118280.92256120531</v>
      </c>
      <c r="O97">
        <f t="shared" si="12"/>
        <v>5.9881093598768729</v>
      </c>
      <c r="P97">
        <f t="shared" si="12"/>
        <v>169377.46410234959</v>
      </c>
    </row>
    <row r="98" spans="1:19" x14ac:dyDescent="0.5">
      <c r="A98">
        <v>524.40399169921875</v>
      </c>
      <c r="B98">
        <v>108.69999694824219</v>
      </c>
      <c r="H98" t="s">
        <v>24</v>
      </c>
      <c r="I98">
        <v>7</v>
      </c>
      <c r="J98" t="s">
        <v>468</v>
      </c>
      <c r="K98">
        <f>K99/AVERAGE(K101:K120)</f>
        <v>0.19377552092926617</v>
      </c>
      <c r="L98">
        <f t="shared" ref="L98:P98" si="13">L99/AVERAGE(L101:L120)</f>
        <v>0.5064164942042092</v>
      </c>
      <c r="M98">
        <f t="shared" si="13"/>
        <v>0.1670052441169721</v>
      </c>
      <c r="N98">
        <f t="shared" si="13"/>
        <v>0.64808113068412487</v>
      </c>
      <c r="O98">
        <f t="shared" si="13"/>
        <v>9.5686591443581562E-2</v>
      </c>
      <c r="P98">
        <f t="shared" si="13"/>
        <v>0.63443828184941675</v>
      </c>
    </row>
    <row r="99" spans="1:19" x14ac:dyDescent="0.5">
      <c r="A99">
        <v>524.41400146484375</v>
      </c>
      <c r="B99">
        <v>85.75</v>
      </c>
      <c r="H99" t="s">
        <v>1</v>
      </c>
      <c r="I99">
        <v>10</v>
      </c>
      <c r="J99" t="s">
        <v>459</v>
      </c>
      <c r="K99">
        <f>STDEV(K101:K120)</f>
        <v>0.51357522679688417</v>
      </c>
      <c r="L99">
        <f t="shared" ref="L99:P99" si="14">STDEV(L101:L120)</f>
        <v>75328.000607787588</v>
      </c>
      <c r="M99">
        <f t="shared" si="14"/>
        <v>0.70443178001453033</v>
      </c>
      <c r="N99">
        <f t="shared" si="14"/>
        <v>76655.634031827358</v>
      </c>
      <c r="O99">
        <f t="shared" si="14"/>
        <v>0.57298177383802507</v>
      </c>
      <c r="P99">
        <f t="shared" si="14"/>
        <v>107459.54730910594</v>
      </c>
    </row>
    <row r="100" spans="1:19" x14ac:dyDescent="0.5">
      <c r="A100">
        <v>524.42401123046875</v>
      </c>
      <c r="B100">
        <v>69</v>
      </c>
      <c r="J100" t="s">
        <v>460</v>
      </c>
      <c r="K100" t="s">
        <v>461</v>
      </c>
      <c r="L100" t="s">
        <v>462</v>
      </c>
      <c r="M100" t="s">
        <v>463</v>
      </c>
      <c r="N100" t="s">
        <v>464</v>
      </c>
      <c r="O100" t="s">
        <v>465</v>
      </c>
      <c r="P100" t="s">
        <v>466</v>
      </c>
      <c r="Q100" t="s">
        <v>469</v>
      </c>
      <c r="R100" t="s">
        <v>470</v>
      </c>
      <c r="S100" t="s">
        <v>471</v>
      </c>
    </row>
    <row r="101" spans="1:19" x14ac:dyDescent="0.5">
      <c r="A101">
        <v>524.43402099609375</v>
      </c>
      <c r="B101">
        <v>60.25</v>
      </c>
      <c r="J101">
        <v>1</v>
      </c>
      <c r="K101">
        <v>1.9754888196209637</v>
      </c>
      <c r="L101">
        <v>85771.364735686904</v>
      </c>
      <c r="M101">
        <v>3.7155658274194527</v>
      </c>
      <c r="N101">
        <v>82497.980574999543</v>
      </c>
      <c r="O101">
        <v>5.3339254723282181</v>
      </c>
      <c r="P101">
        <v>292245.50662762177</v>
      </c>
      <c r="Q101">
        <f>L101/SUM(P101,N101,L101)</f>
        <v>0.18625102833203969</v>
      </c>
      <c r="R101">
        <f>N101/SUM(P101,N101,L101)</f>
        <v>0.17914293149887636</v>
      </c>
      <c r="S101">
        <f>P101/SUM(P101,N101,L101)</f>
        <v>0.63460604016908395</v>
      </c>
    </row>
    <row r="102" spans="1:19" x14ac:dyDescent="0.5">
      <c r="A102">
        <v>524.4439697265625</v>
      </c>
      <c r="B102">
        <v>52.5</v>
      </c>
      <c r="J102">
        <v>2</v>
      </c>
      <c r="K102">
        <v>2.4883006675061021</v>
      </c>
      <c r="L102">
        <v>99001.91053170932</v>
      </c>
      <c r="M102">
        <v>3.2552416139963616</v>
      </c>
      <c r="N102">
        <v>68173.839654526309</v>
      </c>
      <c r="O102">
        <v>5.5519581951826709</v>
      </c>
      <c r="P102">
        <v>284171.91413917072</v>
      </c>
      <c r="Q102">
        <f t="shared" ref="Q102:Q110" si="15">L102/SUM(P102,N102,L102)</f>
        <v>0.21934734209753726</v>
      </c>
      <c r="R102">
        <f t="shared" ref="R102:R110" si="16">N102/SUM(P102,N102,L102)</f>
        <v>0.1510450702263417</v>
      </c>
      <c r="S102">
        <f t="shared" ref="S102:S110" si="17">P102/SUM(P102,N102,L102)</f>
        <v>0.62960758767612102</v>
      </c>
    </row>
    <row r="103" spans="1:19" x14ac:dyDescent="0.5">
      <c r="A103">
        <v>524.4539794921875</v>
      </c>
      <c r="B103">
        <v>56.25</v>
      </c>
      <c r="J103">
        <v>3</v>
      </c>
      <c r="K103">
        <v>2.7033060684003405</v>
      </c>
      <c r="L103">
        <v>161066.88361396376</v>
      </c>
      <c r="M103">
        <v>4.3010935043725702</v>
      </c>
      <c r="N103">
        <v>98913.787952449537</v>
      </c>
      <c r="O103">
        <v>5.9887200082207936</v>
      </c>
      <c r="P103">
        <v>182357.67030891057</v>
      </c>
      <c r="Q103">
        <f t="shared" si="15"/>
        <v>0.36412598313569111</v>
      </c>
      <c r="R103">
        <f t="shared" si="16"/>
        <v>0.22361567738644972</v>
      </c>
      <c r="S103">
        <f t="shared" si="17"/>
        <v>0.41225833947785906</v>
      </c>
    </row>
    <row r="104" spans="1:19" x14ac:dyDescent="0.5">
      <c r="A104">
        <v>524.4639892578125</v>
      </c>
      <c r="B104">
        <v>60.25</v>
      </c>
      <c r="J104">
        <v>4</v>
      </c>
      <c r="K104">
        <v>3.4024083696970409</v>
      </c>
      <c r="L104">
        <v>268733.26554421138</v>
      </c>
      <c r="M104">
        <v>4.7910392781460871</v>
      </c>
      <c r="N104">
        <v>29559.35558781966</v>
      </c>
      <c r="O104">
        <v>5.959204427922054</v>
      </c>
      <c r="P104">
        <v>103582.81881101707</v>
      </c>
      <c r="Q104">
        <f t="shared" si="15"/>
        <v>0.66869790694921538</v>
      </c>
      <c r="R104">
        <f t="shared" si="16"/>
        <v>7.355352591840067E-2</v>
      </c>
      <c r="S104">
        <f t="shared" si="17"/>
        <v>0.25774856713238398</v>
      </c>
    </row>
    <row r="105" spans="1:19" x14ac:dyDescent="0.5">
      <c r="A105">
        <v>524.4739990234375</v>
      </c>
      <c r="B105">
        <v>66.5</v>
      </c>
      <c r="J105">
        <v>5</v>
      </c>
      <c r="K105">
        <v>2.0749272882294143</v>
      </c>
      <c r="L105">
        <v>88573.425858524904</v>
      </c>
      <c r="M105">
        <v>3.6876285576229715</v>
      </c>
      <c r="N105">
        <v>71932.921379936844</v>
      </c>
      <c r="O105">
        <v>5.4403952768564885</v>
      </c>
      <c r="P105">
        <v>293211.10846697551</v>
      </c>
      <c r="Q105">
        <f t="shared" si="15"/>
        <v>0.19521714393996911</v>
      </c>
      <c r="R105">
        <f t="shared" si="16"/>
        <v>0.15854122532732612</v>
      </c>
      <c r="S105">
        <f t="shared" si="17"/>
        <v>0.64624163073270469</v>
      </c>
    </row>
    <row r="106" spans="1:19" x14ac:dyDescent="0.5">
      <c r="A106">
        <v>524.4840087890625</v>
      </c>
      <c r="B106">
        <v>61</v>
      </c>
      <c r="J106">
        <v>6</v>
      </c>
      <c r="K106">
        <v>2.6031873047364673</v>
      </c>
      <c r="L106">
        <v>155445.61479139281</v>
      </c>
      <c r="M106">
        <v>4.4635766649714199</v>
      </c>
      <c r="N106">
        <v>166059.53963462083</v>
      </c>
      <c r="O106">
        <v>6.0064952896744677</v>
      </c>
      <c r="P106">
        <v>104905.73207854612</v>
      </c>
      <c r="Q106">
        <f t="shared" si="15"/>
        <v>0.3645441983567429</v>
      </c>
      <c r="R106">
        <f t="shared" si="16"/>
        <v>0.38943550666792154</v>
      </c>
      <c r="S106">
        <f t="shared" si="17"/>
        <v>0.24602029497533554</v>
      </c>
    </row>
    <row r="107" spans="1:19" x14ac:dyDescent="0.5">
      <c r="A107">
        <v>524.4940185546875</v>
      </c>
      <c r="B107">
        <v>28.75</v>
      </c>
      <c r="J107">
        <v>7</v>
      </c>
      <c r="K107">
        <v>2.8360360599930217</v>
      </c>
      <c r="L107">
        <v>177357.53422125496</v>
      </c>
      <c r="M107">
        <v>5.0171416495935386</v>
      </c>
      <c r="N107">
        <v>201108.51101353506</v>
      </c>
      <c r="O107">
        <v>6.9048506103260268</v>
      </c>
      <c r="P107">
        <v>54820.833163927258</v>
      </c>
      <c r="Q107">
        <f t="shared" si="15"/>
        <v>0.40933049917576275</v>
      </c>
      <c r="R107">
        <f t="shared" si="16"/>
        <v>0.46414632207826034</v>
      </c>
      <c r="S107">
        <f t="shared" si="17"/>
        <v>0.12652317874597691</v>
      </c>
    </row>
    <row r="108" spans="1:19" x14ac:dyDescent="0.5">
      <c r="A108">
        <v>524.5040283203125</v>
      </c>
      <c r="B108">
        <v>28</v>
      </c>
      <c r="J108">
        <v>8</v>
      </c>
      <c r="K108">
        <v>2.2637210446455516</v>
      </c>
      <c r="L108">
        <v>98398.04475298262</v>
      </c>
      <c r="M108">
        <v>4.7612686580330195</v>
      </c>
      <c r="N108">
        <v>281168.3898184757</v>
      </c>
      <c r="O108">
        <v>6.949548213381199</v>
      </c>
      <c r="P108">
        <v>57600.137564566809</v>
      </c>
      <c r="Q108">
        <f t="shared" si="15"/>
        <v>0.22508135576835894</v>
      </c>
      <c r="R108">
        <f t="shared" si="16"/>
        <v>0.64316077152163798</v>
      </c>
      <c r="S108">
        <f t="shared" si="17"/>
        <v>0.13175787271000317</v>
      </c>
    </row>
    <row r="109" spans="1:19" x14ac:dyDescent="0.5">
      <c r="A109">
        <v>524.51397705078125</v>
      </c>
      <c r="B109">
        <v>55.75</v>
      </c>
      <c r="J109">
        <v>9</v>
      </c>
      <c r="K109">
        <v>3.5474124518262458</v>
      </c>
      <c r="L109">
        <v>280275.57377878681</v>
      </c>
      <c r="M109">
        <v>5.0008017598748928</v>
      </c>
      <c r="N109">
        <v>63324.900523892175</v>
      </c>
      <c r="O109">
        <v>6.2223857872857185</v>
      </c>
      <c r="P109">
        <v>46668.413369247282</v>
      </c>
      <c r="Q109">
        <f t="shared" si="15"/>
        <v>0.7181601778474237</v>
      </c>
      <c r="R109">
        <f t="shared" si="16"/>
        <v>0.16225966897244781</v>
      </c>
      <c r="S109">
        <f t="shared" si="17"/>
        <v>0.11958015318012843</v>
      </c>
    </row>
    <row r="110" spans="1:19" x14ac:dyDescent="0.5">
      <c r="A110">
        <v>524.52398681640625</v>
      </c>
      <c r="B110">
        <v>60.75</v>
      </c>
      <c r="J110">
        <v>10</v>
      </c>
      <c r="K110">
        <v>2.6088293241779335</v>
      </c>
      <c r="L110">
        <v>72847.692247182</v>
      </c>
      <c r="M110">
        <v>3.1868616604729514</v>
      </c>
      <c r="N110">
        <v>120069.99947179755</v>
      </c>
      <c r="O110">
        <v>5.5236103175910909</v>
      </c>
      <c r="P110">
        <v>274210.50649351277</v>
      </c>
      <c r="Q110">
        <f t="shared" si="15"/>
        <v>0.15594796573176312</v>
      </c>
      <c r="R110">
        <f t="shared" si="16"/>
        <v>0.25703864577487745</v>
      </c>
      <c r="S110">
        <f t="shared" si="17"/>
        <v>0.58701338849335938</v>
      </c>
    </row>
    <row r="111" spans="1:19" x14ac:dyDescent="0.5">
      <c r="A111">
        <v>524.53399658203125</v>
      </c>
      <c r="B111">
        <v>61.25</v>
      </c>
      <c r="J111">
        <v>11</v>
      </c>
    </row>
    <row r="112" spans="1:19" x14ac:dyDescent="0.5">
      <c r="A112">
        <v>524.54400634765625</v>
      </c>
      <c r="B112">
        <v>66</v>
      </c>
      <c r="J112">
        <v>12</v>
      </c>
    </row>
    <row r="113" spans="1:10" x14ac:dyDescent="0.5">
      <c r="A113">
        <v>524.55401611328125</v>
      </c>
      <c r="B113">
        <v>82.75</v>
      </c>
      <c r="J113">
        <v>13</v>
      </c>
    </row>
    <row r="114" spans="1:10" x14ac:dyDescent="0.5">
      <c r="A114">
        <v>524.56402587890625</v>
      </c>
      <c r="B114">
        <v>98.75</v>
      </c>
      <c r="J114">
        <v>14</v>
      </c>
    </row>
    <row r="115" spans="1:10" x14ac:dyDescent="0.5">
      <c r="A115">
        <v>524.573974609375</v>
      </c>
      <c r="B115">
        <v>79.75</v>
      </c>
      <c r="J115">
        <v>15</v>
      </c>
    </row>
    <row r="116" spans="1:10" x14ac:dyDescent="0.5">
      <c r="A116">
        <v>524.583984375</v>
      </c>
      <c r="B116">
        <v>54.25</v>
      </c>
      <c r="J116">
        <v>16</v>
      </c>
    </row>
    <row r="117" spans="1:10" x14ac:dyDescent="0.5">
      <c r="A117">
        <v>524.593994140625</v>
      </c>
      <c r="B117">
        <v>54</v>
      </c>
      <c r="J117">
        <v>17</v>
      </c>
    </row>
    <row r="118" spans="1:10" x14ac:dyDescent="0.5">
      <c r="A118">
        <v>524.60400390625</v>
      </c>
      <c r="B118">
        <v>60.25</v>
      </c>
      <c r="J118">
        <v>18</v>
      </c>
    </row>
    <row r="119" spans="1:10" x14ac:dyDescent="0.5">
      <c r="A119">
        <v>524.614013671875</v>
      </c>
      <c r="B119">
        <v>70.75</v>
      </c>
      <c r="J119">
        <v>19</v>
      </c>
    </row>
    <row r="120" spans="1:10" x14ac:dyDescent="0.5">
      <c r="A120">
        <v>524.6240234375</v>
      </c>
      <c r="B120">
        <v>105.5</v>
      </c>
      <c r="J120">
        <v>20</v>
      </c>
    </row>
    <row r="121" spans="1:10" x14ac:dyDescent="0.5">
      <c r="A121">
        <v>524.63397216796875</v>
      </c>
      <c r="B121">
        <v>124.80000305175781</v>
      </c>
    </row>
    <row r="122" spans="1:10" x14ac:dyDescent="0.5">
      <c r="A122">
        <v>524.64398193359375</v>
      </c>
      <c r="B122">
        <v>119.80000305175781</v>
      </c>
    </row>
    <row r="123" spans="1:10" x14ac:dyDescent="0.5">
      <c r="A123">
        <v>524.65399169921875</v>
      </c>
      <c r="B123">
        <v>121.5</v>
      </c>
    </row>
    <row r="124" spans="1:10" x14ac:dyDescent="0.5">
      <c r="A124">
        <v>524.66400146484375</v>
      </c>
      <c r="B124">
        <v>116.30000305175781</v>
      </c>
    </row>
    <row r="125" spans="1:10" x14ac:dyDescent="0.5">
      <c r="A125">
        <v>524.67401123046875</v>
      </c>
      <c r="B125">
        <v>91</v>
      </c>
    </row>
    <row r="126" spans="1:10" x14ac:dyDescent="0.5">
      <c r="A126">
        <v>524.68402099609375</v>
      </c>
      <c r="B126">
        <v>77.75</v>
      </c>
    </row>
    <row r="127" spans="1:10" x14ac:dyDescent="0.5">
      <c r="A127">
        <v>524.6939697265625</v>
      </c>
      <c r="B127">
        <v>106</v>
      </c>
    </row>
    <row r="128" spans="1:10" x14ac:dyDescent="0.5">
      <c r="A128">
        <v>524.7039794921875</v>
      </c>
      <c r="B128">
        <v>138.5</v>
      </c>
    </row>
    <row r="129" spans="1:2" x14ac:dyDescent="0.5">
      <c r="A129">
        <v>524.7139892578125</v>
      </c>
      <c r="B129">
        <v>148.5</v>
      </c>
    </row>
    <row r="130" spans="1:2" x14ac:dyDescent="0.5">
      <c r="A130">
        <v>524.7239990234375</v>
      </c>
      <c r="B130">
        <v>203</v>
      </c>
    </row>
    <row r="131" spans="1:2" x14ac:dyDescent="0.5">
      <c r="A131">
        <v>524.7340087890625</v>
      </c>
      <c r="B131">
        <v>453.70001220703125</v>
      </c>
    </row>
    <row r="132" spans="1:2" x14ac:dyDescent="0.5">
      <c r="A132">
        <v>524.7440185546875</v>
      </c>
      <c r="B132">
        <v>1545</v>
      </c>
    </row>
    <row r="133" spans="1:2" x14ac:dyDescent="0.5">
      <c r="A133">
        <v>524.7540283203125</v>
      </c>
      <c r="B133">
        <v>8155</v>
      </c>
    </row>
    <row r="134" spans="1:2" x14ac:dyDescent="0.5">
      <c r="A134">
        <v>524.76397705078125</v>
      </c>
      <c r="B134">
        <v>31850</v>
      </c>
    </row>
    <row r="135" spans="1:2" x14ac:dyDescent="0.5">
      <c r="A135">
        <v>524.77398681640625</v>
      </c>
      <c r="B135">
        <v>59040</v>
      </c>
    </row>
    <row r="136" spans="1:2" x14ac:dyDescent="0.5">
      <c r="A136">
        <v>524.78399658203125</v>
      </c>
      <c r="B136">
        <v>53770</v>
      </c>
    </row>
    <row r="137" spans="1:2" x14ac:dyDescent="0.5">
      <c r="A137">
        <v>524.79400634765625</v>
      </c>
      <c r="B137">
        <v>24950</v>
      </c>
    </row>
    <row r="138" spans="1:2" x14ac:dyDescent="0.5">
      <c r="A138">
        <v>524.80401611328125</v>
      </c>
      <c r="B138">
        <v>6401</v>
      </c>
    </row>
    <row r="139" spans="1:2" x14ac:dyDescent="0.5">
      <c r="A139">
        <v>524.81402587890625</v>
      </c>
      <c r="B139">
        <v>1485</v>
      </c>
    </row>
    <row r="140" spans="1:2" x14ac:dyDescent="0.5">
      <c r="A140">
        <v>524.823974609375</v>
      </c>
      <c r="B140">
        <v>803</v>
      </c>
    </row>
    <row r="141" spans="1:2" x14ac:dyDescent="0.5">
      <c r="A141">
        <v>524.833984375</v>
      </c>
      <c r="B141">
        <v>937.29998779296875</v>
      </c>
    </row>
    <row r="142" spans="1:2" x14ac:dyDescent="0.5">
      <c r="A142">
        <v>524.843994140625</v>
      </c>
      <c r="B142">
        <v>1081</v>
      </c>
    </row>
    <row r="143" spans="1:2" x14ac:dyDescent="0.5">
      <c r="A143">
        <v>524.85400390625</v>
      </c>
      <c r="B143">
        <v>981.29998779296875</v>
      </c>
    </row>
    <row r="144" spans="1:2" x14ac:dyDescent="0.5">
      <c r="A144">
        <v>524.864013671875</v>
      </c>
      <c r="B144">
        <v>660.5</v>
      </c>
    </row>
    <row r="145" spans="1:2" x14ac:dyDescent="0.5">
      <c r="A145">
        <v>524.8740234375</v>
      </c>
      <c r="B145">
        <v>345</v>
      </c>
    </row>
    <row r="146" spans="1:2" x14ac:dyDescent="0.5">
      <c r="A146">
        <v>524.88397216796875</v>
      </c>
      <c r="B146">
        <v>205.80000305175781</v>
      </c>
    </row>
    <row r="147" spans="1:2" x14ac:dyDescent="0.5">
      <c r="A147">
        <v>524.89398193359375</v>
      </c>
      <c r="B147">
        <v>228</v>
      </c>
    </row>
    <row r="148" spans="1:2" x14ac:dyDescent="0.5">
      <c r="A148">
        <v>524.90399169921875</v>
      </c>
      <c r="B148">
        <v>284</v>
      </c>
    </row>
    <row r="149" spans="1:2" x14ac:dyDescent="0.5">
      <c r="A149">
        <v>524.91400146484375</v>
      </c>
      <c r="B149">
        <v>260.29998779296875</v>
      </c>
    </row>
    <row r="150" spans="1:2" x14ac:dyDescent="0.5">
      <c r="A150">
        <v>524.92401123046875</v>
      </c>
      <c r="B150">
        <v>189.30000305175781</v>
      </c>
    </row>
    <row r="151" spans="1:2" x14ac:dyDescent="0.5">
      <c r="A151">
        <v>524.93402099609375</v>
      </c>
      <c r="B151">
        <v>111.69999694824219</v>
      </c>
    </row>
    <row r="152" spans="1:2" x14ac:dyDescent="0.5">
      <c r="A152">
        <v>524.9439697265625</v>
      </c>
      <c r="B152">
        <v>59</v>
      </c>
    </row>
    <row r="153" spans="1:2" x14ac:dyDescent="0.5">
      <c r="A153">
        <v>524.9539794921875</v>
      </c>
      <c r="B153">
        <v>83.25</v>
      </c>
    </row>
    <row r="154" spans="1:2" x14ac:dyDescent="0.5">
      <c r="A154">
        <v>524.9639892578125</v>
      </c>
      <c r="B154">
        <v>180.30000305175781</v>
      </c>
    </row>
    <row r="155" spans="1:2" x14ac:dyDescent="0.5">
      <c r="A155">
        <v>524.9739990234375</v>
      </c>
      <c r="B155">
        <v>219</v>
      </c>
    </row>
    <row r="156" spans="1:2" x14ac:dyDescent="0.5">
      <c r="A156">
        <v>524.9840087890625</v>
      </c>
      <c r="B156">
        <v>170.5</v>
      </c>
    </row>
    <row r="157" spans="1:2" x14ac:dyDescent="0.5">
      <c r="A157">
        <v>524.9940185546875</v>
      </c>
      <c r="B157">
        <v>141.80000305175781</v>
      </c>
    </row>
    <row r="158" spans="1:2" x14ac:dyDescent="0.5">
      <c r="A158">
        <v>525.0040283203125</v>
      </c>
      <c r="B158">
        <v>129</v>
      </c>
    </row>
    <row r="159" spans="1:2" x14ac:dyDescent="0.5">
      <c r="A159">
        <v>525.01397705078125</v>
      </c>
      <c r="B159">
        <v>136.30000305175781</v>
      </c>
    </row>
    <row r="160" spans="1:2" x14ac:dyDescent="0.5">
      <c r="A160">
        <v>525.02398681640625</v>
      </c>
      <c r="B160">
        <v>162.30000305175781</v>
      </c>
    </row>
    <row r="161" spans="1:2" x14ac:dyDescent="0.5">
      <c r="A161">
        <v>525.03399658203125</v>
      </c>
      <c r="B161">
        <v>175.80000305175781</v>
      </c>
    </row>
    <row r="162" spans="1:2" x14ac:dyDescent="0.5">
      <c r="A162">
        <v>525.04400634765625</v>
      </c>
      <c r="B162">
        <v>178.30000305175781</v>
      </c>
    </row>
    <row r="163" spans="1:2" x14ac:dyDescent="0.5">
      <c r="A163">
        <v>525.05401611328125</v>
      </c>
      <c r="B163">
        <v>151</v>
      </c>
    </row>
    <row r="164" spans="1:2" x14ac:dyDescent="0.5">
      <c r="A164">
        <v>525.06402587890625</v>
      </c>
      <c r="B164">
        <v>116.80000305175781</v>
      </c>
    </row>
    <row r="165" spans="1:2" x14ac:dyDescent="0.5">
      <c r="A165">
        <v>525.073974609375</v>
      </c>
      <c r="B165">
        <v>151.80000305175781</v>
      </c>
    </row>
    <row r="166" spans="1:2" x14ac:dyDescent="0.5">
      <c r="A166">
        <v>525.083984375</v>
      </c>
      <c r="B166">
        <v>179</v>
      </c>
    </row>
    <row r="167" spans="1:2" x14ac:dyDescent="0.5">
      <c r="A167">
        <v>525.093994140625</v>
      </c>
      <c r="B167">
        <v>101</v>
      </c>
    </row>
    <row r="168" spans="1:2" x14ac:dyDescent="0.5">
      <c r="A168">
        <v>525.10400390625</v>
      </c>
      <c r="B168">
        <v>52.25</v>
      </c>
    </row>
    <row r="169" spans="1:2" x14ac:dyDescent="0.5">
      <c r="A169">
        <v>525.114013671875</v>
      </c>
      <c r="B169">
        <v>68.75</v>
      </c>
    </row>
    <row r="170" spans="1:2" x14ac:dyDescent="0.5">
      <c r="A170">
        <v>525.1240234375</v>
      </c>
      <c r="B170">
        <v>83</v>
      </c>
    </row>
    <row r="171" spans="1:2" x14ac:dyDescent="0.5">
      <c r="A171">
        <v>525.13397216796875</v>
      </c>
      <c r="B171">
        <v>137.69999694824219</v>
      </c>
    </row>
    <row r="172" spans="1:2" x14ac:dyDescent="0.5">
      <c r="A172">
        <v>525.14398193359375</v>
      </c>
      <c r="B172">
        <v>185.30000305175781</v>
      </c>
    </row>
    <row r="173" spans="1:2" x14ac:dyDescent="0.5">
      <c r="A173">
        <v>525.15399169921875</v>
      </c>
      <c r="B173">
        <v>191.30000305175781</v>
      </c>
    </row>
    <row r="174" spans="1:2" x14ac:dyDescent="0.5">
      <c r="A174">
        <v>525.16400146484375</v>
      </c>
      <c r="B174">
        <v>192.5</v>
      </c>
    </row>
    <row r="175" spans="1:2" x14ac:dyDescent="0.5">
      <c r="A175">
        <v>525.17401123046875</v>
      </c>
      <c r="B175">
        <v>172.19999694824219</v>
      </c>
    </row>
    <row r="176" spans="1:2" x14ac:dyDescent="0.5">
      <c r="A176">
        <v>525.18499755859375</v>
      </c>
      <c r="B176">
        <v>176</v>
      </c>
    </row>
    <row r="177" spans="1:2" x14ac:dyDescent="0.5">
      <c r="A177">
        <v>525.19500732421875</v>
      </c>
      <c r="B177">
        <v>186.30000305175781</v>
      </c>
    </row>
    <row r="178" spans="1:2" x14ac:dyDescent="0.5">
      <c r="A178">
        <v>525.2039794921875</v>
      </c>
      <c r="B178">
        <v>138</v>
      </c>
    </row>
    <row r="179" spans="1:2" x14ac:dyDescent="0.5">
      <c r="A179">
        <v>525.2139892578125</v>
      </c>
      <c r="B179">
        <v>108</v>
      </c>
    </row>
    <row r="180" spans="1:2" x14ac:dyDescent="0.5">
      <c r="A180">
        <v>525.2239990234375</v>
      </c>
      <c r="B180">
        <v>145.80000305175781</v>
      </c>
    </row>
    <row r="181" spans="1:2" x14ac:dyDescent="0.5">
      <c r="A181">
        <v>525.2340087890625</v>
      </c>
      <c r="B181">
        <v>287.5</v>
      </c>
    </row>
    <row r="182" spans="1:2" x14ac:dyDescent="0.5">
      <c r="A182">
        <v>525.2449951171875</v>
      </c>
      <c r="B182">
        <v>886.70001220703125</v>
      </c>
    </row>
    <row r="183" spans="1:2" x14ac:dyDescent="0.5">
      <c r="A183">
        <v>525.2550048828125</v>
      </c>
      <c r="B183">
        <v>5588</v>
      </c>
    </row>
    <row r="184" spans="1:2" x14ac:dyDescent="0.5">
      <c r="A184">
        <v>525.2650146484375</v>
      </c>
      <c r="B184">
        <v>35060</v>
      </c>
    </row>
    <row r="185" spans="1:2" x14ac:dyDescent="0.5">
      <c r="A185">
        <v>525.2750244140625</v>
      </c>
      <c r="B185">
        <v>90040</v>
      </c>
    </row>
    <row r="186" spans="1:2" x14ac:dyDescent="0.5">
      <c r="A186">
        <v>525.28497314453125</v>
      </c>
      <c r="B186">
        <v>105500</v>
      </c>
    </row>
    <row r="187" spans="1:2" x14ac:dyDescent="0.5">
      <c r="A187">
        <v>525.29400634765625</v>
      </c>
      <c r="B187">
        <v>58630</v>
      </c>
    </row>
    <row r="188" spans="1:2" x14ac:dyDescent="0.5">
      <c r="A188">
        <v>525.30499267578125</v>
      </c>
      <c r="B188">
        <v>14820</v>
      </c>
    </row>
    <row r="189" spans="1:2" x14ac:dyDescent="0.5">
      <c r="A189">
        <v>525.31500244140625</v>
      </c>
      <c r="B189">
        <v>2230</v>
      </c>
    </row>
    <row r="190" spans="1:2" x14ac:dyDescent="0.5">
      <c r="A190">
        <v>525.32501220703125</v>
      </c>
      <c r="B190">
        <v>780.5</v>
      </c>
    </row>
    <row r="191" spans="1:2" x14ac:dyDescent="0.5">
      <c r="A191">
        <v>525.33502197265625</v>
      </c>
      <c r="B191">
        <v>863</v>
      </c>
    </row>
    <row r="192" spans="1:2" x14ac:dyDescent="0.5">
      <c r="A192">
        <v>525.344970703125</v>
      </c>
      <c r="B192">
        <v>1099</v>
      </c>
    </row>
    <row r="193" spans="1:2" x14ac:dyDescent="0.5">
      <c r="A193">
        <v>525.35498046875</v>
      </c>
      <c r="B193">
        <v>1040</v>
      </c>
    </row>
    <row r="194" spans="1:2" x14ac:dyDescent="0.5">
      <c r="A194">
        <v>525.364990234375</v>
      </c>
      <c r="B194">
        <v>725.29998779296875</v>
      </c>
    </row>
    <row r="195" spans="1:2" x14ac:dyDescent="0.5">
      <c r="A195">
        <v>525.375</v>
      </c>
      <c r="B195">
        <v>390.20001220703125</v>
      </c>
    </row>
    <row r="196" spans="1:2" x14ac:dyDescent="0.5">
      <c r="A196">
        <v>525.385009765625</v>
      </c>
      <c r="B196">
        <v>248</v>
      </c>
    </row>
    <row r="197" spans="1:2" x14ac:dyDescent="0.5">
      <c r="A197">
        <v>525.39501953125</v>
      </c>
      <c r="B197">
        <v>285.70001220703125</v>
      </c>
    </row>
    <row r="198" spans="1:2" x14ac:dyDescent="0.5">
      <c r="A198">
        <v>525.405029296875</v>
      </c>
      <c r="B198">
        <v>291</v>
      </c>
    </row>
    <row r="199" spans="1:2" x14ac:dyDescent="0.5">
      <c r="A199">
        <v>525.41497802734375</v>
      </c>
      <c r="B199">
        <v>214</v>
      </c>
    </row>
    <row r="200" spans="1:2" x14ac:dyDescent="0.5">
      <c r="A200">
        <v>525.42498779296875</v>
      </c>
      <c r="B200">
        <v>142.5</v>
      </c>
    </row>
    <row r="201" spans="1:2" x14ac:dyDescent="0.5">
      <c r="A201">
        <v>525.43499755859375</v>
      </c>
      <c r="B201">
        <v>105.80000305175781</v>
      </c>
    </row>
    <row r="202" spans="1:2" x14ac:dyDescent="0.5">
      <c r="A202">
        <v>525.44500732421875</v>
      </c>
      <c r="B202">
        <v>106.69999694824219</v>
      </c>
    </row>
    <row r="203" spans="1:2" x14ac:dyDescent="0.5">
      <c r="A203">
        <v>525.45501708984375</v>
      </c>
      <c r="B203">
        <v>168</v>
      </c>
    </row>
    <row r="204" spans="1:2" x14ac:dyDescent="0.5">
      <c r="A204">
        <v>525.46502685546875</v>
      </c>
      <c r="B204">
        <v>274.5</v>
      </c>
    </row>
    <row r="205" spans="1:2" x14ac:dyDescent="0.5">
      <c r="A205">
        <v>525.4749755859375</v>
      </c>
      <c r="B205">
        <v>312.70001220703125</v>
      </c>
    </row>
    <row r="206" spans="1:2" x14ac:dyDescent="0.5">
      <c r="A206">
        <v>525.4849853515625</v>
      </c>
      <c r="B206">
        <v>257.20001220703125</v>
      </c>
    </row>
    <row r="207" spans="1:2" x14ac:dyDescent="0.5">
      <c r="A207">
        <v>525.4949951171875</v>
      </c>
      <c r="B207">
        <v>186.69999694824219</v>
      </c>
    </row>
    <row r="208" spans="1:2" x14ac:dyDescent="0.5">
      <c r="A208">
        <v>525.5050048828125</v>
      </c>
      <c r="B208">
        <v>146.5</v>
      </c>
    </row>
    <row r="209" spans="1:2" x14ac:dyDescent="0.5">
      <c r="A209">
        <v>525.5150146484375</v>
      </c>
      <c r="B209">
        <v>152.30000305175781</v>
      </c>
    </row>
    <row r="210" spans="1:2" x14ac:dyDescent="0.5">
      <c r="A210">
        <v>525.5250244140625</v>
      </c>
      <c r="B210">
        <v>168.30000305175781</v>
      </c>
    </row>
    <row r="211" spans="1:2" x14ac:dyDescent="0.5">
      <c r="A211">
        <v>525.53497314453125</v>
      </c>
      <c r="B211">
        <v>181.30000305175781</v>
      </c>
    </row>
    <row r="212" spans="1:2" x14ac:dyDescent="0.5">
      <c r="A212">
        <v>525.54498291015625</v>
      </c>
      <c r="B212">
        <v>161</v>
      </c>
    </row>
    <row r="213" spans="1:2" x14ac:dyDescent="0.5">
      <c r="A213">
        <v>525.55499267578125</v>
      </c>
      <c r="B213">
        <v>131.5</v>
      </c>
    </row>
    <row r="214" spans="1:2" x14ac:dyDescent="0.5">
      <c r="A214">
        <v>525.56500244140625</v>
      </c>
      <c r="B214">
        <v>158</v>
      </c>
    </row>
    <row r="215" spans="1:2" x14ac:dyDescent="0.5">
      <c r="A215">
        <v>525.57501220703125</v>
      </c>
      <c r="B215">
        <v>198.5</v>
      </c>
    </row>
    <row r="216" spans="1:2" x14ac:dyDescent="0.5">
      <c r="A216">
        <v>525.58502197265625</v>
      </c>
      <c r="B216">
        <v>221</v>
      </c>
    </row>
    <row r="217" spans="1:2" x14ac:dyDescent="0.5">
      <c r="A217">
        <v>525.594970703125</v>
      </c>
      <c r="B217">
        <v>210.5</v>
      </c>
    </row>
    <row r="218" spans="1:2" x14ac:dyDescent="0.5">
      <c r="A218">
        <v>525.60498046875</v>
      </c>
      <c r="B218">
        <v>181</v>
      </c>
    </row>
    <row r="219" spans="1:2" x14ac:dyDescent="0.5">
      <c r="A219">
        <v>525.614990234375</v>
      </c>
      <c r="B219">
        <v>171.80000305175781</v>
      </c>
    </row>
    <row r="220" spans="1:2" x14ac:dyDescent="0.5">
      <c r="A220">
        <v>525.625</v>
      </c>
      <c r="B220">
        <v>145</v>
      </c>
    </row>
    <row r="221" spans="1:2" x14ac:dyDescent="0.5">
      <c r="A221">
        <v>525.635009765625</v>
      </c>
      <c r="B221">
        <v>140.5</v>
      </c>
    </row>
    <row r="222" spans="1:2" x14ac:dyDescent="0.5">
      <c r="A222">
        <v>525.64501953125</v>
      </c>
      <c r="B222">
        <v>191.80000305175781</v>
      </c>
    </row>
    <row r="223" spans="1:2" x14ac:dyDescent="0.5">
      <c r="A223">
        <v>525.655029296875</v>
      </c>
      <c r="B223">
        <v>194.80000305175781</v>
      </c>
    </row>
    <row r="224" spans="1:2" x14ac:dyDescent="0.5">
      <c r="A224">
        <v>525.66497802734375</v>
      </c>
      <c r="B224">
        <v>165.5</v>
      </c>
    </row>
    <row r="225" spans="1:2" x14ac:dyDescent="0.5">
      <c r="A225">
        <v>525.67498779296875</v>
      </c>
      <c r="B225">
        <v>223.5</v>
      </c>
    </row>
    <row r="226" spans="1:2" x14ac:dyDescent="0.5">
      <c r="A226">
        <v>525.68499755859375</v>
      </c>
      <c r="B226">
        <v>310</v>
      </c>
    </row>
    <row r="227" spans="1:2" x14ac:dyDescent="0.5">
      <c r="A227">
        <v>525.69500732421875</v>
      </c>
      <c r="B227">
        <v>346.70001220703125</v>
      </c>
    </row>
    <row r="228" spans="1:2" x14ac:dyDescent="0.5">
      <c r="A228">
        <v>525.70501708984375</v>
      </c>
      <c r="B228">
        <v>395.29998779296875</v>
      </c>
    </row>
    <row r="229" spans="1:2" x14ac:dyDescent="0.5">
      <c r="A229">
        <v>525.71502685546875</v>
      </c>
      <c r="B229">
        <v>449.70001220703125</v>
      </c>
    </row>
    <row r="230" spans="1:2" x14ac:dyDescent="0.5">
      <c r="A230">
        <v>525.7249755859375</v>
      </c>
      <c r="B230">
        <v>464.29998779296875</v>
      </c>
    </row>
    <row r="231" spans="1:2" x14ac:dyDescent="0.5">
      <c r="A231">
        <v>525.7349853515625</v>
      </c>
      <c r="B231">
        <v>489.5</v>
      </c>
    </row>
    <row r="232" spans="1:2" x14ac:dyDescent="0.5">
      <c r="A232">
        <v>525.7449951171875</v>
      </c>
      <c r="B232">
        <v>903.29998779296875</v>
      </c>
    </row>
    <row r="233" spans="1:2" x14ac:dyDescent="0.5">
      <c r="A233">
        <v>525.7550048828125</v>
      </c>
      <c r="B233">
        <v>3938</v>
      </c>
    </row>
    <row r="234" spans="1:2" x14ac:dyDescent="0.5">
      <c r="A234">
        <v>525.7650146484375</v>
      </c>
      <c r="B234">
        <v>26820</v>
      </c>
    </row>
    <row r="235" spans="1:2" x14ac:dyDescent="0.5">
      <c r="A235">
        <v>525.7750244140625</v>
      </c>
      <c r="B235">
        <v>94390</v>
      </c>
    </row>
    <row r="236" spans="1:2" x14ac:dyDescent="0.5">
      <c r="A236">
        <v>525.78497314453125</v>
      </c>
      <c r="B236">
        <v>140800</v>
      </c>
    </row>
    <row r="237" spans="1:2" x14ac:dyDescent="0.5">
      <c r="A237">
        <v>525.79498291015625</v>
      </c>
      <c r="B237">
        <v>91940</v>
      </c>
    </row>
    <row r="238" spans="1:2" x14ac:dyDescent="0.5">
      <c r="A238">
        <v>525.80499267578125</v>
      </c>
      <c r="B238">
        <v>24600</v>
      </c>
    </row>
    <row r="239" spans="1:2" x14ac:dyDescent="0.5">
      <c r="A239">
        <v>525.81500244140625</v>
      </c>
      <c r="B239">
        <v>2920</v>
      </c>
    </row>
    <row r="240" spans="1:2" x14ac:dyDescent="0.5">
      <c r="A240">
        <v>525.82501220703125</v>
      </c>
      <c r="B240">
        <v>602.5</v>
      </c>
    </row>
    <row r="241" spans="1:2" x14ac:dyDescent="0.5">
      <c r="A241">
        <v>525.83502197265625</v>
      </c>
      <c r="B241">
        <v>707.70001220703125</v>
      </c>
    </row>
    <row r="242" spans="1:2" x14ac:dyDescent="0.5">
      <c r="A242">
        <v>525.844970703125</v>
      </c>
      <c r="B242">
        <v>1173</v>
      </c>
    </row>
    <row r="243" spans="1:2" x14ac:dyDescent="0.5">
      <c r="A243">
        <v>525.85498046875</v>
      </c>
      <c r="B243">
        <v>1231</v>
      </c>
    </row>
    <row r="244" spans="1:2" x14ac:dyDescent="0.5">
      <c r="A244">
        <v>525.864990234375</v>
      </c>
      <c r="B244">
        <v>731</v>
      </c>
    </row>
    <row r="245" spans="1:2" x14ac:dyDescent="0.5">
      <c r="A245">
        <v>525.875</v>
      </c>
      <c r="B245">
        <v>304.29998779296875</v>
      </c>
    </row>
    <row r="246" spans="1:2" x14ac:dyDescent="0.5">
      <c r="A246">
        <v>525.885009765625</v>
      </c>
      <c r="B246">
        <v>263.79998779296875</v>
      </c>
    </row>
    <row r="247" spans="1:2" x14ac:dyDescent="0.5">
      <c r="A247">
        <v>525.89501953125</v>
      </c>
      <c r="B247">
        <v>388</v>
      </c>
    </row>
    <row r="248" spans="1:2" x14ac:dyDescent="0.5">
      <c r="A248">
        <v>525.905029296875</v>
      </c>
      <c r="B248">
        <v>528.20001220703125</v>
      </c>
    </row>
    <row r="249" spans="1:2" x14ac:dyDescent="0.5">
      <c r="A249">
        <v>525.91497802734375</v>
      </c>
      <c r="B249">
        <v>524</v>
      </c>
    </row>
    <row r="250" spans="1:2" x14ac:dyDescent="0.5">
      <c r="A250">
        <v>525.92498779296875</v>
      </c>
      <c r="B250">
        <v>321</v>
      </c>
    </row>
    <row r="251" spans="1:2" x14ac:dyDescent="0.5">
      <c r="A251">
        <v>525.93499755859375</v>
      </c>
      <c r="B251">
        <v>193</v>
      </c>
    </row>
    <row r="252" spans="1:2" x14ac:dyDescent="0.5">
      <c r="A252">
        <v>525.94500732421875</v>
      </c>
      <c r="B252">
        <v>212.69999694824219</v>
      </c>
    </row>
    <row r="253" spans="1:2" x14ac:dyDescent="0.5">
      <c r="A253">
        <v>525.95501708984375</v>
      </c>
      <c r="B253">
        <v>283.5</v>
      </c>
    </row>
    <row r="254" spans="1:2" x14ac:dyDescent="0.5">
      <c r="A254">
        <v>525.96502685546875</v>
      </c>
      <c r="B254">
        <v>373.5</v>
      </c>
    </row>
    <row r="255" spans="1:2" x14ac:dyDescent="0.5">
      <c r="A255">
        <v>525.9749755859375</v>
      </c>
      <c r="B255">
        <v>401</v>
      </c>
    </row>
    <row r="256" spans="1:2" x14ac:dyDescent="0.5">
      <c r="A256">
        <v>525.9849853515625</v>
      </c>
      <c r="B256">
        <v>336.79998779296875</v>
      </c>
    </row>
    <row r="257" spans="1:2" x14ac:dyDescent="0.5">
      <c r="A257">
        <v>525.9949951171875</v>
      </c>
      <c r="B257">
        <v>243.30000305175781</v>
      </c>
    </row>
    <row r="258" spans="1:2" x14ac:dyDescent="0.5">
      <c r="A258">
        <v>526.0050048828125</v>
      </c>
      <c r="B258">
        <v>190</v>
      </c>
    </row>
    <row r="259" spans="1:2" x14ac:dyDescent="0.5">
      <c r="A259">
        <v>526.0150146484375</v>
      </c>
      <c r="B259">
        <v>175.19999694824219</v>
      </c>
    </row>
    <row r="260" spans="1:2" x14ac:dyDescent="0.5">
      <c r="A260">
        <v>526.0250244140625</v>
      </c>
      <c r="B260">
        <v>178.5</v>
      </c>
    </row>
    <row r="261" spans="1:2" x14ac:dyDescent="0.5">
      <c r="A261">
        <v>526.03497314453125</v>
      </c>
      <c r="B261">
        <v>204</v>
      </c>
    </row>
    <row r="262" spans="1:2" x14ac:dyDescent="0.5">
      <c r="A262">
        <v>526.04498291015625</v>
      </c>
      <c r="B262">
        <v>214.80000305175781</v>
      </c>
    </row>
    <row r="263" spans="1:2" x14ac:dyDescent="0.5">
      <c r="A263">
        <v>526.05499267578125</v>
      </c>
      <c r="B263">
        <v>197.19999694824219</v>
      </c>
    </row>
    <row r="264" spans="1:2" x14ac:dyDescent="0.5">
      <c r="A264">
        <v>526.06500244140625</v>
      </c>
      <c r="B264">
        <v>194.80000305175781</v>
      </c>
    </row>
    <row r="265" spans="1:2" x14ac:dyDescent="0.5">
      <c r="A265">
        <v>526.07501220703125</v>
      </c>
      <c r="B265">
        <v>234.5</v>
      </c>
    </row>
    <row r="266" spans="1:2" x14ac:dyDescent="0.5">
      <c r="A266">
        <v>526.08502197265625</v>
      </c>
      <c r="B266">
        <v>288</v>
      </c>
    </row>
    <row r="267" spans="1:2" x14ac:dyDescent="0.5">
      <c r="A267">
        <v>526.094970703125</v>
      </c>
      <c r="B267">
        <v>270.5</v>
      </c>
    </row>
    <row r="268" spans="1:2" x14ac:dyDescent="0.5">
      <c r="A268">
        <v>526.10498046875</v>
      </c>
      <c r="B268">
        <v>198.80000305175781</v>
      </c>
    </row>
    <row r="269" spans="1:2" x14ac:dyDescent="0.5">
      <c r="A269">
        <v>526.114990234375</v>
      </c>
      <c r="B269">
        <v>155</v>
      </c>
    </row>
    <row r="270" spans="1:2" x14ac:dyDescent="0.5">
      <c r="A270">
        <v>526.125</v>
      </c>
      <c r="B270">
        <v>125.5</v>
      </c>
    </row>
    <row r="271" spans="1:2" x14ac:dyDescent="0.5">
      <c r="A271">
        <v>526.135009765625</v>
      </c>
      <c r="B271">
        <v>124</v>
      </c>
    </row>
    <row r="272" spans="1:2" x14ac:dyDescent="0.5">
      <c r="A272">
        <v>526.14501953125</v>
      </c>
      <c r="B272">
        <v>151.30000305175781</v>
      </c>
    </row>
    <row r="273" spans="1:2" x14ac:dyDescent="0.5">
      <c r="A273">
        <v>526.155029296875</v>
      </c>
      <c r="B273">
        <v>155</v>
      </c>
    </row>
    <row r="274" spans="1:2" x14ac:dyDescent="0.5">
      <c r="A274">
        <v>526.16497802734375</v>
      </c>
      <c r="B274">
        <v>140.30000305175781</v>
      </c>
    </row>
    <row r="275" spans="1:2" x14ac:dyDescent="0.5">
      <c r="A275">
        <v>526.17498779296875</v>
      </c>
      <c r="B275">
        <v>143.30000305175781</v>
      </c>
    </row>
    <row r="276" spans="1:2" x14ac:dyDescent="0.5">
      <c r="A276">
        <v>526.18499755859375</v>
      </c>
      <c r="B276">
        <v>222</v>
      </c>
    </row>
    <row r="277" spans="1:2" x14ac:dyDescent="0.5">
      <c r="A277">
        <v>526.19500732421875</v>
      </c>
      <c r="B277">
        <v>304</v>
      </c>
    </row>
    <row r="278" spans="1:2" x14ac:dyDescent="0.5">
      <c r="A278">
        <v>526.20501708984375</v>
      </c>
      <c r="B278">
        <v>321</v>
      </c>
    </row>
    <row r="279" spans="1:2" x14ac:dyDescent="0.5">
      <c r="A279">
        <v>526.21502685546875</v>
      </c>
      <c r="B279">
        <v>379.5</v>
      </c>
    </row>
    <row r="280" spans="1:2" x14ac:dyDescent="0.5">
      <c r="A280">
        <v>526.2249755859375</v>
      </c>
      <c r="B280">
        <v>382</v>
      </c>
    </row>
    <row r="281" spans="1:2" x14ac:dyDescent="0.5">
      <c r="A281">
        <v>526.2349853515625</v>
      </c>
      <c r="B281">
        <v>255.5</v>
      </c>
    </row>
    <row r="282" spans="1:2" x14ac:dyDescent="0.5">
      <c r="A282">
        <v>526.2449951171875</v>
      </c>
      <c r="B282">
        <v>468.79998779296875</v>
      </c>
    </row>
    <row r="283" spans="1:2" x14ac:dyDescent="0.5">
      <c r="A283">
        <v>526.2550048828125</v>
      </c>
      <c r="B283">
        <v>2396</v>
      </c>
    </row>
    <row r="284" spans="1:2" x14ac:dyDescent="0.5">
      <c r="A284">
        <v>526.2659912109375</v>
      </c>
      <c r="B284">
        <v>19250</v>
      </c>
    </row>
    <row r="285" spans="1:2" x14ac:dyDescent="0.5">
      <c r="A285">
        <v>526.2760009765625</v>
      </c>
      <c r="B285">
        <v>86870</v>
      </c>
    </row>
    <row r="286" spans="1:2" x14ac:dyDescent="0.5">
      <c r="A286">
        <v>526.2860107421875</v>
      </c>
      <c r="B286">
        <v>160300</v>
      </c>
    </row>
    <row r="287" spans="1:2" x14ac:dyDescent="0.5">
      <c r="A287">
        <v>526.2960205078125</v>
      </c>
      <c r="B287">
        <v>131800</v>
      </c>
    </row>
    <row r="288" spans="1:2" x14ac:dyDescent="0.5">
      <c r="A288">
        <v>526.3060302734375</v>
      </c>
      <c r="B288">
        <v>46440</v>
      </c>
    </row>
    <row r="289" spans="1:2" x14ac:dyDescent="0.5">
      <c r="A289">
        <v>526.31597900390625</v>
      </c>
      <c r="B289">
        <v>5898</v>
      </c>
    </row>
    <row r="290" spans="1:2" x14ac:dyDescent="0.5">
      <c r="A290">
        <v>526.32598876953125</v>
      </c>
      <c r="B290">
        <v>858.5</v>
      </c>
    </row>
    <row r="291" spans="1:2" x14ac:dyDescent="0.5">
      <c r="A291">
        <v>526.33599853515625</v>
      </c>
      <c r="B291">
        <v>560</v>
      </c>
    </row>
    <row r="292" spans="1:2" x14ac:dyDescent="0.5">
      <c r="A292">
        <v>526.34600830078125</v>
      </c>
      <c r="B292">
        <v>932</v>
      </c>
    </row>
    <row r="293" spans="1:2" x14ac:dyDescent="0.5">
      <c r="A293">
        <v>526.35601806640625</v>
      </c>
      <c r="B293">
        <v>1101</v>
      </c>
    </row>
    <row r="294" spans="1:2" x14ac:dyDescent="0.5">
      <c r="A294">
        <v>526.36602783203125</v>
      </c>
      <c r="B294">
        <v>800</v>
      </c>
    </row>
    <row r="295" spans="1:2" x14ac:dyDescent="0.5">
      <c r="A295">
        <v>526.3759765625</v>
      </c>
      <c r="B295">
        <v>404</v>
      </c>
    </row>
    <row r="296" spans="1:2" x14ac:dyDescent="0.5">
      <c r="A296">
        <v>526.385986328125</v>
      </c>
      <c r="B296">
        <v>252</v>
      </c>
    </row>
    <row r="297" spans="1:2" x14ac:dyDescent="0.5">
      <c r="A297">
        <v>526.39599609375</v>
      </c>
      <c r="B297">
        <v>386.20001220703125</v>
      </c>
    </row>
    <row r="298" spans="1:2" x14ac:dyDescent="0.5">
      <c r="A298">
        <v>526.406005859375</v>
      </c>
      <c r="B298">
        <v>742.29998779296875</v>
      </c>
    </row>
    <row r="299" spans="1:2" x14ac:dyDescent="0.5">
      <c r="A299">
        <v>526.416015625</v>
      </c>
      <c r="B299">
        <v>830.29998779296875</v>
      </c>
    </row>
    <row r="300" spans="1:2" x14ac:dyDescent="0.5">
      <c r="A300">
        <v>526.426025390625</v>
      </c>
      <c r="B300">
        <v>516.20001220703125</v>
      </c>
    </row>
    <row r="301" spans="1:2" x14ac:dyDescent="0.5">
      <c r="A301">
        <v>526.43597412109375</v>
      </c>
      <c r="B301">
        <v>268.29998779296875</v>
      </c>
    </row>
    <row r="302" spans="1:2" x14ac:dyDescent="0.5">
      <c r="A302">
        <v>526.44598388671875</v>
      </c>
      <c r="B302">
        <v>187.5</v>
      </c>
    </row>
    <row r="303" spans="1:2" x14ac:dyDescent="0.5">
      <c r="A303">
        <v>526.45599365234375</v>
      </c>
      <c r="B303">
        <v>201</v>
      </c>
    </row>
    <row r="304" spans="1:2" x14ac:dyDescent="0.5">
      <c r="A304">
        <v>526.46600341796875</v>
      </c>
      <c r="B304">
        <v>358.29998779296875</v>
      </c>
    </row>
    <row r="305" spans="1:2" x14ac:dyDescent="0.5">
      <c r="A305">
        <v>526.47601318359375</v>
      </c>
      <c r="B305">
        <v>560.70001220703125</v>
      </c>
    </row>
    <row r="306" spans="1:2" x14ac:dyDescent="0.5">
      <c r="A306">
        <v>526.48602294921875</v>
      </c>
      <c r="B306">
        <v>551.5</v>
      </c>
    </row>
    <row r="307" spans="1:2" x14ac:dyDescent="0.5">
      <c r="A307">
        <v>526.4959716796875</v>
      </c>
      <c r="B307">
        <v>379.29998779296875</v>
      </c>
    </row>
    <row r="308" spans="1:2" x14ac:dyDescent="0.5">
      <c r="A308">
        <v>526.5059814453125</v>
      </c>
      <c r="B308">
        <v>312.29998779296875</v>
      </c>
    </row>
    <row r="309" spans="1:2" x14ac:dyDescent="0.5">
      <c r="A309">
        <v>526.5159912109375</v>
      </c>
      <c r="B309">
        <v>301.29998779296875</v>
      </c>
    </row>
    <row r="310" spans="1:2" x14ac:dyDescent="0.5">
      <c r="A310">
        <v>526.5260009765625</v>
      </c>
      <c r="B310">
        <v>247.5</v>
      </c>
    </row>
    <row r="311" spans="1:2" x14ac:dyDescent="0.5">
      <c r="A311">
        <v>526.5360107421875</v>
      </c>
      <c r="B311">
        <v>234.5</v>
      </c>
    </row>
    <row r="312" spans="1:2" x14ac:dyDescent="0.5">
      <c r="A312">
        <v>526.5460205078125</v>
      </c>
      <c r="B312">
        <v>211.19999694824219</v>
      </c>
    </row>
    <row r="313" spans="1:2" x14ac:dyDescent="0.5">
      <c r="A313">
        <v>526.5560302734375</v>
      </c>
      <c r="B313">
        <v>127</v>
      </c>
    </row>
    <row r="314" spans="1:2" x14ac:dyDescent="0.5">
      <c r="A314">
        <v>526.56597900390625</v>
      </c>
      <c r="B314">
        <v>87.5</v>
      </c>
    </row>
    <row r="315" spans="1:2" x14ac:dyDescent="0.5">
      <c r="A315">
        <v>526.57598876953125</v>
      </c>
      <c r="B315">
        <v>85</v>
      </c>
    </row>
    <row r="316" spans="1:2" x14ac:dyDescent="0.5">
      <c r="A316">
        <v>526.58599853515625</v>
      </c>
      <c r="B316">
        <v>95.25</v>
      </c>
    </row>
    <row r="317" spans="1:2" x14ac:dyDescent="0.5">
      <c r="A317">
        <v>526.59600830078125</v>
      </c>
      <c r="B317">
        <v>116</v>
      </c>
    </row>
    <row r="318" spans="1:2" x14ac:dyDescent="0.5">
      <c r="A318">
        <v>526.60601806640625</v>
      </c>
      <c r="B318">
        <v>133.69999694824219</v>
      </c>
    </row>
    <row r="319" spans="1:2" x14ac:dyDescent="0.5">
      <c r="A319">
        <v>526.61602783203125</v>
      </c>
      <c r="B319">
        <v>167.5</v>
      </c>
    </row>
    <row r="320" spans="1:2" x14ac:dyDescent="0.5">
      <c r="A320">
        <v>526.6259765625</v>
      </c>
      <c r="B320">
        <v>185.30000305175781</v>
      </c>
    </row>
    <row r="321" spans="1:2" x14ac:dyDescent="0.5">
      <c r="A321">
        <v>526.635986328125</v>
      </c>
      <c r="B321">
        <v>194.19999694824219</v>
      </c>
    </row>
    <row r="322" spans="1:2" x14ac:dyDescent="0.5">
      <c r="A322">
        <v>526.64599609375</v>
      </c>
      <c r="B322">
        <v>192</v>
      </c>
    </row>
    <row r="323" spans="1:2" x14ac:dyDescent="0.5">
      <c r="A323">
        <v>526.656005859375</v>
      </c>
      <c r="B323">
        <v>158.69999694824219</v>
      </c>
    </row>
    <row r="324" spans="1:2" x14ac:dyDescent="0.5">
      <c r="A324">
        <v>526.666015625</v>
      </c>
      <c r="B324">
        <v>163.80000305175781</v>
      </c>
    </row>
    <row r="325" spans="1:2" x14ac:dyDescent="0.5">
      <c r="A325">
        <v>526.676025390625</v>
      </c>
      <c r="B325">
        <v>228.5</v>
      </c>
    </row>
    <row r="326" spans="1:2" x14ac:dyDescent="0.5">
      <c r="A326">
        <v>526.68597412109375</v>
      </c>
      <c r="B326">
        <v>259.20001220703125</v>
      </c>
    </row>
    <row r="327" spans="1:2" x14ac:dyDescent="0.5">
      <c r="A327">
        <v>526.69598388671875</v>
      </c>
      <c r="B327">
        <v>211.5</v>
      </c>
    </row>
    <row r="328" spans="1:2" x14ac:dyDescent="0.5">
      <c r="A328">
        <v>526.70599365234375</v>
      </c>
      <c r="B328">
        <v>182.69999694824219</v>
      </c>
    </row>
    <row r="329" spans="1:2" x14ac:dyDescent="0.5">
      <c r="A329">
        <v>526.71600341796875</v>
      </c>
      <c r="B329">
        <v>255.5</v>
      </c>
    </row>
    <row r="330" spans="1:2" x14ac:dyDescent="0.5">
      <c r="A330">
        <v>526.72601318359375</v>
      </c>
      <c r="B330">
        <v>351.29998779296875</v>
      </c>
    </row>
    <row r="331" spans="1:2" x14ac:dyDescent="0.5">
      <c r="A331">
        <v>526.73602294921875</v>
      </c>
      <c r="B331">
        <v>392.79998779296875</v>
      </c>
    </row>
    <row r="332" spans="1:2" x14ac:dyDescent="0.5">
      <c r="A332">
        <v>526.7459716796875</v>
      </c>
      <c r="B332">
        <v>554</v>
      </c>
    </row>
    <row r="333" spans="1:2" x14ac:dyDescent="0.5">
      <c r="A333">
        <v>526.7559814453125</v>
      </c>
      <c r="B333">
        <v>1634</v>
      </c>
    </row>
    <row r="334" spans="1:2" x14ac:dyDescent="0.5">
      <c r="A334">
        <v>526.7659912109375</v>
      </c>
      <c r="B334">
        <v>13400</v>
      </c>
    </row>
    <row r="335" spans="1:2" x14ac:dyDescent="0.5">
      <c r="A335">
        <v>526.7760009765625</v>
      </c>
      <c r="B335">
        <v>78430</v>
      </c>
    </row>
    <row r="336" spans="1:2" x14ac:dyDescent="0.5">
      <c r="A336">
        <v>526.7860107421875</v>
      </c>
      <c r="B336">
        <v>170400</v>
      </c>
    </row>
    <row r="337" spans="1:2" x14ac:dyDescent="0.5">
      <c r="A337">
        <v>526.7960205078125</v>
      </c>
      <c r="B337">
        <v>161300</v>
      </c>
    </row>
    <row r="338" spans="1:2" x14ac:dyDescent="0.5">
      <c r="A338">
        <v>526.8060302734375</v>
      </c>
      <c r="B338">
        <v>66430</v>
      </c>
    </row>
    <row r="339" spans="1:2" x14ac:dyDescent="0.5">
      <c r="A339">
        <v>526.81597900390625</v>
      </c>
      <c r="B339">
        <v>10090</v>
      </c>
    </row>
    <row r="340" spans="1:2" x14ac:dyDescent="0.5">
      <c r="A340">
        <v>526.8270263671875</v>
      </c>
      <c r="B340">
        <v>1153</v>
      </c>
    </row>
    <row r="341" spans="1:2" x14ac:dyDescent="0.5">
      <c r="A341">
        <v>526.83697509765625</v>
      </c>
      <c r="B341">
        <v>687.79998779296875</v>
      </c>
    </row>
    <row r="342" spans="1:2" x14ac:dyDescent="0.5">
      <c r="A342">
        <v>526.84698486328125</v>
      </c>
      <c r="B342">
        <v>1425</v>
      </c>
    </row>
    <row r="343" spans="1:2" x14ac:dyDescent="0.5">
      <c r="A343">
        <v>526.85699462890625</v>
      </c>
      <c r="B343">
        <v>1891</v>
      </c>
    </row>
    <row r="344" spans="1:2" x14ac:dyDescent="0.5">
      <c r="A344">
        <v>526.86700439453125</v>
      </c>
      <c r="B344">
        <v>1356</v>
      </c>
    </row>
    <row r="345" spans="1:2" x14ac:dyDescent="0.5">
      <c r="A345">
        <v>526.87701416015625</v>
      </c>
      <c r="B345">
        <v>675.5</v>
      </c>
    </row>
    <row r="346" spans="1:2" x14ac:dyDescent="0.5">
      <c r="A346">
        <v>526.88702392578125</v>
      </c>
      <c r="B346">
        <v>441.20001220703125</v>
      </c>
    </row>
    <row r="347" spans="1:2" x14ac:dyDescent="0.5">
      <c r="A347">
        <v>526.89697265625</v>
      </c>
      <c r="B347">
        <v>472.79998779296875</v>
      </c>
    </row>
    <row r="348" spans="1:2" x14ac:dyDescent="0.5">
      <c r="A348">
        <v>526.906982421875</v>
      </c>
      <c r="B348">
        <v>818</v>
      </c>
    </row>
    <row r="349" spans="1:2" x14ac:dyDescent="0.5">
      <c r="A349">
        <v>526.9169921875</v>
      </c>
      <c r="B349">
        <v>1099</v>
      </c>
    </row>
    <row r="350" spans="1:2" x14ac:dyDescent="0.5">
      <c r="A350">
        <v>526.927001953125</v>
      </c>
      <c r="B350">
        <v>784.5</v>
      </c>
    </row>
    <row r="351" spans="1:2" x14ac:dyDescent="0.5">
      <c r="A351">
        <v>526.93701171875</v>
      </c>
      <c r="B351">
        <v>307.20001220703125</v>
      </c>
    </row>
    <row r="352" spans="1:2" x14ac:dyDescent="0.5">
      <c r="A352">
        <v>526.947021484375</v>
      </c>
      <c r="B352">
        <v>166.5</v>
      </c>
    </row>
    <row r="353" spans="1:2" x14ac:dyDescent="0.5">
      <c r="A353">
        <v>526.95697021484375</v>
      </c>
      <c r="B353">
        <v>184.69999694824219</v>
      </c>
    </row>
    <row r="354" spans="1:2" x14ac:dyDescent="0.5">
      <c r="A354">
        <v>526.96697998046875</v>
      </c>
      <c r="B354">
        <v>329</v>
      </c>
    </row>
    <row r="355" spans="1:2" x14ac:dyDescent="0.5">
      <c r="A355">
        <v>526.97698974609375</v>
      </c>
      <c r="B355">
        <v>676.5</v>
      </c>
    </row>
    <row r="356" spans="1:2" x14ac:dyDescent="0.5">
      <c r="A356">
        <v>526.98699951171875</v>
      </c>
      <c r="B356">
        <v>805.5</v>
      </c>
    </row>
    <row r="357" spans="1:2" x14ac:dyDescent="0.5">
      <c r="A357">
        <v>526.99700927734375</v>
      </c>
      <c r="B357">
        <v>527</v>
      </c>
    </row>
    <row r="358" spans="1:2" x14ac:dyDescent="0.5">
      <c r="A358">
        <v>527.00701904296875</v>
      </c>
      <c r="B358">
        <v>277</v>
      </c>
    </row>
    <row r="359" spans="1:2" x14ac:dyDescent="0.5">
      <c r="A359">
        <v>527.01702880859375</v>
      </c>
      <c r="B359">
        <v>233.30000305175781</v>
      </c>
    </row>
    <row r="360" spans="1:2" x14ac:dyDescent="0.5">
      <c r="A360">
        <v>527.0269775390625</v>
      </c>
      <c r="B360">
        <v>252.30000305175781</v>
      </c>
    </row>
    <row r="361" spans="1:2" x14ac:dyDescent="0.5">
      <c r="A361">
        <v>527.0369873046875</v>
      </c>
      <c r="B361">
        <v>265</v>
      </c>
    </row>
    <row r="362" spans="1:2" x14ac:dyDescent="0.5">
      <c r="A362">
        <v>527.0469970703125</v>
      </c>
      <c r="B362">
        <v>219.69999694824219</v>
      </c>
    </row>
    <row r="363" spans="1:2" x14ac:dyDescent="0.5">
      <c r="A363">
        <v>527.0570068359375</v>
      </c>
      <c r="B363">
        <v>185.69999694824219</v>
      </c>
    </row>
    <row r="364" spans="1:2" x14ac:dyDescent="0.5">
      <c r="A364">
        <v>527.0670166015625</v>
      </c>
      <c r="B364">
        <v>215.19999694824219</v>
      </c>
    </row>
    <row r="365" spans="1:2" x14ac:dyDescent="0.5">
      <c r="A365">
        <v>527.0770263671875</v>
      </c>
      <c r="B365">
        <v>238.5</v>
      </c>
    </row>
    <row r="366" spans="1:2" x14ac:dyDescent="0.5">
      <c r="A366">
        <v>527.08697509765625</v>
      </c>
      <c r="B366">
        <v>266.5</v>
      </c>
    </row>
    <row r="367" spans="1:2" x14ac:dyDescent="0.5">
      <c r="A367">
        <v>527.09698486328125</v>
      </c>
      <c r="B367">
        <v>289.29998779296875</v>
      </c>
    </row>
    <row r="368" spans="1:2" x14ac:dyDescent="0.5">
      <c r="A368">
        <v>527.10699462890625</v>
      </c>
      <c r="B368">
        <v>237.30000305175781</v>
      </c>
    </row>
    <row r="369" spans="1:2" x14ac:dyDescent="0.5">
      <c r="A369">
        <v>527.11700439453125</v>
      </c>
      <c r="B369">
        <v>155.30000305175781</v>
      </c>
    </row>
    <row r="370" spans="1:2" x14ac:dyDescent="0.5">
      <c r="A370">
        <v>527.12701416015625</v>
      </c>
      <c r="B370">
        <v>114.5</v>
      </c>
    </row>
    <row r="371" spans="1:2" x14ac:dyDescent="0.5">
      <c r="A371">
        <v>527.13702392578125</v>
      </c>
      <c r="B371">
        <v>104.80000305175781</v>
      </c>
    </row>
    <row r="372" spans="1:2" x14ac:dyDescent="0.5">
      <c r="A372">
        <v>527.14697265625</v>
      </c>
      <c r="B372">
        <v>138.80000305175781</v>
      </c>
    </row>
    <row r="373" spans="1:2" x14ac:dyDescent="0.5">
      <c r="A373">
        <v>527.156982421875</v>
      </c>
      <c r="B373">
        <v>165.30000305175781</v>
      </c>
    </row>
    <row r="374" spans="1:2" x14ac:dyDescent="0.5">
      <c r="A374">
        <v>527.1669921875</v>
      </c>
      <c r="B374">
        <v>132.30000305175781</v>
      </c>
    </row>
    <row r="375" spans="1:2" x14ac:dyDescent="0.5">
      <c r="A375">
        <v>527.177001953125</v>
      </c>
      <c r="B375">
        <v>127</v>
      </c>
    </row>
    <row r="376" spans="1:2" x14ac:dyDescent="0.5">
      <c r="A376">
        <v>527.18701171875</v>
      </c>
      <c r="B376">
        <v>162.69999694824219</v>
      </c>
    </row>
    <row r="377" spans="1:2" x14ac:dyDescent="0.5">
      <c r="A377">
        <v>527.197021484375</v>
      </c>
      <c r="B377">
        <v>209.80000305175781</v>
      </c>
    </row>
    <row r="378" spans="1:2" x14ac:dyDescent="0.5">
      <c r="A378">
        <v>527.20697021484375</v>
      </c>
      <c r="B378">
        <v>250.19999694824219</v>
      </c>
    </row>
    <row r="379" spans="1:2" x14ac:dyDescent="0.5">
      <c r="A379">
        <v>527.21697998046875</v>
      </c>
      <c r="B379">
        <v>236</v>
      </c>
    </row>
    <row r="380" spans="1:2" x14ac:dyDescent="0.5">
      <c r="A380">
        <v>527.22698974609375</v>
      </c>
      <c r="B380">
        <v>206.5</v>
      </c>
    </row>
    <row r="381" spans="1:2" x14ac:dyDescent="0.5">
      <c r="A381">
        <v>527.23699951171875</v>
      </c>
      <c r="B381">
        <v>207.19999694824219</v>
      </c>
    </row>
    <row r="382" spans="1:2" x14ac:dyDescent="0.5">
      <c r="A382">
        <v>527.24700927734375</v>
      </c>
      <c r="B382">
        <v>320.79998779296875</v>
      </c>
    </row>
    <row r="383" spans="1:2" x14ac:dyDescent="0.5">
      <c r="A383">
        <v>527.25799560546875</v>
      </c>
      <c r="B383">
        <v>1146</v>
      </c>
    </row>
    <row r="384" spans="1:2" x14ac:dyDescent="0.5">
      <c r="A384">
        <v>527.26800537109375</v>
      </c>
      <c r="B384">
        <v>8935</v>
      </c>
    </row>
    <row r="385" spans="1:2" x14ac:dyDescent="0.5">
      <c r="A385">
        <v>527.27801513671875</v>
      </c>
      <c r="B385">
        <v>52030</v>
      </c>
    </row>
    <row r="386" spans="1:2" x14ac:dyDescent="0.5">
      <c r="A386">
        <v>527.28802490234375</v>
      </c>
      <c r="B386">
        <v>122200</v>
      </c>
    </row>
    <row r="387" spans="1:2" x14ac:dyDescent="0.5">
      <c r="A387">
        <v>527.2979736328125</v>
      </c>
      <c r="B387">
        <v>129100</v>
      </c>
    </row>
    <row r="388" spans="1:2" x14ac:dyDescent="0.5">
      <c r="A388">
        <v>527.3079833984375</v>
      </c>
      <c r="B388">
        <v>61840</v>
      </c>
    </row>
    <row r="389" spans="1:2" x14ac:dyDescent="0.5">
      <c r="A389">
        <v>527.3179931640625</v>
      </c>
      <c r="B389">
        <v>12190</v>
      </c>
    </row>
    <row r="390" spans="1:2" x14ac:dyDescent="0.5">
      <c r="A390">
        <v>527.3280029296875</v>
      </c>
      <c r="B390">
        <v>1623</v>
      </c>
    </row>
    <row r="391" spans="1:2" x14ac:dyDescent="0.5">
      <c r="A391">
        <v>527.3380126953125</v>
      </c>
      <c r="B391">
        <v>629.29998779296875</v>
      </c>
    </row>
    <row r="392" spans="1:2" x14ac:dyDescent="0.5">
      <c r="A392">
        <v>527.3480224609375</v>
      </c>
      <c r="B392">
        <v>890</v>
      </c>
    </row>
    <row r="393" spans="1:2" x14ac:dyDescent="0.5">
      <c r="A393">
        <v>527.35797119140625</v>
      </c>
      <c r="B393">
        <v>1032</v>
      </c>
    </row>
    <row r="394" spans="1:2" x14ac:dyDescent="0.5">
      <c r="A394">
        <v>527.36798095703125</v>
      </c>
      <c r="B394">
        <v>757.20001220703125</v>
      </c>
    </row>
    <row r="395" spans="1:2" x14ac:dyDescent="0.5">
      <c r="A395">
        <v>527.37799072265625</v>
      </c>
      <c r="B395">
        <v>401.5</v>
      </c>
    </row>
    <row r="396" spans="1:2" x14ac:dyDescent="0.5">
      <c r="A396">
        <v>527.38800048828125</v>
      </c>
      <c r="B396">
        <v>255</v>
      </c>
    </row>
    <row r="397" spans="1:2" x14ac:dyDescent="0.5">
      <c r="A397">
        <v>527.39801025390625</v>
      </c>
      <c r="B397">
        <v>286.20001220703125</v>
      </c>
    </row>
    <row r="398" spans="1:2" x14ac:dyDescent="0.5">
      <c r="A398">
        <v>527.40802001953125</v>
      </c>
      <c r="B398">
        <v>622</v>
      </c>
    </row>
    <row r="399" spans="1:2" x14ac:dyDescent="0.5">
      <c r="A399">
        <v>527.41802978515625</v>
      </c>
      <c r="B399">
        <v>960.5</v>
      </c>
    </row>
    <row r="400" spans="1:2" x14ac:dyDescent="0.5">
      <c r="A400">
        <v>527.427978515625</v>
      </c>
      <c r="B400">
        <v>761.5</v>
      </c>
    </row>
    <row r="401" spans="1:2" x14ac:dyDescent="0.5">
      <c r="A401">
        <v>527.43798828125</v>
      </c>
      <c r="B401">
        <v>346</v>
      </c>
    </row>
    <row r="402" spans="1:2" x14ac:dyDescent="0.5">
      <c r="A402">
        <v>527.447998046875</v>
      </c>
      <c r="B402">
        <v>154.30000305175781</v>
      </c>
    </row>
    <row r="403" spans="1:2" x14ac:dyDescent="0.5">
      <c r="A403">
        <v>527.4580078125</v>
      </c>
      <c r="B403">
        <v>114.30000305175781</v>
      </c>
    </row>
    <row r="404" spans="1:2" x14ac:dyDescent="0.5">
      <c r="A404">
        <v>527.468017578125</v>
      </c>
      <c r="B404">
        <v>132.69999694824219</v>
      </c>
    </row>
    <row r="405" spans="1:2" x14ac:dyDescent="0.5">
      <c r="A405">
        <v>527.47802734375</v>
      </c>
      <c r="B405">
        <v>240.19999694824219</v>
      </c>
    </row>
    <row r="406" spans="1:2" x14ac:dyDescent="0.5">
      <c r="A406">
        <v>527.48797607421875</v>
      </c>
      <c r="B406">
        <v>373.70001220703125</v>
      </c>
    </row>
    <row r="407" spans="1:2" x14ac:dyDescent="0.5">
      <c r="A407">
        <v>527.49798583984375</v>
      </c>
      <c r="B407">
        <v>387</v>
      </c>
    </row>
    <row r="408" spans="1:2" x14ac:dyDescent="0.5">
      <c r="A408">
        <v>527.50799560546875</v>
      </c>
      <c r="B408">
        <v>274.79998779296875</v>
      </c>
    </row>
    <row r="409" spans="1:2" x14ac:dyDescent="0.5">
      <c r="A409">
        <v>527.51800537109375</v>
      </c>
      <c r="B409">
        <v>173.19999694824219</v>
      </c>
    </row>
    <row r="410" spans="1:2" x14ac:dyDescent="0.5">
      <c r="A410">
        <v>527.52801513671875</v>
      </c>
      <c r="B410">
        <v>143.80000305175781</v>
      </c>
    </row>
    <row r="411" spans="1:2" x14ac:dyDescent="0.5">
      <c r="A411">
        <v>527.53802490234375</v>
      </c>
      <c r="B411">
        <v>161</v>
      </c>
    </row>
    <row r="412" spans="1:2" x14ac:dyDescent="0.5">
      <c r="A412">
        <v>527.5479736328125</v>
      </c>
      <c r="B412">
        <v>168.80000305175781</v>
      </c>
    </row>
    <row r="413" spans="1:2" x14ac:dyDescent="0.5">
      <c r="A413">
        <v>527.5579833984375</v>
      </c>
      <c r="B413">
        <v>107</v>
      </c>
    </row>
    <row r="414" spans="1:2" x14ac:dyDescent="0.5">
      <c r="A414">
        <v>527.5679931640625</v>
      </c>
      <c r="B414">
        <v>56.75</v>
      </c>
    </row>
    <row r="415" spans="1:2" x14ac:dyDescent="0.5">
      <c r="A415">
        <v>527.5780029296875</v>
      </c>
      <c r="B415">
        <v>62.5</v>
      </c>
    </row>
    <row r="416" spans="1:2" x14ac:dyDescent="0.5">
      <c r="A416">
        <v>527.5880126953125</v>
      </c>
      <c r="B416">
        <v>88.25</v>
      </c>
    </row>
    <row r="417" spans="1:2" x14ac:dyDescent="0.5">
      <c r="A417">
        <v>527.5980224609375</v>
      </c>
      <c r="B417">
        <v>152.30000305175781</v>
      </c>
    </row>
    <row r="418" spans="1:2" x14ac:dyDescent="0.5">
      <c r="A418">
        <v>527.60797119140625</v>
      </c>
      <c r="B418">
        <v>195</v>
      </c>
    </row>
    <row r="419" spans="1:2" x14ac:dyDescent="0.5">
      <c r="A419">
        <v>527.61798095703125</v>
      </c>
      <c r="B419">
        <v>176.30000305175781</v>
      </c>
    </row>
    <row r="420" spans="1:2" x14ac:dyDescent="0.5">
      <c r="A420">
        <v>527.62799072265625</v>
      </c>
      <c r="B420">
        <v>159</v>
      </c>
    </row>
    <row r="421" spans="1:2" x14ac:dyDescent="0.5">
      <c r="A421">
        <v>527.63800048828125</v>
      </c>
      <c r="B421">
        <v>155.5</v>
      </c>
    </row>
    <row r="422" spans="1:2" x14ac:dyDescent="0.5">
      <c r="A422">
        <v>527.64801025390625</v>
      </c>
      <c r="B422">
        <v>162.30000305175781</v>
      </c>
    </row>
    <row r="423" spans="1:2" x14ac:dyDescent="0.5">
      <c r="A423">
        <v>527.65899658203125</v>
      </c>
      <c r="B423">
        <v>170.5</v>
      </c>
    </row>
    <row r="424" spans="1:2" x14ac:dyDescent="0.5">
      <c r="A424">
        <v>527.66900634765625</v>
      </c>
      <c r="B424">
        <v>118.80000305175781</v>
      </c>
    </row>
    <row r="425" spans="1:2" x14ac:dyDescent="0.5">
      <c r="A425">
        <v>527.67901611328125</v>
      </c>
      <c r="B425">
        <v>49.25</v>
      </c>
    </row>
    <row r="426" spans="1:2" x14ac:dyDescent="0.5">
      <c r="A426">
        <v>527.68902587890625</v>
      </c>
      <c r="B426">
        <v>47.75</v>
      </c>
    </row>
    <row r="427" spans="1:2" x14ac:dyDescent="0.5">
      <c r="A427">
        <v>527.698974609375</v>
      </c>
      <c r="B427">
        <v>89.5</v>
      </c>
    </row>
    <row r="428" spans="1:2" x14ac:dyDescent="0.5">
      <c r="A428">
        <v>527.708984375</v>
      </c>
      <c r="B428">
        <v>114.5</v>
      </c>
    </row>
    <row r="429" spans="1:2" x14ac:dyDescent="0.5">
      <c r="A429">
        <v>527.718994140625</v>
      </c>
      <c r="B429">
        <v>149.5</v>
      </c>
    </row>
    <row r="430" spans="1:2" x14ac:dyDescent="0.5">
      <c r="A430">
        <v>527.72900390625</v>
      </c>
      <c r="B430">
        <v>219.5</v>
      </c>
    </row>
    <row r="431" spans="1:2" x14ac:dyDescent="0.5">
      <c r="A431">
        <v>527.739013671875</v>
      </c>
      <c r="B431">
        <v>309.20001220703125</v>
      </c>
    </row>
    <row r="432" spans="1:2" x14ac:dyDescent="0.5">
      <c r="A432">
        <v>527.7490234375</v>
      </c>
      <c r="B432">
        <v>450.5</v>
      </c>
    </row>
    <row r="433" spans="1:2" x14ac:dyDescent="0.5">
      <c r="A433">
        <v>527.75897216796875</v>
      </c>
      <c r="B433">
        <v>872.70001220703125</v>
      </c>
    </row>
    <row r="434" spans="1:2" x14ac:dyDescent="0.5">
      <c r="A434">
        <v>527.76898193359375</v>
      </c>
      <c r="B434">
        <v>4981</v>
      </c>
    </row>
    <row r="435" spans="1:2" x14ac:dyDescent="0.5">
      <c r="A435">
        <v>527.77899169921875</v>
      </c>
      <c r="B435">
        <v>23440</v>
      </c>
    </row>
    <row r="436" spans="1:2" x14ac:dyDescent="0.5">
      <c r="A436">
        <v>527.78900146484375</v>
      </c>
      <c r="B436">
        <v>54950</v>
      </c>
    </row>
    <row r="437" spans="1:2" x14ac:dyDescent="0.5">
      <c r="A437">
        <v>527.79901123046875</v>
      </c>
      <c r="B437">
        <v>63220</v>
      </c>
    </row>
    <row r="438" spans="1:2" x14ac:dyDescent="0.5">
      <c r="A438">
        <v>527.80902099609375</v>
      </c>
      <c r="B438">
        <v>34890</v>
      </c>
    </row>
    <row r="439" spans="1:2" x14ac:dyDescent="0.5">
      <c r="A439">
        <v>527.8189697265625</v>
      </c>
      <c r="B439">
        <v>8837</v>
      </c>
    </row>
    <row r="440" spans="1:2" x14ac:dyDescent="0.5">
      <c r="A440">
        <v>527.8289794921875</v>
      </c>
      <c r="B440">
        <v>1667</v>
      </c>
    </row>
    <row r="441" spans="1:2" x14ac:dyDescent="0.5">
      <c r="A441">
        <v>527.8389892578125</v>
      </c>
      <c r="B441">
        <v>527.5</v>
      </c>
    </row>
    <row r="442" spans="1:2" x14ac:dyDescent="0.5">
      <c r="A442">
        <v>527.8489990234375</v>
      </c>
      <c r="B442">
        <v>271</v>
      </c>
    </row>
    <row r="443" spans="1:2" x14ac:dyDescent="0.5">
      <c r="A443">
        <v>527.8590087890625</v>
      </c>
      <c r="B443">
        <v>317.20001220703125</v>
      </c>
    </row>
    <row r="444" spans="1:2" x14ac:dyDescent="0.5">
      <c r="A444">
        <v>527.8690185546875</v>
      </c>
      <c r="B444">
        <v>358</v>
      </c>
    </row>
    <row r="445" spans="1:2" x14ac:dyDescent="0.5">
      <c r="A445">
        <v>527.8790283203125</v>
      </c>
      <c r="B445">
        <v>283.29998779296875</v>
      </c>
    </row>
    <row r="446" spans="1:2" x14ac:dyDescent="0.5">
      <c r="A446">
        <v>527.88897705078125</v>
      </c>
      <c r="B446">
        <v>187.5</v>
      </c>
    </row>
    <row r="447" spans="1:2" x14ac:dyDescent="0.5">
      <c r="A447">
        <v>527.89898681640625</v>
      </c>
      <c r="B447">
        <v>174.80000305175781</v>
      </c>
    </row>
    <row r="448" spans="1:2" x14ac:dyDescent="0.5">
      <c r="A448">
        <v>527.90899658203125</v>
      </c>
      <c r="B448">
        <v>288.79998779296875</v>
      </c>
    </row>
    <row r="449" spans="1:2" x14ac:dyDescent="0.5">
      <c r="A449">
        <v>527.91900634765625</v>
      </c>
      <c r="B449">
        <v>391</v>
      </c>
    </row>
    <row r="450" spans="1:2" x14ac:dyDescent="0.5">
      <c r="A450">
        <v>527.92901611328125</v>
      </c>
      <c r="B450">
        <v>301.5</v>
      </c>
    </row>
    <row r="451" spans="1:2" x14ac:dyDescent="0.5">
      <c r="A451">
        <v>527.93902587890625</v>
      </c>
      <c r="B451">
        <v>157.30000305175781</v>
      </c>
    </row>
    <row r="452" spans="1:2" x14ac:dyDescent="0.5">
      <c r="A452">
        <v>527.948974609375</v>
      </c>
      <c r="B452">
        <v>109</v>
      </c>
    </row>
    <row r="453" spans="1:2" x14ac:dyDescent="0.5">
      <c r="A453">
        <v>527.958984375</v>
      </c>
      <c r="B453">
        <v>95</v>
      </c>
    </row>
    <row r="454" spans="1:2" x14ac:dyDescent="0.5">
      <c r="A454">
        <v>527.969970703125</v>
      </c>
      <c r="B454">
        <v>83.5</v>
      </c>
    </row>
    <row r="455" spans="1:2" x14ac:dyDescent="0.5">
      <c r="A455">
        <v>527.97998046875</v>
      </c>
      <c r="B455">
        <v>110.5</v>
      </c>
    </row>
    <row r="456" spans="1:2" x14ac:dyDescent="0.5">
      <c r="A456">
        <v>527.989990234375</v>
      </c>
      <c r="B456">
        <v>151.5</v>
      </c>
    </row>
    <row r="457" spans="1:2" x14ac:dyDescent="0.5">
      <c r="A457">
        <v>528</v>
      </c>
      <c r="B457">
        <v>155</v>
      </c>
    </row>
    <row r="458" spans="1:2" x14ac:dyDescent="0.5">
      <c r="A458">
        <v>528.010009765625</v>
      </c>
      <c r="B458">
        <v>132</v>
      </c>
    </row>
    <row r="459" spans="1:2" x14ac:dyDescent="0.5">
      <c r="A459">
        <v>528.02001953125</v>
      </c>
      <c r="B459">
        <v>131.69999694824219</v>
      </c>
    </row>
    <row r="460" spans="1:2" x14ac:dyDescent="0.5">
      <c r="A460">
        <v>528.030029296875</v>
      </c>
      <c r="B460">
        <v>197.19999694824219</v>
      </c>
    </row>
    <row r="461" spans="1:2" x14ac:dyDescent="0.5">
      <c r="A461">
        <v>528.03997802734375</v>
      </c>
      <c r="B461">
        <v>236.80000305175781</v>
      </c>
    </row>
    <row r="462" spans="1:2" x14ac:dyDescent="0.5">
      <c r="A462">
        <v>528.04998779296875</v>
      </c>
      <c r="B462">
        <v>176</v>
      </c>
    </row>
    <row r="463" spans="1:2" x14ac:dyDescent="0.5">
      <c r="A463">
        <v>528.05999755859375</v>
      </c>
      <c r="B463">
        <v>142</v>
      </c>
    </row>
    <row r="464" spans="1:2" x14ac:dyDescent="0.5">
      <c r="A464">
        <v>528.07000732421875</v>
      </c>
      <c r="B464">
        <v>140.80000305175781</v>
      </c>
    </row>
    <row r="465" spans="1:2" x14ac:dyDescent="0.5">
      <c r="A465">
        <v>528.08001708984375</v>
      </c>
      <c r="B465">
        <v>88.5</v>
      </c>
    </row>
    <row r="466" spans="1:2" x14ac:dyDescent="0.5">
      <c r="A466">
        <v>528.09002685546875</v>
      </c>
      <c r="B466">
        <v>45.5</v>
      </c>
    </row>
    <row r="467" spans="1:2" x14ac:dyDescent="0.5">
      <c r="A467">
        <v>528.0999755859375</v>
      </c>
      <c r="B467">
        <v>61.75</v>
      </c>
    </row>
    <row r="468" spans="1:2" x14ac:dyDescent="0.5">
      <c r="A468">
        <v>528.1099853515625</v>
      </c>
      <c r="B468">
        <v>97</v>
      </c>
    </row>
    <row r="469" spans="1:2" x14ac:dyDescent="0.5">
      <c r="A469">
        <v>528.1199951171875</v>
      </c>
      <c r="B469">
        <v>106.5</v>
      </c>
    </row>
    <row r="470" spans="1:2" x14ac:dyDescent="0.5">
      <c r="A470">
        <v>528.1300048828125</v>
      </c>
      <c r="B470">
        <v>97</v>
      </c>
    </row>
    <row r="471" spans="1:2" x14ac:dyDescent="0.5">
      <c r="A471">
        <v>528.1400146484375</v>
      </c>
      <c r="B471">
        <v>78</v>
      </c>
    </row>
    <row r="472" spans="1:2" x14ac:dyDescent="0.5">
      <c r="A472">
        <v>528.1500244140625</v>
      </c>
      <c r="B472">
        <v>73.75</v>
      </c>
    </row>
    <row r="473" spans="1:2" x14ac:dyDescent="0.5">
      <c r="A473">
        <v>528.15997314453125</v>
      </c>
      <c r="B473">
        <v>87.75</v>
      </c>
    </row>
    <row r="474" spans="1:2" x14ac:dyDescent="0.5">
      <c r="A474">
        <v>528.16998291015625</v>
      </c>
      <c r="B474">
        <v>74</v>
      </c>
    </row>
    <row r="475" spans="1:2" x14ac:dyDescent="0.5">
      <c r="A475">
        <v>528.17999267578125</v>
      </c>
      <c r="B475">
        <v>41.25</v>
      </c>
    </row>
    <row r="476" spans="1:2" x14ac:dyDescent="0.5">
      <c r="A476">
        <v>528.19000244140625</v>
      </c>
      <c r="B476">
        <v>21</v>
      </c>
    </row>
    <row r="477" spans="1:2" x14ac:dyDescent="0.5">
      <c r="A477">
        <v>528.20001220703125</v>
      </c>
      <c r="B477">
        <v>19</v>
      </c>
    </row>
    <row r="478" spans="1:2" x14ac:dyDescent="0.5">
      <c r="A478">
        <v>528.21002197265625</v>
      </c>
      <c r="B478">
        <v>34.25</v>
      </c>
    </row>
    <row r="479" spans="1:2" x14ac:dyDescent="0.5">
      <c r="A479">
        <v>528.219970703125</v>
      </c>
      <c r="B479">
        <v>64.25</v>
      </c>
    </row>
    <row r="480" spans="1:2" x14ac:dyDescent="0.5">
      <c r="A480">
        <v>528.22998046875</v>
      </c>
      <c r="B480">
        <v>107.30000305175781</v>
      </c>
    </row>
    <row r="481" spans="1:2" x14ac:dyDescent="0.5">
      <c r="A481">
        <v>528.239990234375</v>
      </c>
      <c r="B481">
        <v>136.69999694824219</v>
      </c>
    </row>
    <row r="482" spans="1:2" x14ac:dyDescent="0.5">
      <c r="A482">
        <v>528.25</v>
      </c>
      <c r="B482">
        <v>186.5</v>
      </c>
    </row>
    <row r="483" spans="1:2" x14ac:dyDescent="0.5">
      <c r="A483">
        <v>528.260009765625</v>
      </c>
      <c r="B483">
        <v>502.70001220703125</v>
      </c>
    </row>
    <row r="484" spans="1:2" x14ac:dyDescent="0.5">
      <c r="A484">
        <v>528.27099609375</v>
      </c>
      <c r="B484">
        <v>2408</v>
      </c>
    </row>
    <row r="485" spans="1:2" x14ac:dyDescent="0.5">
      <c r="A485">
        <v>528.281005859375</v>
      </c>
      <c r="B485">
        <v>8801</v>
      </c>
    </row>
    <row r="486" spans="1:2" x14ac:dyDescent="0.5">
      <c r="A486">
        <v>528.291015625</v>
      </c>
      <c r="B486">
        <v>17860</v>
      </c>
    </row>
    <row r="487" spans="1:2" x14ac:dyDescent="0.5">
      <c r="A487">
        <v>528.301025390625</v>
      </c>
      <c r="B487">
        <v>19750</v>
      </c>
    </row>
    <row r="488" spans="1:2" x14ac:dyDescent="0.5">
      <c r="A488">
        <v>528.31097412109375</v>
      </c>
      <c r="B488">
        <v>11980</v>
      </c>
    </row>
    <row r="489" spans="1:2" x14ac:dyDescent="0.5">
      <c r="A489">
        <v>528.32098388671875</v>
      </c>
      <c r="B489">
        <v>4186</v>
      </c>
    </row>
    <row r="490" spans="1:2" x14ac:dyDescent="0.5">
      <c r="A490">
        <v>528.33099365234375</v>
      </c>
      <c r="B490">
        <v>1156</v>
      </c>
    </row>
    <row r="491" spans="1:2" x14ac:dyDescent="0.5">
      <c r="A491">
        <v>528.34100341796875</v>
      </c>
      <c r="B491">
        <v>451</v>
      </c>
    </row>
    <row r="492" spans="1:2" x14ac:dyDescent="0.5">
      <c r="A492">
        <v>528.35101318359375</v>
      </c>
      <c r="B492">
        <v>272.5</v>
      </c>
    </row>
    <row r="493" spans="1:2" x14ac:dyDescent="0.5">
      <c r="A493">
        <v>528.36102294921875</v>
      </c>
      <c r="B493">
        <v>206.69999694824219</v>
      </c>
    </row>
    <row r="494" spans="1:2" x14ac:dyDescent="0.5">
      <c r="A494">
        <v>528.3709716796875</v>
      </c>
      <c r="B494">
        <v>187.69999694824219</v>
      </c>
    </row>
    <row r="495" spans="1:2" x14ac:dyDescent="0.5">
      <c r="A495">
        <v>528.3809814453125</v>
      </c>
      <c r="B495">
        <v>130.5</v>
      </c>
    </row>
    <row r="496" spans="1:2" x14ac:dyDescent="0.5">
      <c r="A496">
        <v>528.3909912109375</v>
      </c>
      <c r="B496">
        <v>56.5</v>
      </c>
    </row>
    <row r="497" spans="1:2" x14ac:dyDescent="0.5">
      <c r="A497">
        <v>528.4010009765625</v>
      </c>
      <c r="B497">
        <v>45</v>
      </c>
    </row>
    <row r="498" spans="1:2" x14ac:dyDescent="0.5">
      <c r="A498">
        <v>528.4110107421875</v>
      </c>
      <c r="B498">
        <v>67</v>
      </c>
    </row>
    <row r="499" spans="1:2" x14ac:dyDescent="0.5">
      <c r="A499">
        <v>528.4210205078125</v>
      </c>
      <c r="B499">
        <v>78.25</v>
      </c>
    </row>
    <row r="500" spans="1:2" x14ac:dyDescent="0.5">
      <c r="A500">
        <v>528.4310302734375</v>
      </c>
      <c r="B500">
        <v>64.5</v>
      </c>
    </row>
    <row r="501" spans="1:2" x14ac:dyDescent="0.5">
      <c r="A501">
        <v>528.44097900390625</v>
      </c>
      <c r="B501">
        <v>39</v>
      </c>
    </row>
    <row r="502" spans="1:2" x14ac:dyDescent="0.5">
      <c r="A502">
        <v>528.45098876953125</v>
      </c>
      <c r="B502">
        <v>35.25</v>
      </c>
    </row>
    <row r="503" spans="1:2" x14ac:dyDescent="0.5">
      <c r="A503">
        <v>528.46099853515625</v>
      </c>
      <c r="B503">
        <v>63</v>
      </c>
    </row>
    <row r="504" spans="1:2" x14ac:dyDescent="0.5">
      <c r="A504">
        <v>528.47100830078125</v>
      </c>
      <c r="B504">
        <v>87</v>
      </c>
    </row>
    <row r="505" spans="1:2" x14ac:dyDescent="0.5">
      <c r="A505">
        <v>528.48101806640625</v>
      </c>
      <c r="B505">
        <v>91.5</v>
      </c>
    </row>
    <row r="506" spans="1:2" x14ac:dyDescent="0.5">
      <c r="A506">
        <v>528.49102783203125</v>
      </c>
      <c r="B506">
        <v>77.5</v>
      </c>
    </row>
    <row r="507" spans="1:2" x14ac:dyDescent="0.5">
      <c r="A507">
        <v>528.5009765625</v>
      </c>
      <c r="B507">
        <v>47.5</v>
      </c>
    </row>
    <row r="508" spans="1:2" x14ac:dyDescent="0.5">
      <c r="A508">
        <v>528.510986328125</v>
      </c>
      <c r="B508">
        <v>21</v>
      </c>
    </row>
    <row r="509" spans="1:2" x14ac:dyDescent="0.5">
      <c r="A509">
        <v>528.52099609375</v>
      </c>
      <c r="B509">
        <v>11.25</v>
      </c>
    </row>
    <row r="510" spans="1:2" x14ac:dyDescent="0.5">
      <c r="A510">
        <v>528.531005859375</v>
      </c>
      <c r="B510">
        <v>41</v>
      </c>
    </row>
    <row r="511" spans="1:2" x14ac:dyDescent="0.5">
      <c r="A511">
        <v>528.541015625</v>
      </c>
      <c r="B511">
        <v>79</v>
      </c>
    </row>
    <row r="512" spans="1:2" x14ac:dyDescent="0.5">
      <c r="A512">
        <v>528.552001953125</v>
      </c>
      <c r="B512">
        <v>59.5</v>
      </c>
    </row>
    <row r="513" spans="1:2" x14ac:dyDescent="0.5">
      <c r="A513">
        <v>528.56201171875</v>
      </c>
      <c r="B513">
        <v>24.75</v>
      </c>
    </row>
    <row r="514" spans="1:2" x14ac:dyDescent="0.5">
      <c r="A514">
        <v>528.572021484375</v>
      </c>
      <c r="B514">
        <v>29.5</v>
      </c>
    </row>
    <row r="515" spans="1:2" x14ac:dyDescent="0.5">
      <c r="A515">
        <v>528.58197021484375</v>
      </c>
      <c r="B515">
        <v>35.75</v>
      </c>
    </row>
    <row r="516" spans="1:2" x14ac:dyDescent="0.5">
      <c r="A516">
        <v>528.59197998046875</v>
      </c>
      <c r="B516">
        <v>33.25</v>
      </c>
    </row>
    <row r="517" spans="1:2" x14ac:dyDescent="0.5">
      <c r="A517">
        <v>528.60198974609375</v>
      </c>
      <c r="B517">
        <v>45</v>
      </c>
    </row>
    <row r="518" spans="1:2" x14ac:dyDescent="0.5">
      <c r="A518">
        <v>528.61199951171875</v>
      </c>
      <c r="B518">
        <v>55</v>
      </c>
    </row>
    <row r="519" spans="1:2" x14ac:dyDescent="0.5">
      <c r="A519">
        <v>528.62200927734375</v>
      </c>
      <c r="B519">
        <v>44</v>
      </c>
    </row>
    <row r="520" spans="1:2" x14ac:dyDescent="0.5">
      <c r="A520">
        <v>528.63201904296875</v>
      </c>
      <c r="B520">
        <v>25.5</v>
      </c>
    </row>
    <row r="521" spans="1:2" x14ac:dyDescent="0.5">
      <c r="A521">
        <v>528.64202880859375</v>
      </c>
      <c r="B521">
        <v>52</v>
      </c>
    </row>
    <row r="522" spans="1:2" x14ac:dyDescent="0.5">
      <c r="A522">
        <v>528.6519775390625</v>
      </c>
      <c r="B522">
        <v>117.5</v>
      </c>
    </row>
    <row r="523" spans="1:2" x14ac:dyDescent="0.5">
      <c r="A523">
        <v>528.6619873046875</v>
      </c>
      <c r="B523">
        <v>126.5</v>
      </c>
    </row>
    <row r="524" spans="1:2" x14ac:dyDescent="0.5">
      <c r="A524">
        <v>528.6719970703125</v>
      </c>
      <c r="B524">
        <v>92.5</v>
      </c>
    </row>
    <row r="525" spans="1:2" x14ac:dyDescent="0.5">
      <c r="A525">
        <v>528.6820068359375</v>
      </c>
      <c r="B525">
        <v>97.25</v>
      </c>
    </row>
    <row r="526" spans="1:2" x14ac:dyDescent="0.5">
      <c r="A526">
        <v>528.6920166015625</v>
      </c>
      <c r="B526">
        <v>141.5</v>
      </c>
    </row>
    <row r="527" spans="1:2" x14ac:dyDescent="0.5">
      <c r="A527">
        <v>528.7020263671875</v>
      </c>
      <c r="B527">
        <v>170.80000305175781</v>
      </c>
    </row>
    <row r="528" spans="1:2" x14ac:dyDescent="0.5">
      <c r="A528">
        <v>528.71197509765625</v>
      </c>
      <c r="B528">
        <v>150.80000305175781</v>
      </c>
    </row>
    <row r="529" spans="1:2" x14ac:dyDescent="0.5">
      <c r="A529">
        <v>528.72198486328125</v>
      </c>
      <c r="B529">
        <v>139.5</v>
      </c>
    </row>
    <row r="530" spans="1:2" x14ac:dyDescent="0.5">
      <c r="A530">
        <v>528.73199462890625</v>
      </c>
      <c r="B530">
        <v>141</v>
      </c>
    </row>
    <row r="531" spans="1:2" x14ac:dyDescent="0.5">
      <c r="A531">
        <v>528.74200439453125</v>
      </c>
      <c r="B531">
        <v>137.69999694824219</v>
      </c>
    </row>
    <row r="532" spans="1:2" x14ac:dyDescent="0.5">
      <c r="A532">
        <v>528.75201416015625</v>
      </c>
      <c r="B532">
        <v>262.70001220703125</v>
      </c>
    </row>
    <row r="533" spans="1:2" x14ac:dyDescent="0.5">
      <c r="A533">
        <v>528.76202392578125</v>
      </c>
      <c r="B533">
        <v>577</v>
      </c>
    </row>
    <row r="534" spans="1:2" x14ac:dyDescent="0.5">
      <c r="A534">
        <v>528.77197265625</v>
      </c>
      <c r="B534">
        <v>1174</v>
      </c>
    </row>
    <row r="535" spans="1:2" x14ac:dyDescent="0.5">
      <c r="A535">
        <v>528.781982421875</v>
      </c>
      <c r="B535">
        <v>2726</v>
      </c>
    </row>
    <row r="536" spans="1:2" x14ac:dyDescent="0.5">
      <c r="A536">
        <v>528.7919921875</v>
      </c>
      <c r="B536">
        <v>5080</v>
      </c>
    </row>
    <row r="537" spans="1:2" x14ac:dyDescent="0.5">
      <c r="A537">
        <v>528.802001953125</v>
      </c>
      <c r="B537">
        <v>5798</v>
      </c>
    </row>
    <row r="538" spans="1:2" x14ac:dyDescent="0.5">
      <c r="A538">
        <v>528.81201171875</v>
      </c>
      <c r="B538">
        <v>3822</v>
      </c>
    </row>
    <row r="539" spans="1:2" x14ac:dyDescent="0.5">
      <c r="A539">
        <v>528.822998046875</v>
      </c>
      <c r="B539">
        <v>1563</v>
      </c>
    </row>
    <row r="540" spans="1:2" x14ac:dyDescent="0.5">
      <c r="A540">
        <v>528.8330078125</v>
      </c>
      <c r="B540">
        <v>601</v>
      </c>
    </row>
    <row r="541" spans="1:2" x14ac:dyDescent="0.5">
      <c r="A541">
        <v>528.843017578125</v>
      </c>
      <c r="B541">
        <v>366.29998779296875</v>
      </c>
    </row>
    <row r="542" spans="1:2" x14ac:dyDescent="0.5">
      <c r="A542">
        <v>528.85302734375</v>
      </c>
      <c r="B542">
        <v>283.5</v>
      </c>
    </row>
    <row r="543" spans="1:2" x14ac:dyDescent="0.5">
      <c r="A543">
        <v>528.86297607421875</v>
      </c>
      <c r="B543">
        <v>223.5</v>
      </c>
    </row>
    <row r="544" spans="1:2" x14ac:dyDescent="0.5">
      <c r="A544">
        <v>528.87298583984375</v>
      </c>
      <c r="B544">
        <v>194.19999694824219</v>
      </c>
    </row>
    <row r="545" spans="1:2" x14ac:dyDescent="0.5">
      <c r="A545">
        <v>528.88299560546875</v>
      </c>
      <c r="B545">
        <v>145</v>
      </c>
    </row>
    <row r="546" spans="1:2" x14ac:dyDescent="0.5">
      <c r="A546">
        <v>528.89300537109375</v>
      </c>
      <c r="B546">
        <v>91</v>
      </c>
    </row>
    <row r="547" spans="1:2" x14ac:dyDescent="0.5">
      <c r="A547">
        <v>528.90301513671875</v>
      </c>
      <c r="B547">
        <v>73.75</v>
      </c>
    </row>
    <row r="548" spans="1:2" x14ac:dyDescent="0.5">
      <c r="A548">
        <v>528.91302490234375</v>
      </c>
      <c r="B548">
        <v>53</v>
      </c>
    </row>
    <row r="549" spans="1:2" x14ac:dyDescent="0.5">
      <c r="A549">
        <v>528.9229736328125</v>
      </c>
      <c r="B549">
        <v>38</v>
      </c>
    </row>
    <row r="550" spans="1:2" x14ac:dyDescent="0.5">
      <c r="A550">
        <v>528.9329833984375</v>
      </c>
      <c r="B550">
        <v>43.25</v>
      </c>
    </row>
    <row r="551" spans="1:2" x14ac:dyDescent="0.5">
      <c r="A551">
        <v>528.9429931640625</v>
      </c>
      <c r="B551">
        <v>51</v>
      </c>
    </row>
    <row r="552" spans="1:2" x14ac:dyDescent="0.5">
      <c r="A552">
        <v>528.9530029296875</v>
      </c>
      <c r="B552">
        <v>77.25</v>
      </c>
    </row>
    <row r="553" spans="1:2" x14ac:dyDescent="0.5">
      <c r="A553">
        <v>528.9630126953125</v>
      </c>
      <c r="B553">
        <v>106.30000305175781</v>
      </c>
    </row>
    <row r="554" spans="1:2" x14ac:dyDescent="0.5">
      <c r="A554">
        <v>528.9730224609375</v>
      </c>
      <c r="B554">
        <v>100.80000305175781</v>
      </c>
    </row>
    <row r="555" spans="1:2" x14ac:dyDescent="0.5">
      <c r="A555">
        <v>528.98297119140625</v>
      </c>
      <c r="B555">
        <v>68.25</v>
      </c>
    </row>
    <row r="556" spans="1:2" x14ac:dyDescent="0.5">
      <c r="A556">
        <v>528.99298095703125</v>
      </c>
      <c r="B556">
        <v>44.25</v>
      </c>
    </row>
    <row r="557" spans="1:2" x14ac:dyDescent="0.5">
      <c r="A557">
        <v>529.00299072265625</v>
      </c>
      <c r="B557">
        <v>54.75</v>
      </c>
    </row>
    <row r="558" spans="1:2" x14ac:dyDescent="0.5">
      <c r="A558">
        <v>529.01300048828125</v>
      </c>
      <c r="B558">
        <v>86.5</v>
      </c>
    </row>
    <row r="559" spans="1:2" x14ac:dyDescent="0.5">
      <c r="A559">
        <v>529.02301025390625</v>
      </c>
      <c r="B559">
        <v>115.80000305175781</v>
      </c>
    </row>
    <row r="560" spans="1:2" x14ac:dyDescent="0.5">
      <c r="A560">
        <v>529.03302001953125</v>
      </c>
      <c r="B560">
        <v>120.80000305175781</v>
      </c>
    </row>
    <row r="561" spans="1:2" x14ac:dyDescent="0.5">
      <c r="A561">
        <v>529.04302978515625</v>
      </c>
      <c r="B561">
        <v>109.69999694824219</v>
      </c>
    </row>
    <row r="562" spans="1:2" x14ac:dyDescent="0.5">
      <c r="A562">
        <v>529.052978515625</v>
      </c>
      <c r="B562">
        <v>98.25</v>
      </c>
    </row>
    <row r="563" spans="1:2" x14ac:dyDescent="0.5">
      <c r="A563">
        <v>529.06298828125</v>
      </c>
      <c r="B563">
        <v>85.25</v>
      </c>
    </row>
    <row r="564" spans="1:2" x14ac:dyDescent="0.5">
      <c r="A564">
        <v>529.072998046875</v>
      </c>
      <c r="B564">
        <v>71</v>
      </c>
    </row>
    <row r="565" spans="1:2" x14ac:dyDescent="0.5">
      <c r="A565">
        <v>529.0830078125</v>
      </c>
      <c r="B565">
        <v>49.5</v>
      </c>
    </row>
    <row r="566" spans="1:2" x14ac:dyDescent="0.5">
      <c r="A566">
        <v>529.093994140625</v>
      </c>
      <c r="B566">
        <v>26</v>
      </c>
    </row>
    <row r="567" spans="1:2" x14ac:dyDescent="0.5">
      <c r="A567">
        <v>529.10400390625</v>
      </c>
      <c r="B567">
        <v>16</v>
      </c>
    </row>
    <row r="568" spans="1:2" x14ac:dyDescent="0.5">
      <c r="A568">
        <v>529.114013671875</v>
      </c>
      <c r="B568">
        <v>16.25</v>
      </c>
    </row>
    <row r="569" spans="1:2" x14ac:dyDescent="0.5">
      <c r="A569">
        <v>529.1240234375</v>
      </c>
      <c r="B569">
        <v>17</v>
      </c>
    </row>
    <row r="570" spans="1:2" x14ac:dyDescent="0.5">
      <c r="A570">
        <v>529.13397216796875</v>
      </c>
      <c r="B570">
        <v>23.5</v>
      </c>
    </row>
    <row r="571" spans="1:2" x14ac:dyDescent="0.5">
      <c r="A571">
        <v>529.14398193359375</v>
      </c>
      <c r="B571">
        <v>25</v>
      </c>
    </row>
    <row r="572" spans="1:2" x14ac:dyDescent="0.5">
      <c r="A572">
        <v>529.15399169921875</v>
      </c>
      <c r="B572">
        <v>20.25</v>
      </c>
    </row>
    <row r="573" spans="1:2" x14ac:dyDescent="0.5">
      <c r="A573">
        <v>529.16400146484375</v>
      </c>
      <c r="B573">
        <v>24.25</v>
      </c>
    </row>
    <row r="574" spans="1:2" x14ac:dyDescent="0.5">
      <c r="A574">
        <v>529.17401123046875</v>
      </c>
      <c r="B574">
        <v>31.5</v>
      </c>
    </row>
    <row r="575" spans="1:2" x14ac:dyDescent="0.5">
      <c r="A575">
        <v>529.18402099609375</v>
      </c>
      <c r="B575">
        <v>35</v>
      </c>
    </row>
    <row r="576" spans="1:2" x14ac:dyDescent="0.5">
      <c r="A576">
        <v>529.1939697265625</v>
      </c>
      <c r="B576">
        <v>27.5</v>
      </c>
    </row>
    <row r="577" spans="1:2" x14ac:dyDescent="0.5">
      <c r="A577">
        <v>529.2039794921875</v>
      </c>
      <c r="B577">
        <v>21</v>
      </c>
    </row>
    <row r="578" spans="1:2" x14ac:dyDescent="0.5">
      <c r="A578">
        <v>529.2139892578125</v>
      </c>
      <c r="B578">
        <v>28.75</v>
      </c>
    </row>
    <row r="579" spans="1:2" x14ac:dyDescent="0.5">
      <c r="A579">
        <v>529.2239990234375</v>
      </c>
      <c r="B579">
        <v>36.25</v>
      </c>
    </row>
    <row r="580" spans="1:2" x14ac:dyDescent="0.5">
      <c r="A580">
        <v>529.2340087890625</v>
      </c>
      <c r="B580">
        <v>36.75</v>
      </c>
    </row>
    <row r="581" spans="1:2" x14ac:dyDescent="0.5">
      <c r="A581">
        <v>529.2440185546875</v>
      </c>
      <c r="B581">
        <v>51.5</v>
      </c>
    </row>
    <row r="582" spans="1:2" x14ac:dyDescent="0.5">
      <c r="A582">
        <v>529.2540283203125</v>
      </c>
      <c r="B582">
        <v>92.25</v>
      </c>
    </row>
    <row r="583" spans="1:2" x14ac:dyDescent="0.5">
      <c r="A583">
        <v>529.26397705078125</v>
      </c>
      <c r="B583">
        <v>143.80000305175781</v>
      </c>
    </row>
    <row r="584" spans="1:2" x14ac:dyDescent="0.5">
      <c r="A584">
        <v>529.27398681640625</v>
      </c>
      <c r="B584">
        <v>278.29998779296875</v>
      </c>
    </row>
    <row r="585" spans="1:2" x14ac:dyDescent="0.5">
      <c r="A585">
        <v>529.28399658203125</v>
      </c>
      <c r="B585">
        <v>561.20001220703125</v>
      </c>
    </row>
    <row r="586" spans="1:2" x14ac:dyDescent="0.5">
      <c r="A586">
        <v>529.29400634765625</v>
      </c>
      <c r="B586">
        <v>963.70001220703125</v>
      </c>
    </row>
  </sheetData>
  <sheetProtection formatCells="0"/>
  <sortState xmlns:xlrd2="http://schemas.microsoft.com/office/spreadsheetml/2017/richdata2" ref="A1:B586">
    <sortCondition ref="A1"/>
  </sortState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A1:V586"/>
  <sheetViews>
    <sheetView workbookViewId="0"/>
  </sheetViews>
  <sheetFormatPr defaultRowHeight="14.35" x14ac:dyDescent="0.5"/>
  <cols>
    <col min="6" max="6" width="17.703125" customWidth="1"/>
  </cols>
  <sheetData>
    <row r="1" spans="1:22" ht="14.7" thickBot="1" x14ac:dyDescent="0.55000000000000004">
      <c r="A1">
        <v>523.43499755859375</v>
      </c>
      <c r="B1">
        <v>22.25</v>
      </c>
      <c r="C1" s="2" t="s">
        <v>21</v>
      </c>
      <c r="D1">
        <f>D2 - (1/$G$6)</f>
        <v>523.77398681640625</v>
      </c>
      <c r="E1">
        <v>0</v>
      </c>
      <c r="G1" s="2" t="s">
        <v>23</v>
      </c>
      <c r="H1" s="2" t="s">
        <v>24</v>
      </c>
      <c r="I1" s="2" t="s">
        <v>24</v>
      </c>
      <c r="J1">
        <f>'hidden params'!J1</f>
        <v>1</v>
      </c>
      <c r="K1">
        <f>IF(ISNUMBER(D1),ROUND((D1-I$2)*$G$6,0),"")</f>
        <v>0</v>
      </c>
      <c r="L1">
        <f>IF(ISNUMBER((((EXP(GAMMALN($I$3+1)))/((EXP(GAMMALN(K1+1)))*(EXP(GAMMALN($I$3-K1+1))))))*(($I$8)^K1)*((1-$I$8)^($I$3-K1))),(((EXP(GAMMALN($I$3+1)))/((EXP(GAMMALN(K1+1)))*(EXP(GAMMALN($I$3-K1+1))))))*(($I$8)^K1)*((1-$I$8)^($I$3-K1)),0)</f>
        <v>0.13459679229335009</v>
      </c>
      <c r="M1">
        <f>I$7*(L$1*J1) + $I$4</f>
        <v>38.295008145760292</v>
      </c>
      <c r="N1">
        <f>IF(ISNUMBER((((EXP(GAMMALN($I$22+1)))/((EXP(GAMMALN(K1+1)))*(EXP(GAMMALN($I$22-K1+1))))))*(($I$11)^K1)*((1-$I$11)^($I$22-K1))),(((EXP(GAMMALN($I$22+1)))/((EXP(GAMMALN(K1+1)))*(EXP(GAMMALN($I$22-K1+1))))))*(($I$11)^K1)*((1-$I$11)^($I$22-K1)),0)</f>
        <v>1.3963590717231507E-3</v>
      </c>
      <c r="O1">
        <f>I$10*(N$1*J1)+$I$4</f>
        <v>484.42981221131157</v>
      </c>
      <c r="P1">
        <f>IF(ISNUMBER(D1),SUM(M1,O1,V1)-(2*$I$4),"")</f>
        <v>2376.2229663659555</v>
      </c>
      <c r="Q1">
        <f>IF(ISNUMBER(P1),P1-E1,"")</f>
        <v>2376.2229663659555</v>
      </c>
      <c r="R1">
        <f>IF(ISNUMBER(P1),Q1*Q1,"")</f>
        <v>5646435.5858850209</v>
      </c>
      <c r="S1">
        <f>IF(ISNUMBER(P1),((IF(P1&gt;E1,I$5*(P1-E1),P1-E1)))^2,"")</f>
        <v>5646435.5858850209</v>
      </c>
      <c r="T1">
        <f>IF(ISNUMBER(P1),(M1*D1),"")</f>
        <v>20057.92909167162</v>
      </c>
      <c r="U1">
        <f>IF(ISNUMBER((((EXP(GAMMALN($I$23+1)))/((EXP(GAMMALN(K1+1)))*(EXP(GAMMALN($I$23-K1+1))))))*(($I$14)^K1)*((1-$I$14)^($I$23-K1))),(((EXP(GAMMALN($I$23+1)))/((EXP(GAMMALN(K1+1)))*(EXP(GAMMALN($I$23-K1+1))))))*(($I$14)^K1)*((1-$I$14)^($I$23-K1)),0)</f>
        <v>1.1043392412301022E-2</v>
      </c>
      <c r="V1">
        <f>I$13*(U$1*J1)+$I$4</f>
        <v>1853.4981460421884</v>
      </c>
    </row>
    <row r="2" spans="1:22" ht="14.7" thickTop="1" x14ac:dyDescent="0.5">
      <c r="A2">
        <v>523.44500732421875</v>
      </c>
      <c r="B2">
        <v>24.5</v>
      </c>
      <c r="C2" s="2" t="s">
        <v>22</v>
      </c>
      <c r="D2">
        <v>524.27398681640625</v>
      </c>
      <c r="E2">
        <v>19660</v>
      </c>
      <c r="F2" s="3" t="s">
        <v>25</v>
      </c>
      <c r="G2" s="4">
        <v>3.6522216796875</v>
      </c>
      <c r="H2" t="s">
        <v>434</v>
      </c>
      <c r="I2">
        <f>'hidden params'!I2</f>
        <v>523.77129500000001</v>
      </c>
      <c r="J2">
        <f>'hidden params'!J2</f>
        <v>0.60095572250709473</v>
      </c>
      <c r="K2">
        <f t="shared" ref="K2:K30" si="0">IF(ISNUMBER(D2),ROUND((D2-I$2)*$G$6,0),"")</f>
        <v>1</v>
      </c>
      <c r="L2">
        <f t="shared" ref="L2:L30" si="1">IF(ISNUMBER((((EXP(GAMMALN($I$3+1)))/((EXP(GAMMALN(K2+1)))*(EXP(GAMMALN($I$3-K2+1))))))*(($I$8)^K2)*((1-$I$8)^($I$3-K2))),(((EXP(GAMMALN($I$3+1)))/((EXP(GAMMALN(K2+1)))*(EXP(GAMMALN($I$3-K2+1))))))*(($I$8)^K2)*((1-$I$8)^($I$3-K2)),0)</f>
        <v>0.31114476473233132</v>
      </c>
      <c r="M2">
        <f>I$7*((L$1*J2)+(L$2*J1)) + $I$4</f>
        <v>111.53942346032407</v>
      </c>
      <c r="N2">
        <f t="shared" ref="N2:N30" si="2">IF(ISNUMBER((((EXP(GAMMALN($I$22+1)))/((EXP(GAMMALN(K2+1)))*(EXP(GAMMALN($I$22-K2+1))))))*(($I$11)^K2)*((1-$I$11)^($I$22-K2))),(((EXP(GAMMALN($I$22+1)))/((EXP(GAMMALN(K2+1)))*(EXP(GAMMALN($I$22-K2+1))))))*(($I$11)^K2)*((1-$I$11)^($I$22-K2)),0)</f>
        <v>1.4977287387821881E-2</v>
      </c>
      <c r="O2">
        <f>I$10*((N$1*J2)+(N$2*J1))+$I$4</f>
        <v>5487.0942126258533</v>
      </c>
      <c r="P2">
        <f t="shared" ref="P2:P30" si="3">IF(ISNUMBER(D2),SUM(M2,O2,V2)-(2*$I$4),"")</f>
        <v>18308.819859473533</v>
      </c>
      <c r="Q2">
        <f t="shared" ref="Q2:Q30" si="4">IF(ISNUMBER(P2),P2-E2,"")</f>
        <v>-1351.1801405264669</v>
      </c>
      <c r="R2">
        <f t="shared" ref="R2:R30" si="5">IF(ISNUMBER(P2),Q2*Q2,"")</f>
        <v>1825687.7721531228</v>
      </c>
      <c r="S2">
        <f t="shared" ref="S2:S30" si="6">IF(ISNUMBER(P2),((IF(P2&gt;E2,I$5*(P2-E2),P2-E2)))^2,"")</f>
        <v>1825687.7721531228</v>
      </c>
      <c r="T2">
        <f t="shared" ref="T2:T30" si="7">IF(ISNUMBER(P2),(M2*D2),"")</f>
        <v>58477.218224747499</v>
      </c>
      <c r="U2">
        <f t="shared" ref="U2:U30" si="8">IF(ISNUMBER((((EXP(GAMMALN($I$23+1)))/((EXP(GAMMALN(K2+1)))*(EXP(GAMMALN($I$23-K2+1))))))*(($I$14)^K2)*((1-$I$14)^($I$23-K2))),(((EXP(GAMMALN($I$23+1)))/((EXP(GAMMALN(K2+1)))*(EXP(GAMMALN($I$23-K2+1))))))*(($I$14)^K2)*((1-$I$14)^($I$23-K2)),0)</f>
        <v>6.9092417146678645E-2</v>
      </c>
      <c r="V2">
        <f>I$13*((U$1*J2)+(U$2*J1))+$I$4</f>
        <v>12710.186223420662</v>
      </c>
    </row>
    <row r="3" spans="1:22" x14ac:dyDescent="0.5">
      <c r="A3">
        <v>523.45501708984375</v>
      </c>
      <c r="B3">
        <v>18.25</v>
      </c>
      <c r="D3">
        <v>524.77398681640625</v>
      </c>
      <c r="E3">
        <v>65340</v>
      </c>
      <c r="F3" s="7" t="s">
        <v>19</v>
      </c>
      <c r="G3" s="8">
        <f>IF(ISBLANK(G2),"",$G$2*$G$6)</f>
        <v>7.304443359375</v>
      </c>
      <c r="H3" s="21" t="s">
        <v>435</v>
      </c>
      <c r="I3" s="21">
        <v>7.2200179100036621</v>
      </c>
      <c r="J3">
        <f>'hidden params'!J3</f>
        <v>0.20220994369181175</v>
      </c>
      <c r="K3">
        <f t="shared" si="0"/>
        <v>2</v>
      </c>
      <c r="L3">
        <f t="shared" si="1"/>
        <v>0.30982299707545918</v>
      </c>
      <c r="M3">
        <f>I$7*((L$1*J3)+(L$2*J2)+(L$3*J1)) + $I$4</f>
        <v>149.09348352968271</v>
      </c>
      <c r="N3">
        <f t="shared" si="2"/>
        <v>6.9197846718734538E-2</v>
      </c>
      <c r="O3">
        <f>I$10*((N$1*J3)+(N$2*J2)+(N$3*J1))+$I$4</f>
        <v>27226.86738965071</v>
      </c>
      <c r="P3">
        <f t="shared" si="3"/>
        <v>65971.159046903485</v>
      </c>
      <c r="Q3">
        <f t="shared" si="4"/>
        <v>631.15904690348543</v>
      </c>
      <c r="R3">
        <f t="shared" si="5"/>
        <v>398361.74248811614</v>
      </c>
      <c r="S3">
        <f t="shared" si="6"/>
        <v>398361.74248811614</v>
      </c>
      <c r="T3">
        <f t="shared" si="7"/>
        <v>78240.381760217802</v>
      </c>
      <c r="U3">
        <f t="shared" si="8"/>
        <v>0.18620083876174534</v>
      </c>
      <c r="V3">
        <f>I$13*((U$1*J3)+(U$2*J2)+(U$3*J1))+$I$4</f>
        <v>38595.198173756398</v>
      </c>
    </row>
    <row r="4" spans="1:22" x14ac:dyDescent="0.5">
      <c r="A4">
        <v>523.46502685546875</v>
      </c>
      <c r="B4">
        <v>10.25</v>
      </c>
      <c r="D4">
        <v>525.28497314453125</v>
      </c>
      <c r="E4">
        <v>146300</v>
      </c>
      <c r="F4" s="5" t="s">
        <v>26</v>
      </c>
      <c r="G4" s="6">
        <v>526.14373779296875</v>
      </c>
      <c r="H4" t="s">
        <v>11</v>
      </c>
      <c r="I4">
        <v>1.6652280313379359E-8</v>
      </c>
      <c r="J4">
        <f>'hidden params'!J4</f>
        <v>4.9195920044795109E-2</v>
      </c>
      <c r="K4">
        <f t="shared" si="0"/>
        <v>3</v>
      </c>
      <c r="L4">
        <f t="shared" si="1"/>
        <v>0.17260521072322141</v>
      </c>
      <c r="M4">
        <f>I$7*((L$1*J4)+(L$2*J3)+(L$3*J2)+(L$4*J1)) + $I$4</f>
        <v>121.86788873877065</v>
      </c>
      <c r="N4">
        <f t="shared" si="2"/>
        <v>0.17887147844038728</v>
      </c>
      <c r="O4">
        <f>I$10*((N$1*J4)+(N$2*J3)+(N$3*J2)+(N$4*J1))+$I$4</f>
        <v>77555.99337022008</v>
      </c>
      <c r="P4">
        <f t="shared" si="3"/>
        <v>146015.4107417026</v>
      </c>
      <c r="Q4">
        <f t="shared" si="4"/>
        <v>-284.58925829740474</v>
      </c>
      <c r="R4">
        <f t="shared" si="5"/>
        <v>80991.045938266951</v>
      </c>
      <c r="S4">
        <f t="shared" si="6"/>
        <v>80991.045938266951</v>
      </c>
      <c r="T4">
        <f t="shared" si="7"/>
        <v>64015.370663325863</v>
      </c>
      <c r="U4">
        <f t="shared" si="8"/>
        <v>0.28075143086942594</v>
      </c>
      <c r="V4">
        <f>I$13*((U$1*J4)+(U$2*J3)+(U$3*J2)+(U$4*J1))+$I$4</f>
        <v>68337.549482777031</v>
      </c>
    </row>
    <row r="5" spans="1:22" ht="14.7" thickBot="1" x14ac:dyDescent="0.55000000000000004">
      <c r="A5">
        <v>523.4749755859375</v>
      </c>
      <c r="B5">
        <v>4</v>
      </c>
      <c r="D5">
        <v>525.78497314453125</v>
      </c>
      <c r="E5">
        <v>217800</v>
      </c>
      <c r="F5" s="9" t="s">
        <v>27</v>
      </c>
      <c r="G5" s="10">
        <f>($G$4-1.00794)*$G$6</f>
        <v>1050.2715955859376</v>
      </c>
      <c r="H5" t="s">
        <v>436</v>
      </c>
      <c r="I5">
        <f>'hidden params'!D2</f>
        <v>1</v>
      </c>
      <c r="J5">
        <f>'hidden params'!J5</f>
        <v>9.56276746222493E-3</v>
      </c>
      <c r="K5">
        <f t="shared" si="0"/>
        <v>4</v>
      </c>
      <c r="L5">
        <f t="shared" si="1"/>
        <v>5.8303915076548411E-2</v>
      </c>
      <c r="M5">
        <f>I$7*((L$1*J5)+(L$2*J4)+(L$3*J3)+(L$4*J2)+(L$5*J1)) + $I$4</f>
        <v>68.64685085205987</v>
      </c>
      <c r="N5">
        <f t="shared" si="2"/>
        <v>0.28034523419430935</v>
      </c>
      <c r="O5">
        <f>I$10*((N$1*J5)+(N$2*J4)+(N$3*J3)+(N$4*J2)+(N$5*J1))+$I$4</f>
        <v>139665.07656874222</v>
      </c>
      <c r="P5">
        <f t="shared" si="3"/>
        <v>218036.75786199246</v>
      </c>
      <c r="Q5">
        <f t="shared" si="4"/>
        <v>236.75786199246068</v>
      </c>
      <c r="R5">
        <f t="shared" si="5"/>
        <v>56054.285215241056</v>
      </c>
      <c r="S5">
        <f t="shared" si="6"/>
        <v>56054.285215241056</v>
      </c>
      <c r="T5">
        <f t="shared" si="7"/>
        <v>36093.482631706938</v>
      </c>
      <c r="U5">
        <f t="shared" si="8"/>
        <v>0.25666454956124951</v>
      </c>
      <c r="V5">
        <f>I$13*((U$1*J5)+(U$2*J4)+(U$3*J3)+(U$4*J2)+(U$5*J1))+$I$4</f>
        <v>78303.034442431483</v>
      </c>
    </row>
    <row r="6" spans="1:22" ht="14.7" thickTop="1" x14ac:dyDescent="0.5">
      <c r="A6">
        <v>523.4849853515625</v>
      </c>
      <c r="B6">
        <v>4.5</v>
      </c>
      <c r="D6">
        <v>526.2860107421875</v>
      </c>
      <c r="E6">
        <v>226700</v>
      </c>
      <c r="F6" t="s">
        <v>28</v>
      </c>
      <c r="G6">
        <v>2</v>
      </c>
      <c r="H6" t="s">
        <v>437</v>
      </c>
      <c r="I6">
        <f>SUM(S1:S30)</f>
        <v>13948791.577314712</v>
      </c>
      <c r="J6">
        <f>'hidden params'!J6</f>
        <v>1.5654537401586068E-3</v>
      </c>
      <c r="K6">
        <f t="shared" si="0"/>
        <v>5</v>
      </c>
      <c r="L6">
        <f t="shared" si="1"/>
        <v>1.2021966530440556E-2</v>
      </c>
      <c r="M6">
        <f>I$7*((L$1*J6)+(L$2*J5)+(L$3*J4)+(L$4*J3)+(L$5*J2)+(L$6*J1)) + $I$4</f>
        <v>28.562800663379953</v>
      </c>
      <c r="N6">
        <f t="shared" si="2"/>
        <v>0.26821263895774738</v>
      </c>
      <c r="O6">
        <f>I$10*((N$1*J6)+(N$2*J5)+(N$3*J4)+(N$4*J3)+(N$5*J2)+(N$6*J1))+$I$4</f>
        <v>165276.78403021171</v>
      </c>
      <c r="P6">
        <f t="shared" si="3"/>
        <v>226412.77471009735</v>
      </c>
      <c r="Q6">
        <f t="shared" si="4"/>
        <v>-287.22528990264982</v>
      </c>
      <c r="R6">
        <f t="shared" si="5"/>
        <v>82498.367159661226</v>
      </c>
      <c r="S6">
        <f t="shared" si="6"/>
        <v>82498.367159661226</v>
      </c>
      <c r="T6">
        <f t="shared" si="7"/>
        <v>15032.202416754542</v>
      </c>
      <c r="U6">
        <f t="shared" si="8"/>
        <v>0.14323322752333997</v>
      </c>
      <c r="V6">
        <f>I$13*((U$1*J6)+(U$2*J5)+(U$3*J4)+(U$4*J3)+(U$5*J2)+(U$6*J1))+$I$4</f>
        <v>61107.427879255541</v>
      </c>
    </row>
    <row r="7" spans="1:22" x14ac:dyDescent="0.5">
      <c r="A7">
        <v>523.4949951171875</v>
      </c>
      <c r="B7">
        <v>11.75</v>
      </c>
      <c r="D7">
        <v>526.7860107421875</v>
      </c>
      <c r="E7">
        <v>163400</v>
      </c>
      <c r="F7" t="s">
        <v>29</v>
      </c>
      <c r="G7" s="11">
        <v>0.10000000149011612</v>
      </c>
      <c r="H7" s="21" t="s">
        <v>438</v>
      </c>
      <c r="I7" s="21">
        <v>284.51649906815811</v>
      </c>
      <c r="J7">
        <f>'hidden params'!J7</f>
        <v>2.2288478874357397E-4</v>
      </c>
      <c r="K7">
        <f t="shared" si="0"/>
        <v>6</v>
      </c>
      <c r="L7">
        <f t="shared" si="1"/>
        <v>1.4241976194633965E-3</v>
      </c>
      <c r="M7">
        <f>I$7*((L$1*J7)+(L$2*J6)+(L$3*J5)+(L$4*J4)+(L$5*J3)+(L$6*J2)+(L$7*J1)) + $I$4</f>
        <v>9.2211280608337685</v>
      </c>
      <c r="N7">
        <f t="shared" si="2"/>
        <v>0.1474287714885498</v>
      </c>
      <c r="O7">
        <f>I$10*((N$1*J7)+(N$2*J6)+(N$3*J5)+(N$4*J4)+(N$5*J3)+(N$6*J2)+(N$7*J1))+$I$4</f>
        <v>130022.25847493848</v>
      </c>
      <c r="P7">
        <f t="shared" si="3"/>
        <v>163532.5456930818</v>
      </c>
      <c r="Q7">
        <f t="shared" si="4"/>
        <v>132.54569308180362</v>
      </c>
      <c r="R7">
        <f t="shared" si="5"/>
        <v>17568.360754535683</v>
      </c>
      <c r="S7">
        <f t="shared" si="6"/>
        <v>17568.360754535683</v>
      </c>
      <c r="T7">
        <f t="shared" si="7"/>
        <v>4857.5612657094644</v>
      </c>
      <c r="U7">
        <f t="shared" si="8"/>
        <v>4.5923884172215886E-2</v>
      </c>
      <c r="V7">
        <f>I$13*((U$1*J7)+(U$2*J6)+(U$3*J5)+(U$4*J4)+(U$5*J3)+(U$6*J2)+(U$7*J1))+$I$4</f>
        <v>33501.066090115783</v>
      </c>
    </row>
    <row r="8" spans="1:22" x14ac:dyDescent="0.5">
      <c r="A8">
        <v>523.5050048828125</v>
      </c>
      <c r="B8">
        <v>31</v>
      </c>
      <c r="D8">
        <v>527.2979736328125</v>
      </c>
      <c r="E8">
        <v>81040</v>
      </c>
      <c r="F8" t="s">
        <v>30</v>
      </c>
      <c r="G8" s="11">
        <v>2.9999999329447746E-2</v>
      </c>
      <c r="H8" s="21" t="s">
        <v>439</v>
      </c>
      <c r="I8" s="21">
        <v>0.24252555148501903</v>
      </c>
      <c r="J8">
        <f>'hidden params'!J8</f>
        <v>2.8200854503395628E-5</v>
      </c>
      <c r="K8">
        <f t="shared" si="0"/>
        <v>7</v>
      </c>
      <c r="L8">
        <f t="shared" si="1"/>
        <v>7.9474523903772854E-5</v>
      </c>
      <c r="M8">
        <f>I$7*((L$1*J8)+(L$2*J7)+(L$3*J6)+(L$4*J5)+(L$5*J4)+(L$6*J3)+(L$7*J2)+(L$8*J1)) + $I$4</f>
        <v>2.4022787708281643</v>
      </c>
      <c r="N8">
        <f t="shared" si="2"/>
        <v>3.8172288281852915E-2</v>
      </c>
      <c r="O8">
        <f>I$10*((N$1*J8)+(N$2*J7)+(N$3*J6)+(N$4*J5)+(N$5*J4)+(N$6*J3)+(N$7*J2)+(N$8*J1))+$I$4</f>
        <v>68212.022596577561</v>
      </c>
      <c r="P8">
        <f t="shared" si="3"/>
        <v>81493.078105503868</v>
      </c>
      <c r="Q8">
        <f t="shared" si="4"/>
        <v>453.07810550386785</v>
      </c>
      <c r="R8">
        <f t="shared" si="5"/>
        <v>205279.769686974</v>
      </c>
      <c r="S8">
        <f t="shared" si="6"/>
        <v>205279.769686974</v>
      </c>
      <c r="T8">
        <f t="shared" si="7"/>
        <v>1266.7167279588145</v>
      </c>
      <c r="U8">
        <f t="shared" si="8"/>
        <v>6.9357972011641128E-3</v>
      </c>
      <c r="V8">
        <f>I$13*((U$1*J8)+(U$2*J7)+(U$3*J6)+(U$4*J5)+(U$5*J4)+(U$6*J3)+(U$7*J2)+(U$8*J1))+$I$4</f>
        <v>13278.653230188798</v>
      </c>
    </row>
    <row r="9" spans="1:22" x14ac:dyDescent="0.5">
      <c r="A9">
        <v>523.5150146484375</v>
      </c>
      <c r="B9">
        <v>53.75</v>
      </c>
      <c r="D9">
        <v>527.79901123046875</v>
      </c>
      <c r="E9">
        <v>29010</v>
      </c>
      <c r="F9" t="s">
        <v>31</v>
      </c>
      <c r="G9">
        <v>6</v>
      </c>
      <c r="H9" t="s">
        <v>445</v>
      </c>
      <c r="I9">
        <f>I3*I8</f>
        <v>1.7510388253553526</v>
      </c>
      <c r="J9">
        <f>'hidden params'!J9</f>
        <v>3.2198967658273084E-6</v>
      </c>
      <c r="K9">
        <f t="shared" si="0"/>
        <v>8</v>
      </c>
      <c r="L9">
        <f t="shared" si="1"/>
        <v>6.9981862408847223E-7</v>
      </c>
      <c r="M9">
        <f>I$7*((L$1*J9)+(L$2*J8)+(L$3*J7)+(L$4*J6)+(L$5*J5)+(L$6*J4)+(L$7*J3)+(L$8*J2)+(L$9*J1)) + $I$4</f>
        <v>0.52177315622631604</v>
      </c>
      <c r="N9">
        <f t="shared" si="2"/>
        <v>1.559602960514845E-3</v>
      </c>
      <c r="O9">
        <f>I$10*((N$1*J9)+(N$2*J8)+(N$3*J7)+(N$4*J6)+(N$5*J5)+(N$6*J4)+(N$7*J3)+(N$8*J2)+(N$9*J1))+$I$4</f>
        <v>24452.117357559029</v>
      </c>
      <c r="P9">
        <f t="shared" si="3"/>
        <v>28414.208973312496</v>
      </c>
      <c r="Q9">
        <f t="shared" si="4"/>
        <v>-595.7910266875042</v>
      </c>
      <c r="R9">
        <f t="shared" si="5"/>
        <v>354966.94748135033</v>
      </c>
      <c r="S9">
        <f t="shared" si="6"/>
        <v>354966.94748135033</v>
      </c>
      <c r="T9">
        <f t="shared" si="7"/>
        <v>275.39135594285051</v>
      </c>
      <c r="U9">
        <f t="shared" si="8"/>
        <v>1.6529283978707057E-4</v>
      </c>
      <c r="V9">
        <f>I$13*((U$1*J9)+(U$2*J8)+(U$3*J7)+(U$4*J6)+(U$5*J5)+(U$6*J4)+(U$7*J3)+(U$8*J2)+(U$9*J1))+$I$4</f>
        <v>3961.5698426305448</v>
      </c>
    </row>
    <row r="10" spans="1:22" x14ac:dyDescent="0.5">
      <c r="A10">
        <v>523.5250244140625</v>
      </c>
      <c r="B10">
        <v>52.5</v>
      </c>
      <c r="D10">
        <v>528.301025390625</v>
      </c>
      <c r="E10">
        <v>9135</v>
      </c>
      <c r="F10" s="2" t="s">
        <v>22</v>
      </c>
      <c r="G10">
        <v>524.30694580078125</v>
      </c>
      <c r="H10" s="22" t="s">
        <v>453</v>
      </c>
      <c r="I10" s="22">
        <v>346923.52562071144</v>
      </c>
      <c r="J10">
        <f>'hidden params'!J10</f>
        <v>3.3555566333987669E-7</v>
      </c>
      <c r="K10">
        <f t="shared" si="0"/>
        <v>9</v>
      </c>
      <c r="L10">
        <f t="shared" si="1"/>
        <v>0</v>
      </c>
      <c r="M10">
        <f>I$7*((L1*J$10)+(L2*J$9)+(L3*J$8)+(L4*J$7)+(L5*J$6)+(L6*J$5)+(L7*J$4)+(L8*J$3)+(L9*J$2)+(L10*J$1)) + $I$4</f>
        <v>9.7033381798412019E-2</v>
      </c>
      <c r="N10">
        <f t="shared" si="2"/>
        <v>0</v>
      </c>
      <c r="O10">
        <f>I$10*((N1*J$10)+(N2*J$9)+(N3*J$8)+(N4*J$7)+(N5*J$6)+(N6*J$5)+(N7*J$4)+(N8*J$3)+(N9*J$2)+(N10*J$1)) + $I$4</f>
        <v>6575.7803875581512</v>
      </c>
      <c r="P10">
        <f t="shared" si="3"/>
        <v>7515.8768339334893</v>
      </c>
      <c r="Q10">
        <f t="shared" si="4"/>
        <v>-1619.1231660665107</v>
      </c>
      <c r="R10">
        <f t="shared" si="5"/>
        <v>2621559.8268932416</v>
      </c>
      <c r="S10">
        <f t="shared" si="6"/>
        <v>2621559.8268932416</v>
      </c>
      <c r="T10">
        <f t="shared" si="7"/>
        <v>51.262835101221079</v>
      </c>
      <c r="U10">
        <f t="shared" si="8"/>
        <v>0</v>
      </c>
      <c r="V10">
        <f>I$13*((U1*J$10)+(U2*J$9)+(U3*J$8)+(U4*J$7)+(U5*J$6)+(U6*J$5)+(U7*J$4)+(U8*J$3)+(U9*J$2)+(U10*J$1)) + $I$4</f>
        <v>939.99941302684431</v>
      </c>
    </row>
    <row r="11" spans="1:22" x14ac:dyDescent="0.5">
      <c r="A11">
        <v>523.53497314453125</v>
      </c>
      <c r="B11">
        <v>46</v>
      </c>
      <c r="D11">
        <f>D10 + (1/$G$6)</f>
        <v>528.801025390625</v>
      </c>
      <c r="E11">
        <v>0</v>
      </c>
      <c r="F11" s="2" t="s">
        <v>32</v>
      </c>
      <c r="G11">
        <v>527.95916748046875</v>
      </c>
      <c r="H11" s="22" t="s">
        <v>454</v>
      </c>
      <c r="I11" s="22">
        <v>0.59768037414069253</v>
      </c>
      <c r="J11">
        <f>'hidden params'!J11</f>
        <v>3.2197744332767282E-8</v>
      </c>
      <c r="K11">
        <f t="shared" si="0"/>
        <v>10</v>
      </c>
      <c r="L11">
        <f t="shared" si="1"/>
        <v>0</v>
      </c>
      <c r="M11">
        <f t="shared" ref="M11:M30" si="9">I$7*((L2*J$10)+(L3*J$9)+(L4*J$8)+(L5*J$7)+(L6*J$6)+(L7*J$5)+(L8*J$4)+(L9*J$3)+(L10*J$2)+(L11*J$1)) + $I$4</f>
        <v>1.5777910523148496E-2</v>
      </c>
      <c r="N11">
        <f t="shared" si="2"/>
        <v>0</v>
      </c>
      <c r="O11">
        <f t="shared" ref="O11:O30" si="10">I$10*((N2*J$10)+(N3*J$9)+(N4*J$8)+(N5*J$7)+(N6*J$6)+(N7*J$5)+(N8*J$4)+(N9*J$3)+(N10*J$2)+(N11*J$1)) + $I$4</f>
        <v>1419.1761841121381</v>
      </c>
      <c r="P11">
        <f t="shared" si="3"/>
        <v>1604.4458979815813</v>
      </c>
      <c r="Q11">
        <f t="shared" si="4"/>
        <v>1604.4458979815813</v>
      </c>
      <c r="R11">
        <f t="shared" si="5"/>
        <v>2574246.6395499227</v>
      </c>
      <c r="S11">
        <f t="shared" si="6"/>
        <v>2574246.6395499227</v>
      </c>
      <c r="T11">
        <f t="shared" si="7"/>
        <v>8.3433752631624571</v>
      </c>
      <c r="U11">
        <f t="shared" si="8"/>
        <v>0</v>
      </c>
      <c r="V11">
        <f t="shared" ref="V11:V30" si="11">I$13*((U2*J$10)+(U3*J$9)+(U4*J$8)+(U5*J$7)+(U6*J$6)+(U7*J$5)+(U8*J$4)+(U9*J$3)+(U10*J$2)+(U11*J$1)) + $I$4</f>
        <v>185.2539359922246</v>
      </c>
    </row>
    <row r="12" spans="1:22" x14ac:dyDescent="0.5">
      <c r="A12">
        <v>523.54498291015625</v>
      </c>
      <c r="B12">
        <v>52.5</v>
      </c>
      <c r="D12">
        <f>D11 + (1/$G$6)</f>
        <v>529.301025390625</v>
      </c>
      <c r="E12">
        <v>0</v>
      </c>
      <c r="F12" t="s">
        <v>33</v>
      </c>
      <c r="G12" t="s">
        <v>34</v>
      </c>
      <c r="H12" t="s">
        <v>458</v>
      </c>
      <c r="I12">
        <f>I11*I22</f>
        <v>4.3152630152787106</v>
      </c>
      <c r="J12">
        <f>'hidden params'!J12</f>
        <v>2.82920264901344E-9</v>
      </c>
      <c r="K12">
        <f t="shared" si="0"/>
        <v>11</v>
      </c>
      <c r="L12">
        <f t="shared" si="1"/>
        <v>0</v>
      </c>
      <c r="M12">
        <f t="shared" si="9"/>
        <v>2.27825623493417E-3</v>
      </c>
      <c r="N12">
        <f t="shared" si="2"/>
        <v>0</v>
      </c>
      <c r="O12">
        <f t="shared" si="10"/>
        <v>257.01392293692487</v>
      </c>
      <c r="P12">
        <f t="shared" si="3"/>
        <v>288.31424998382778</v>
      </c>
      <c r="Q12">
        <f t="shared" si="4"/>
        <v>288.31424998382778</v>
      </c>
      <c r="R12">
        <f t="shared" si="5"/>
        <v>83125.106743737138</v>
      </c>
      <c r="S12">
        <f t="shared" si="6"/>
        <v>83125.106743737138</v>
      </c>
      <c r="T12">
        <f t="shared" si="7"/>
        <v>1.2058833612532409</v>
      </c>
      <c r="U12">
        <f t="shared" si="8"/>
        <v>0</v>
      </c>
      <c r="V12">
        <f t="shared" si="11"/>
        <v>31.298048823972547</v>
      </c>
    </row>
    <row r="13" spans="1:22" x14ac:dyDescent="0.5">
      <c r="A13">
        <v>523.55499267578125</v>
      </c>
      <c r="B13">
        <v>69</v>
      </c>
      <c r="D13">
        <f>D12 + (1/$G$6)</f>
        <v>529.801025390625</v>
      </c>
      <c r="E13">
        <v>0</v>
      </c>
      <c r="F13">
        <v>22670</v>
      </c>
      <c r="H13" s="23" t="s">
        <v>514</v>
      </c>
      <c r="I13" s="23">
        <v>167837.7510121763</v>
      </c>
      <c r="J13">
        <f>'hidden params'!J13</f>
        <v>2.3609250813173977E-10</v>
      </c>
      <c r="K13">
        <f t="shared" si="0"/>
        <v>12</v>
      </c>
      <c r="L13">
        <f t="shared" si="1"/>
        <v>0</v>
      </c>
      <c r="M13">
        <f t="shared" si="9"/>
        <v>2.9398446269267092E-4</v>
      </c>
      <c r="N13">
        <f t="shared" si="2"/>
        <v>0</v>
      </c>
      <c r="O13">
        <f t="shared" si="10"/>
        <v>40.26298416850404</v>
      </c>
      <c r="P13">
        <f t="shared" si="3"/>
        <v>44.901306946684663</v>
      </c>
      <c r="Q13">
        <f t="shared" si="4"/>
        <v>44.901306946684663</v>
      </c>
      <c r="R13">
        <f t="shared" si="5"/>
        <v>2016.1273655203925</v>
      </c>
      <c r="S13">
        <f t="shared" si="6"/>
        <v>2016.1273655203925</v>
      </c>
      <c r="T13">
        <f t="shared" si="7"/>
        <v>0.155753269783489</v>
      </c>
      <c r="U13">
        <f t="shared" si="8"/>
        <v>0</v>
      </c>
      <c r="V13">
        <f t="shared" si="11"/>
        <v>4.638028827022489</v>
      </c>
    </row>
    <row r="14" spans="1:22" x14ac:dyDescent="0.5">
      <c r="A14">
        <v>523.56500244140625</v>
      </c>
      <c r="B14">
        <v>62.75</v>
      </c>
      <c r="E14">
        <v>0</v>
      </c>
      <c r="F14">
        <v>22670</v>
      </c>
      <c r="H14" s="23" t="s">
        <v>515</v>
      </c>
      <c r="I14" s="23">
        <v>0.4642499280214063</v>
      </c>
      <c r="J14">
        <f>'hidden params'!J14</f>
        <v>0</v>
      </c>
      <c r="K14" t="str">
        <f t="shared" si="0"/>
        <v/>
      </c>
      <c r="L14">
        <f t="shared" si="1"/>
        <v>0</v>
      </c>
      <c r="M14">
        <f t="shared" si="9"/>
        <v>3.3375212020140314E-5</v>
      </c>
      <c r="N14">
        <f t="shared" si="2"/>
        <v>0</v>
      </c>
      <c r="O14">
        <f t="shared" si="10"/>
        <v>5.5732620915064892</v>
      </c>
      <c r="P14" t="str">
        <f t="shared" si="3"/>
        <v/>
      </c>
      <c r="Q14" t="str">
        <f t="shared" si="4"/>
        <v/>
      </c>
      <c r="R14" t="str">
        <f t="shared" si="5"/>
        <v/>
      </c>
      <c r="S14" t="str">
        <f t="shared" si="6"/>
        <v/>
      </c>
      <c r="T14" t="str">
        <f t="shared" si="7"/>
        <v/>
      </c>
      <c r="U14">
        <f t="shared" si="8"/>
        <v>0</v>
      </c>
      <c r="V14">
        <f t="shared" si="11"/>
        <v>0.61211372929621732</v>
      </c>
    </row>
    <row r="15" spans="1:22" x14ac:dyDescent="0.5">
      <c r="A15">
        <v>523.57501220703125</v>
      </c>
      <c r="B15">
        <v>37.75</v>
      </c>
      <c r="E15">
        <v>0</v>
      </c>
      <c r="H15" t="s">
        <v>513</v>
      </c>
      <c r="I15">
        <f>I14*I23</f>
        <v>3.3518927950324655</v>
      </c>
      <c r="J15">
        <f>'hidden params'!J15</f>
        <v>0</v>
      </c>
      <c r="K15" t="str">
        <f t="shared" si="0"/>
        <v/>
      </c>
      <c r="L15">
        <f t="shared" si="1"/>
        <v>0</v>
      </c>
      <c r="M15">
        <f t="shared" si="9"/>
        <v>3.1511809849357025E-6</v>
      </c>
      <c r="N15">
        <f t="shared" si="2"/>
        <v>0</v>
      </c>
      <c r="O15">
        <f t="shared" si="10"/>
        <v>0.68996451445870721</v>
      </c>
      <c r="P15" t="str">
        <f t="shared" si="3"/>
        <v/>
      </c>
      <c r="Q15" t="str">
        <f t="shared" si="4"/>
        <v/>
      </c>
      <c r="R15" t="str">
        <f t="shared" si="5"/>
        <v/>
      </c>
      <c r="S15" t="str">
        <f t="shared" si="6"/>
        <v/>
      </c>
      <c r="T15" t="str">
        <f t="shared" si="7"/>
        <v/>
      </c>
      <c r="U15">
        <f t="shared" si="8"/>
        <v>0</v>
      </c>
      <c r="V15">
        <f t="shared" si="11"/>
        <v>7.1896599232321709E-2</v>
      </c>
    </row>
    <row r="16" spans="1:22" x14ac:dyDescent="0.5">
      <c r="A16">
        <v>523.58502197265625</v>
      </c>
      <c r="B16">
        <v>41.75</v>
      </c>
      <c r="E16">
        <v>0</v>
      </c>
      <c r="F16">
        <v>17983554.554737542</v>
      </c>
      <c r="H16" t="s">
        <v>455</v>
      </c>
      <c r="I16">
        <f>I7/(I7+I10+I13)</f>
        <v>5.5241010190187954E-4</v>
      </c>
      <c r="J16">
        <f>'hidden params'!J16</f>
        <v>0</v>
      </c>
      <c r="K16" t="str">
        <f t="shared" si="0"/>
        <v/>
      </c>
      <c r="L16">
        <f t="shared" si="1"/>
        <v>0</v>
      </c>
      <c r="M16">
        <f t="shared" si="9"/>
        <v>2.310448009342491E-7</v>
      </c>
      <c r="N16">
        <f t="shared" si="2"/>
        <v>0</v>
      </c>
      <c r="O16">
        <f t="shared" si="10"/>
        <v>7.5061612855964216E-2</v>
      </c>
      <c r="P16" t="str">
        <f t="shared" si="3"/>
        <v/>
      </c>
      <c r="Q16" t="str">
        <f t="shared" si="4"/>
        <v/>
      </c>
      <c r="R16" t="str">
        <f t="shared" si="5"/>
        <v/>
      </c>
      <c r="S16" t="str">
        <f t="shared" si="6"/>
        <v/>
      </c>
      <c r="T16" t="str">
        <f t="shared" si="7"/>
        <v/>
      </c>
      <c r="U16">
        <f t="shared" si="8"/>
        <v>0</v>
      </c>
      <c r="V16">
        <f t="shared" si="11"/>
        <v>7.1170035637885916E-3</v>
      </c>
    </row>
    <row r="17" spans="1:22" x14ac:dyDescent="0.5">
      <c r="A17">
        <v>523.594970703125</v>
      </c>
      <c r="B17">
        <v>49.5</v>
      </c>
      <c r="E17">
        <v>0</v>
      </c>
      <c r="F17">
        <v>14616128.245215729</v>
      </c>
      <c r="H17" t="s">
        <v>456</v>
      </c>
      <c r="I17">
        <f>I10/(I10+I7+I13)</f>
        <v>0.67357802014282031</v>
      </c>
      <c r="J17">
        <f>'hidden params'!J17</f>
        <v>0</v>
      </c>
      <c r="K17" t="str">
        <f t="shared" si="0"/>
        <v/>
      </c>
      <c r="L17">
        <f t="shared" si="1"/>
        <v>0</v>
      </c>
      <c r="M17">
        <f t="shared" si="9"/>
        <v>2.488091579431658E-8</v>
      </c>
      <c r="N17">
        <f t="shared" si="2"/>
        <v>0</v>
      </c>
      <c r="O17">
        <f t="shared" si="10"/>
        <v>6.185901812801496E-3</v>
      </c>
      <c r="P17" t="str">
        <f t="shared" si="3"/>
        <v/>
      </c>
      <c r="Q17" t="str">
        <f t="shared" si="4"/>
        <v/>
      </c>
      <c r="R17" t="str">
        <f t="shared" si="5"/>
        <v/>
      </c>
      <c r="S17" t="str">
        <f t="shared" si="6"/>
        <v/>
      </c>
      <c r="T17" t="str">
        <f t="shared" si="7"/>
        <v/>
      </c>
      <c r="U17">
        <f t="shared" si="8"/>
        <v>0</v>
      </c>
      <c r="V17">
        <f t="shared" si="11"/>
        <v>4.7996077065870897E-4</v>
      </c>
    </row>
    <row r="18" spans="1:22" x14ac:dyDescent="0.5">
      <c r="A18">
        <v>523.60498046875</v>
      </c>
      <c r="B18">
        <v>33.5</v>
      </c>
      <c r="E18">
        <v>0</v>
      </c>
      <c r="F18">
        <v>14493892.735305216</v>
      </c>
      <c r="H18" t="s">
        <v>511</v>
      </c>
      <c r="I18">
        <f>I13/(I13+I10+I7)</f>
        <v>0.32586956975527781</v>
      </c>
      <c r="J18">
        <f>'hidden params'!J18</f>
        <v>0</v>
      </c>
      <c r="K18" t="str">
        <f t="shared" si="0"/>
        <v/>
      </c>
      <c r="L18">
        <f t="shared" si="1"/>
        <v>0</v>
      </c>
      <c r="M18">
        <f t="shared" si="9"/>
        <v>1.6719092783020648E-8</v>
      </c>
      <c r="N18">
        <f t="shared" si="2"/>
        <v>0</v>
      </c>
      <c r="O18">
        <f t="shared" si="10"/>
        <v>1.8157339193658736E-4</v>
      </c>
      <c r="P18" t="str">
        <f t="shared" si="3"/>
        <v/>
      </c>
      <c r="Q18" t="str">
        <f t="shared" si="4"/>
        <v/>
      </c>
      <c r="R18" t="str">
        <f t="shared" si="5"/>
        <v/>
      </c>
      <c r="S18" t="str">
        <f t="shared" si="6"/>
        <v/>
      </c>
      <c r="T18" t="str">
        <f t="shared" si="7"/>
        <v/>
      </c>
      <c r="U18">
        <f t="shared" si="8"/>
        <v>0</v>
      </c>
      <c r="V18">
        <f t="shared" si="11"/>
        <v>9.3257644965733969E-6</v>
      </c>
    </row>
    <row r="19" spans="1:22" x14ac:dyDescent="0.5">
      <c r="A19">
        <v>523.614990234375</v>
      </c>
      <c r="B19">
        <v>18</v>
      </c>
      <c r="E19">
        <v>0</v>
      </c>
      <c r="H19" t="s">
        <v>444</v>
      </c>
      <c r="I19">
        <v>77.377840235326204</v>
      </c>
      <c r="J19">
        <f>'hidden params'!J19</f>
        <v>0</v>
      </c>
      <c r="K19" t="str">
        <f t="shared" si="0"/>
        <v/>
      </c>
      <c r="L19">
        <f t="shared" si="1"/>
        <v>0</v>
      </c>
      <c r="M19">
        <f t="shared" si="9"/>
        <v>1.6652280313379359E-8</v>
      </c>
      <c r="N19">
        <f t="shared" si="2"/>
        <v>0</v>
      </c>
      <c r="O19">
        <f t="shared" si="10"/>
        <v>1.6652280313379359E-8</v>
      </c>
      <c r="P19" t="str">
        <f t="shared" si="3"/>
        <v/>
      </c>
      <c r="Q19" t="str">
        <f t="shared" si="4"/>
        <v/>
      </c>
      <c r="R19" t="str">
        <f t="shared" si="5"/>
        <v/>
      </c>
      <c r="S19" t="str">
        <f t="shared" si="6"/>
        <v/>
      </c>
      <c r="T19" t="str">
        <f t="shared" si="7"/>
        <v/>
      </c>
      <c r="U19">
        <f t="shared" si="8"/>
        <v>0</v>
      </c>
      <c r="V19">
        <f t="shared" si="11"/>
        <v>1.6652280313379359E-8</v>
      </c>
    </row>
    <row r="20" spans="1:22" x14ac:dyDescent="0.5">
      <c r="A20">
        <v>523.625</v>
      </c>
      <c r="B20">
        <v>25.25</v>
      </c>
      <c r="E20">
        <v>0</v>
      </c>
      <c r="F20">
        <v>0.49207079008196364</v>
      </c>
      <c r="H20" t="s">
        <v>450</v>
      </c>
      <c r="I20">
        <f>'hidden params'!I20</f>
        <v>0.82235748181840074</v>
      </c>
      <c r="J20">
        <f>'hidden params'!J20</f>
        <v>0</v>
      </c>
      <c r="K20" t="str">
        <f t="shared" si="0"/>
        <v/>
      </c>
      <c r="L20">
        <f t="shared" si="1"/>
        <v>0</v>
      </c>
      <c r="M20">
        <f t="shared" si="9"/>
        <v>1.6652280313379359E-8</v>
      </c>
      <c r="N20">
        <f t="shared" si="2"/>
        <v>0</v>
      </c>
      <c r="O20">
        <f t="shared" si="10"/>
        <v>1.6652280313379359E-8</v>
      </c>
      <c r="P20" t="str">
        <f t="shared" si="3"/>
        <v/>
      </c>
      <c r="Q20" t="str">
        <f t="shared" si="4"/>
        <v/>
      </c>
      <c r="R20" t="str">
        <f t="shared" si="5"/>
        <v/>
      </c>
      <c r="S20" t="str">
        <f t="shared" si="6"/>
        <v/>
      </c>
      <c r="T20" t="str">
        <f t="shared" si="7"/>
        <v/>
      </c>
      <c r="U20">
        <f t="shared" si="8"/>
        <v>0</v>
      </c>
      <c r="V20">
        <f t="shared" si="11"/>
        <v>1.6652280313379359E-8</v>
      </c>
    </row>
    <row r="21" spans="1:22" x14ac:dyDescent="0.5">
      <c r="A21">
        <v>523.635009765625</v>
      </c>
      <c r="B21">
        <v>43.5</v>
      </c>
      <c r="E21">
        <v>0</v>
      </c>
      <c r="F21">
        <v>0.59126003550462025</v>
      </c>
      <c r="H21" t="s">
        <v>451</v>
      </c>
      <c r="I21">
        <f>'hidden params'!I21</f>
        <v>7.2200180148492263</v>
      </c>
      <c r="J21">
        <f>'hidden params'!J21</f>
        <v>0</v>
      </c>
      <c r="K21" t="str">
        <f t="shared" si="0"/>
        <v/>
      </c>
      <c r="L21">
        <f t="shared" si="1"/>
        <v>0</v>
      </c>
      <c r="M21">
        <f t="shared" si="9"/>
        <v>1.6652280313379359E-8</v>
      </c>
      <c r="N21">
        <f t="shared" si="2"/>
        <v>0</v>
      </c>
      <c r="O21">
        <f t="shared" si="10"/>
        <v>1.6652280313379359E-8</v>
      </c>
      <c r="P21" t="str">
        <f t="shared" si="3"/>
        <v/>
      </c>
      <c r="Q21" t="str">
        <f t="shared" si="4"/>
        <v/>
      </c>
      <c r="R21" t="str">
        <f t="shared" si="5"/>
        <v/>
      </c>
      <c r="S21" t="str">
        <f t="shared" si="6"/>
        <v/>
      </c>
      <c r="T21" t="str">
        <f t="shared" si="7"/>
        <v/>
      </c>
      <c r="U21">
        <f t="shared" si="8"/>
        <v>0</v>
      </c>
      <c r="V21">
        <f t="shared" si="11"/>
        <v>1.6652280313379359E-8</v>
      </c>
    </row>
    <row r="22" spans="1:22" x14ac:dyDescent="0.5">
      <c r="A22">
        <v>523.64501953125</v>
      </c>
      <c r="B22">
        <v>44.75</v>
      </c>
      <c r="E22">
        <v>0</v>
      </c>
      <c r="F22">
        <v>112038.84952148648</v>
      </c>
      <c r="H22" s="22" t="s">
        <v>457</v>
      </c>
      <c r="I22" s="22">
        <v>7.2200179259406427</v>
      </c>
      <c r="J22">
        <f>'hidden params'!J22</f>
        <v>0</v>
      </c>
      <c r="K22" t="str">
        <f t="shared" si="0"/>
        <v/>
      </c>
      <c r="L22">
        <f t="shared" si="1"/>
        <v>0</v>
      </c>
      <c r="M22">
        <f t="shared" si="9"/>
        <v>1.6652280313379359E-8</v>
      </c>
      <c r="N22">
        <f t="shared" si="2"/>
        <v>0</v>
      </c>
      <c r="O22">
        <f t="shared" si="10"/>
        <v>1.6652280313379359E-8</v>
      </c>
      <c r="P22" t="str">
        <f t="shared" si="3"/>
        <v/>
      </c>
      <c r="Q22" t="str">
        <f t="shared" si="4"/>
        <v/>
      </c>
      <c r="R22" t="str">
        <f t="shared" si="5"/>
        <v/>
      </c>
      <c r="S22" t="str">
        <f t="shared" si="6"/>
        <v/>
      </c>
      <c r="T22" t="str">
        <f t="shared" si="7"/>
        <v/>
      </c>
      <c r="U22">
        <f t="shared" si="8"/>
        <v>0</v>
      </c>
      <c r="V22">
        <f t="shared" si="11"/>
        <v>1.6652280313379359E-8</v>
      </c>
    </row>
    <row r="23" spans="1:22" x14ac:dyDescent="0.5">
      <c r="A23">
        <v>523.655029296875</v>
      </c>
      <c r="B23">
        <v>58.75</v>
      </c>
      <c r="E23">
        <v>0</v>
      </c>
      <c r="F23">
        <v>6.1608087170375816</v>
      </c>
      <c r="H23" s="23" t="s">
        <v>512</v>
      </c>
      <c r="I23" s="23">
        <v>7.2200179100036648</v>
      </c>
      <c r="J23">
        <f>'hidden params'!J23</f>
        <v>0</v>
      </c>
      <c r="K23" t="str">
        <f t="shared" si="0"/>
        <v/>
      </c>
      <c r="L23">
        <f t="shared" si="1"/>
        <v>0</v>
      </c>
      <c r="M23">
        <f t="shared" si="9"/>
        <v>1.6652280313379359E-8</v>
      </c>
      <c r="N23">
        <f t="shared" si="2"/>
        <v>0</v>
      </c>
      <c r="O23">
        <f t="shared" si="10"/>
        <v>1.6652280313379359E-8</v>
      </c>
      <c r="P23" t="str">
        <f t="shared" si="3"/>
        <v/>
      </c>
      <c r="Q23" t="str">
        <f t="shared" si="4"/>
        <v/>
      </c>
      <c r="R23" t="str">
        <f t="shared" si="5"/>
        <v/>
      </c>
      <c r="S23" t="str">
        <f t="shared" si="6"/>
        <v/>
      </c>
      <c r="T23" t="str">
        <f t="shared" si="7"/>
        <v/>
      </c>
      <c r="U23">
        <f t="shared" si="8"/>
        <v>0</v>
      </c>
      <c r="V23">
        <f t="shared" si="11"/>
        <v>1.6652280313379359E-8</v>
      </c>
    </row>
    <row r="24" spans="1:22" x14ac:dyDescent="0.5">
      <c r="A24">
        <v>523.66497802734375</v>
      </c>
      <c r="B24">
        <v>77.25</v>
      </c>
      <c r="E24">
        <v>0</v>
      </c>
      <c r="F24">
        <v>7.2200180148492263</v>
      </c>
      <c r="H24" t="s">
        <v>446</v>
      </c>
      <c r="I24">
        <v>169374347.13891113</v>
      </c>
      <c r="J24">
        <f>'hidden params'!J24</f>
        <v>0</v>
      </c>
      <c r="K24" t="str">
        <f t="shared" si="0"/>
        <v/>
      </c>
      <c r="L24">
        <f t="shared" si="1"/>
        <v>0</v>
      </c>
      <c r="M24">
        <f t="shared" si="9"/>
        <v>1.6652280313379359E-8</v>
      </c>
      <c r="N24">
        <f t="shared" si="2"/>
        <v>0</v>
      </c>
      <c r="O24">
        <f t="shared" si="10"/>
        <v>1.6652280313379359E-8</v>
      </c>
      <c r="P24" t="str">
        <f t="shared" si="3"/>
        <v/>
      </c>
      <c r="Q24" t="str">
        <f t="shared" si="4"/>
        <v/>
      </c>
      <c r="R24" t="str">
        <f t="shared" si="5"/>
        <v/>
      </c>
      <c r="S24" t="str">
        <f t="shared" si="6"/>
        <v/>
      </c>
      <c r="T24" t="str">
        <f t="shared" si="7"/>
        <v/>
      </c>
      <c r="U24">
        <f t="shared" si="8"/>
        <v>0</v>
      </c>
      <c r="V24">
        <f t="shared" si="11"/>
        <v>1.6652280313379359E-8</v>
      </c>
    </row>
    <row r="25" spans="1:22" x14ac:dyDescent="0.5">
      <c r="A25">
        <v>523.67498779296875</v>
      </c>
      <c r="B25">
        <v>42</v>
      </c>
      <c r="E25">
        <v>0</v>
      </c>
      <c r="H25" t="s">
        <v>452</v>
      </c>
      <c r="I25">
        <v>37417328.806534275</v>
      </c>
      <c r="J25">
        <f>'hidden params'!J25</f>
        <v>0</v>
      </c>
      <c r="K25" t="str">
        <f t="shared" si="0"/>
        <v/>
      </c>
      <c r="L25">
        <f t="shared" si="1"/>
        <v>0</v>
      </c>
      <c r="M25">
        <f t="shared" si="9"/>
        <v>1.6652280313379359E-8</v>
      </c>
      <c r="N25">
        <f t="shared" si="2"/>
        <v>0</v>
      </c>
      <c r="O25">
        <f t="shared" si="10"/>
        <v>1.6652280313379359E-8</v>
      </c>
      <c r="P25" t="str">
        <f t="shared" si="3"/>
        <v/>
      </c>
      <c r="Q25" t="str">
        <f t="shared" si="4"/>
        <v/>
      </c>
      <c r="R25" t="str">
        <f t="shared" si="5"/>
        <v/>
      </c>
      <c r="S25" t="str">
        <f t="shared" si="6"/>
        <v/>
      </c>
      <c r="T25" t="str">
        <f t="shared" si="7"/>
        <v/>
      </c>
      <c r="U25">
        <f t="shared" si="8"/>
        <v>0</v>
      </c>
      <c r="V25">
        <f t="shared" si="11"/>
        <v>1.6652280313379359E-8</v>
      </c>
    </row>
    <row r="26" spans="1:22" x14ac:dyDescent="0.5">
      <c r="A26">
        <v>523.68499755859375</v>
      </c>
      <c r="B26">
        <v>13.5</v>
      </c>
      <c r="E26">
        <v>0</v>
      </c>
      <c r="H26" t="s">
        <v>510</v>
      </c>
      <c r="I26">
        <v>13913658.007965727</v>
      </c>
      <c r="J26">
        <f>'hidden params'!J26</f>
        <v>0</v>
      </c>
      <c r="K26" t="str">
        <f t="shared" si="0"/>
        <v/>
      </c>
      <c r="L26">
        <f t="shared" si="1"/>
        <v>0</v>
      </c>
      <c r="M26">
        <f t="shared" si="9"/>
        <v>1.6652280313379359E-8</v>
      </c>
      <c r="N26">
        <f t="shared" si="2"/>
        <v>0</v>
      </c>
      <c r="O26">
        <f t="shared" si="10"/>
        <v>1.6652280313379359E-8</v>
      </c>
      <c r="P26" t="str">
        <f t="shared" si="3"/>
        <v/>
      </c>
      <c r="Q26" t="str">
        <f t="shared" si="4"/>
        <v/>
      </c>
      <c r="R26" t="str">
        <f t="shared" si="5"/>
        <v/>
      </c>
      <c r="S26" t="str">
        <f t="shared" si="6"/>
        <v/>
      </c>
      <c r="T26" t="str">
        <f t="shared" si="7"/>
        <v/>
      </c>
      <c r="U26">
        <f t="shared" si="8"/>
        <v>0</v>
      </c>
      <c r="V26">
        <f t="shared" si="11"/>
        <v>1.6652280313379359E-8</v>
      </c>
    </row>
    <row r="27" spans="1:22" x14ac:dyDescent="0.5">
      <c r="A27">
        <v>523.69500732421875</v>
      </c>
      <c r="B27">
        <v>67.75</v>
      </c>
      <c r="E27">
        <v>0</v>
      </c>
      <c r="H27" t="s">
        <v>473</v>
      </c>
      <c r="I27">
        <f xml:space="preserve"> 1 + 1.5*EXP(-(I22 * 0.000239 * I19))</f>
        <v>2.3125123474823934</v>
      </c>
      <c r="J27">
        <f>'hidden params'!J27</f>
        <v>0</v>
      </c>
      <c r="K27" t="str">
        <f t="shared" si="0"/>
        <v/>
      </c>
      <c r="L27">
        <f t="shared" si="1"/>
        <v>0</v>
      </c>
      <c r="M27">
        <f t="shared" si="9"/>
        <v>1.6652280313379359E-8</v>
      </c>
      <c r="N27">
        <f t="shared" si="2"/>
        <v>0</v>
      </c>
      <c r="O27">
        <f t="shared" si="10"/>
        <v>1.6652280313379359E-8</v>
      </c>
      <c r="P27" t="str">
        <f t="shared" si="3"/>
        <v/>
      </c>
      <c r="Q27" t="str">
        <f t="shared" si="4"/>
        <v/>
      </c>
      <c r="R27" t="str">
        <f t="shared" si="5"/>
        <v/>
      </c>
      <c r="S27" t="str">
        <f t="shared" si="6"/>
        <v/>
      </c>
      <c r="T27" t="str">
        <f t="shared" si="7"/>
        <v/>
      </c>
      <c r="U27">
        <f t="shared" si="8"/>
        <v>0</v>
      </c>
      <c r="V27">
        <f t="shared" si="11"/>
        <v>1.6652280313379359E-8</v>
      </c>
    </row>
    <row r="28" spans="1:22" x14ac:dyDescent="0.5">
      <c r="A28">
        <v>523.70501708984375</v>
      </c>
      <c r="B28">
        <v>120</v>
      </c>
      <c r="E28">
        <v>0</v>
      </c>
      <c r="H28" t="s">
        <v>472</v>
      </c>
      <c r="I28">
        <f>MIN((ABS((I3*I8)-I23*I14))/((AVERAGE((I3*I8*(1-I8)),(I23*I14*(1-I14))))),(ABS((I23*I14)-I22*I11))/((AVERAGE((I23*I14*(1-I14)),(I22*I11*(1-I11))))))</f>
        <v>0.5455264615216181</v>
      </c>
      <c r="J28">
        <f>'hidden params'!J28</f>
        <v>0</v>
      </c>
      <c r="K28" t="str">
        <f t="shared" si="0"/>
        <v/>
      </c>
      <c r="L28">
        <f t="shared" si="1"/>
        <v>0</v>
      </c>
      <c r="M28">
        <f t="shared" si="9"/>
        <v>1.6652280313379359E-8</v>
      </c>
      <c r="N28">
        <f t="shared" si="2"/>
        <v>0</v>
      </c>
      <c r="O28">
        <f t="shared" si="10"/>
        <v>1.6652280313379359E-8</v>
      </c>
      <c r="P28" t="str">
        <f t="shared" si="3"/>
        <v/>
      </c>
      <c r="Q28" t="str">
        <f t="shared" si="4"/>
        <v/>
      </c>
      <c r="R28" t="str">
        <f t="shared" si="5"/>
        <v/>
      </c>
      <c r="S28" t="str">
        <f t="shared" si="6"/>
        <v/>
      </c>
      <c r="T28" t="str">
        <f t="shared" si="7"/>
        <v/>
      </c>
      <c r="U28">
        <f t="shared" si="8"/>
        <v>0</v>
      </c>
      <c r="V28">
        <f t="shared" si="11"/>
        <v>1.6652280313379359E-8</v>
      </c>
    </row>
    <row r="29" spans="1:22" x14ac:dyDescent="0.5">
      <c r="A29">
        <v>523.71502685546875</v>
      </c>
      <c r="B29">
        <v>81.5</v>
      </c>
      <c r="H29" t="s">
        <v>474</v>
      </c>
      <c r="I29">
        <f>(I25-I26)/I26</f>
        <v>1.6892517255428032</v>
      </c>
      <c r="J29">
        <f>'hidden params'!J29</f>
        <v>0</v>
      </c>
      <c r="K29" t="str">
        <f t="shared" si="0"/>
        <v/>
      </c>
      <c r="L29">
        <f t="shared" si="1"/>
        <v>0</v>
      </c>
      <c r="M29">
        <f t="shared" si="9"/>
        <v>1.6652280313379359E-8</v>
      </c>
      <c r="N29">
        <f t="shared" si="2"/>
        <v>0</v>
      </c>
      <c r="O29">
        <f t="shared" si="10"/>
        <v>1.6652280313379359E-8</v>
      </c>
      <c r="P29" t="str">
        <f t="shared" si="3"/>
        <v/>
      </c>
      <c r="Q29" t="str">
        <f t="shared" si="4"/>
        <v/>
      </c>
      <c r="R29" t="str">
        <f t="shared" si="5"/>
        <v/>
      </c>
      <c r="S29" t="str">
        <f t="shared" si="6"/>
        <v/>
      </c>
      <c r="T29" t="str">
        <f t="shared" si="7"/>
        <v/>
      </c>
      <c r="U29">
        <f t="shared" si="8"/>
        <v>0</v>
      </c>
      <c r="V29">
        <f t="shared" si="11"/>
        <v>1.6652280313379359E-8</v>
      </c>
    </row>
    <row r="30" spans="1:22" x14ac:dyDescent="0.5">
      <c r="A30">
        <v>523.7249755859375</v>
      </c>
      <c r="B30">
        <v>50.25</v>
      </c>
      <c r="H30" t="s">
        <v>516</v>
      </c>
      <c r="I30">
        <f>(I26-I6)/I6</f>
        <v>-2.5187536249465497E-3</v>
      </c>
      <c r="J30">
        <f>'hidden params'!J30</f>
        <v>0</v>
      </c>
      <c r="K30" t="str">
        <f t="shared" si="0"/>
        <v/>
      </c>
      <c r="L30">
        <f t="shared" si="1"/>
        <v>0</v>
      </c>
      <c r="M30">
        <f t="shared" si="9"/>
        <v>1.6652280313379359E-8</v>
      </c>
      <c r="N30">
        <f t="shared" si="2"/>
        <v>0</v>
      </c>
      <c r="O30">
        <f t="shared" si="10"/>
        <v>1.6652280313379359E-8</v>
      </c>
      <c r="P30" t="str">
        <f t="shared" si="3"/>
        <v/>
      </c>
      <c r="Q30" t="str">
        <f t="shared" si="4"/>
        <v/>
      </c>
      <c r="R30" t="str">
        <f t="shared" si="5"/>
        <v/>
      </c>
      <c r="S30" t="str">
        <f t="shared" si="6"/>
        <v/>
      </c>
      <c r="T30" t="str">
        <f t="shared" si="7"/>
        <v/>
      </c>
      <c r="U30">
        <f t="shared" si="8"/>
        <v>0</v>
      </c>
      <c r="V30">
        <f t="shared" si="11"/>
        <v>1.6652280313379359E-8</v>
      </c>
    </row>
    <row r="31" spans="1:22" x14ac:dyDescent="0.5">
      <c r="A31">
        <v>523.7349853515625</v>
      </c>
      <c r="B31">
        <v>154.80000305175781</v>
      </c>
      <c r="H31" t="s">
        <v>475</v>
      </c>
      <c r="I31">
        <f>(0.25* 0.0058*I22*I19)*EXP(-((I17-0.5)^2)/(2*((0.174318)^2)))</f>
        <v>0.49341836245765086</v>
      </c>
    </row>
    <row r="32" spans="1:22" x14ac:dyDescent="0.5">
      <c r="A32">
        <v>523.7449951171875</v>
      </c>
      <c r="B32">
        <v>471.79998779296875</v>
      </c>
      <c r="H32" t="s">
        <v>498</v>
      </c>
      <c r="I32">
        <f xml:space="preserve"> 1/ (0.01 * $R$69)</f>
        <v>8.0037743488201973E-5</v>
      </c>
    </row>
    <row r="33" spans="1:9" x14ac:dyDescent="0.5">
      <c r="A33">
        <v>523.7550048828125</v>
      </c>
      <c r="B33">
        <v>1361</v>
      </c>
      <c r="F33">
        <v>9135</v>
      </c>
      <c r="H33" t="s">
        <v>499</v>
      </c>
      <c r="I33">
        <f xml:space="preserve"> 1/ (0.01 * $R$72)</f>
        <v>8.3716519922987231E-3</v>
      </c>
    </row>
    <row r="34" spans="1:9" x14ac:dyDescent="0.5">
      <c r="A34">
        <v>523.7650146484375</v>
      </c>
      <c r="B34">
        <v>2668</v>
      </c>
      <c r="H34" t="s">
        <v>522</v>
      </c>
      <c r="I34">
        <f xml:space="preserve"> 1/ (0.01 * $R$75)</f>
        <v>4.3052428130280268E-3</v>
      </c>
    </row>
    <row r="35" spans="1:9" ht="14.7" thickBot="1" x14ac:dyDescent="0.55000000000000004">
      <c r="A35">
        <v>523.7750244140625</v>
      </c>
      <c r="B35">
        <v>3056</v>
      </c>
    </row>
    <row r="36" spans="1:9" x14ac:dyDescent="0.5">
      <c r="A36">
        <v>523.78497314453125</v>
      </c>
      <c r="B36">
        <v>2203</v>
      </c>
      <c r="G36" s="14">
        <v>30</v>
      </c>
      <c r="H36" s="15" t="s">
        <v>505</v>
      </c>
      <c r="I36" s="18" t="s">
        <v>506</v>
      </c>
    </row>
    <row r="37" spans="1:9" x14ac:dyDescent="0.5">
      <c r="A37">
        <v>523.79498291015625</v>
      </c>
      <c r="B37">
        <v>1236</v>
      </c>
      <c r="G37" s="13" t="s">
        <v>461</v>
      </c>
      <c r="H37">
        <f>AVERAGE(K101:K110)</f>
        <v>2.1168994860742858</v>
      </c>
      <c r="I37" s="19">
        <f>STDEV(K101:K110)</f>
        <v>0.52693602486579916</v>
      </c>
    </row>
    <row r="38" spans="1:9" x14ac:dyDescent="0.5">
      <c r="A38">
        <v>523.80499267578125</v>
      </c>
      <c r="B38">
        <v>694.5</v>
      </c>
      <c r="G38" s="13" t="s">
        <v>463</v>
      </c>
      <c r="H38">
        <f>AVERAGE(M101:M110)</f>
        <v>3.4943854597569137</v>
      </c>
      <c r="I38" s="19">
        <f>STDEV(M101:M110)</f>
        <v>0.62826054025756872</v>
      </c>
    </row>
    <row r="39" spans="1:9" x14ac:dyDescent="0.5">
      <c r="A39">
        <v>523.81500244140625</v>
      </c>
      <c r="B39">
        <v>472.29998779296875</v>
      </c>
      <c r="G39" s="13" t="s">
        <v>465</v>
      </c>
      <c r="H39">
        <f>AVERAGE(O101:O110)</f>
        <v>4.8639394317677471</v>
      </c>
      <c r="I39" s="19">
        <f>STDEV(O101:O110)</f>
        <v>0.37219781641492222</v>
      </c>
    </row>
    <row r="40" spans="1:9" x14ac:dyDescent="0.5">
      <c r="A40">
        <v>523.82501220703125</v>
      </c>
      <c r="B40">
        <v>452.70001220703125</v>
      </c>
      <c r="G40" s="13" t="s">
        <v>507</v>
      </c>
      <c r="H40">
        <f>AVERAGE(Q101:Q110)</f>
        <v>0.14315123460998624</v>
      </c>
      <c r="I40" s="19">
        <f>STDEV(Q101:Q110)</f>
        <v>0.115441140772526</v>
      </c>
    </row>
    <row r="41" spans="1:9" x14ac:dyDescent="0.5">
      <c r="A41">
        <v>523.83502197265625</v>
      </c>
      <c r="B41">
        <v>614.29998779296875</v>
      </c>
      <c r="G41" s="13" t="s">
        <v>508</v>
      </c>
      <c r="H41">
        <f>AVERAGE(R101:R110)</f>
        <v>0.45487537250686644</v>
      </c>
      <c r="I41" s="19">
        <f>STDEV(R101:R110)</f>
        <v>0.32732926024699671</v>
      </c>
    </row>
    <row r="42" spans="1:9" ht="14.7" thickBot="1" x14ac:dyDescent="0.55000000000000004">
      <c r="A42">
        <v>523.844970703125</v>
      </c>
      <c r="B42">
        <v>772.5</v>
      </c>
      <c r="G42" s="16" t="s">
        <v>509</v>
      </c>
      <c r="H42" s="17">
        <f>AVERAGE(S101:S110)</f>
        <v>0.40197339288314737</v>
      </c>
      <c r="I42" s="20">
        <f>STDEV(S101:S110)</f>
        <v>0.28307856618766392</v>
      </c>
    </row>
    <row r="43" spans="1:9" x14ac:dyDescent="0.5">
      <c r="A43">
        <v>523.85498046875</v>
      </c>
      <c r="B43">
        <v>653.5</v>
      </c>
      <c r="F43">
        <v>77.377840235326204</v>
      </c>
    </row>
    <row r="44" spans="1:9" x14ac:dyDescent="0.5">
      <c r="A44">
        <v>523.864990234375</v>
      </c>
      <c r="B44">
        <v>414</v>
      </c>
      <c r="F44">
        <f xml:space="preserve"> $F$51 / 2</f>
        <v>77.377840235326204</v>
      </c>
    </row>
    <row r="45" spans="1:9" x14ac:dyDescent="0.5">
      <c r="A45">
        <v>523.875</v>
      </c>
      <c r="B45">
        <v>247.80000305175781</v>
      </c>
    </row>
    <row r="46" spans="1:9" x14ac:dyDescent="0.5">
      <c r="A46">
        <v>523.885009765625</v>
      </c>
      <c r="B46">
        <v>131.69999694824219</v>
      </c>
    </row>
    <row r="47" spans="1:9" x14ac:dyDescent="0.5">
      <c r="A47">
        <v>523.89501953125</v>
      </c>
      <c r="B47">
        <v>62.25</v>
      </c>
    </row>
    <row r="48" spans="1:9" x14ac:dyDescent="0.5">
      <c r="A48">
        <v>523.905029296875</v>
      </c>
      <c r="B48">
        <v>28</v>
      </c>
    </row>
    <row r="49" spans="1:16" x14ac:dyDescent="0.5">
      <c r="A49">
        <v>523.91497802734375</v>
      </c>
      <c r="B49">
        <v>24.25</v>
      </c>
    </row>
    <row r="50" spans="1:16" x14ac:dyDescent="0.5">
      <c r="A50">
        <v>523.92498779296875</v>
      </c>
      <c r="B50">
        <v>45.75</v>
      </c>
      <c r="E50" t="s">
        <v>440</v>
      </c>
      <c r="F50">
        <f>MEDIAN(F54:F68)</f>
        <v>116.55227244984019</v>
      </c>
    </row>
    <row r="51" spans="1:16" x14ac:dyDescent="0.5">
      <c r="A51">
        <v>523.93499755859375</v>
      </c>
      <c r="B51">
        <v>79</v>
      </c>
      <c r="E51" t="s">
        <v>441</v>
      </c>
      <c r="F51">
        <f>AVERAGE(F54:F68)</f>
        <v>154.75568047065241</v>
      </c>
    </row>
    <row r="52" spans="1:16" x14ac:dyDescent="0.5">
      <c r="A52">
        <v>523.94500732421875</v>
      </c>
      <c r="B52">
        <v>112.69999694824219</v>
      </c>
      <c r="E52" t="s">
        <v>442</v>
      </c>
      <c r="F52">
        <f>SUM(E$1:E$12)</f>
        <v>958385</v>
      </c>
    </row>
    <row r="53" spans="1:16" x14ac:dyDescent="0.5">
      <c r="A53">
        <v>523.95501708984375</v>
      </c>
      <c r="B53">
        <v>111.30000305175781</v>
      </c>
      <c r="E53" t="s">
        <v>443</v>
      </c>
      <c r="F53">
        <f>ABS(F52/F50)</f>
        <v>8222.7911979361343</v>
      </c>
    </row>
    <row r="54" spans="1:16" x14ac:dyDescent="0.5">
      <c r="A54">
        <v>523.96502685546875</v>
      </c>
      <c r="B54">
        <v>66</v>
      </c>
      <c r="F54">
        <f>AVERAGE(B1:B10)</f>
        <v>23.274999999999999</v>
      </c>
    </row>
    <row r="55" spans="1:16" x14ac:dyDescent="0.5">
      <c r="A55">
        <v>523.9749755859375</v>
      </c>
      <c r="B55">
        <v>29</v>
      </c>
      <c r="F55">
        <v>106</v>
      </c>
    </row>
    <row r="56" spans="1:16" x14ac:dyDescent="0.5">
      <c r="A56">
        <v>523.9849853515625</v>
      </c>
      <c r="B56">
        <v>43.75</v>
      </c>
      <c r="F56">
        <v>65.5</v>
      </c>
    </row>
    <row r="57" spans="1:16" x14ac:dyDescent="0.5">
      <c r="A57">
        <v>523.9949951171875</v>
      </c>
      <c r="B57">
        <v>74.75</v>
      </c>
      <c r="F57">
        <v>157.30000305175781</v>
      </c>
    </row>
    <row r="58" spans="1:16" x14ac:dyDescent="0.5">
      <c r="A58">
        <v>524.0050048828125</v>
      </c>
      <c r="B58">
        <v>88.5</v>
      </c>
      <c r="F58">
        <v>139.5</v>
      </c>
    </row>
    <row r="59" spans="1:16" x14ac:dyDescent="0.5">
      <c r="A59">
        <v>524.0150146484375</v>
      </c>
      <c r="B59">
        <v>106</v>
      </c>
      <c r="F59">
        <v>230.80000305175781</v>
      </c>
    </row>
    <row r="60" spans="1:16" x14ac:dyDescent="0.5">
      <c r="A60">
        <v>524.0250244140625</v>
      </c>
      <c r="B60">
        <v>110.69999694824219</v>
      </c>
      <c r="F60">
        <v>338.79998779296875</v>
      </c>
    </row>
    <row r="61" spans="1:16" x14ac:dyDescent="0.5">
      <c r="A61">
        <v>524.03497314453125</v>
      </c>
      <c r="B61">
        <v>95.75</v>
      </c>
      <c r="F61">
        <v>261.5</v>
      </c>
      <c r="I61" s="21"/>
    </row>
    <row r="62" spans="1:16" x14ac:dyDescent="0.5">
      <c r="A62">
        <v>524.04498291015625</v>
      </c>
      <c r="B62">
        <v>79.25</v>
      </c>
      <c r="F62">
        <v>114.5</v>
      </c>
      <c r="I62" s="21"/>
    </row>
    <row r="63" spans="1:16" x14ac:dyDescent="0.5">
      <c r="A63">
        <v>524.05499267578125</v>
      </c>
      <c r="B63">
        <v>80.5</v>
      </c>
      <c r="F63">
        <v>78.25</v>
      </c>
      <c r="I63" s="21"/>
    </row>
    <row r="64" spans="1:16" x14ac:dyDescent="0.5">
      <c r="A64">
        <v>524.06500244140625</v>
      </c>
      <c r="B64">
        <v>84.25</v>
      </c>
      <c r="F64">
        <v>63</v>
      </c>
      <c r="L64" t="s">
        <v>485</v>
      </c>
      <c r="M64" t="s">
        <v>486</v>
      </c>
      <c r="N64" t="s">
        <v>487</v>
      </c>
      <c r="O64" t="s">
        <v>488</v>
      </c>
      <c r="P64" t="s">
        <v>489</v>
      </c>
    </row>
    <row r="65" spans="1:20" x14ac:dyDescent="0.5">
      <c r="A65">
        <v>524.07501220703125</v>
      </c>
      <c r="B65">
        <v>67</v>
      </c>
      <c r="F65">
        <v>67.25</v>
      </c>
      <c r="I65" t="s">
        <v>491</v>
      </c>
      <c r="L65">
        <v>0.99992112539881839</v>
      </c>
      <c r="M65">
        <v>0.99924270351636391</v>
      </c>
      <c r="N65">
        <v>0.99999178748059925</v>
      </c>
      <c r="O65">
        <v>0.99984225701883944</v>
      </c>
      <c r="P65">
        <v>0.99952677105651822</v>
      </c>
    </row>
    <row r="66" spans="1:20" x14ac:dyDescent="0.5">
      <c r="A66">
        <v>524.08502197265625</v>
      </c>
      <c r="B66">
        <v>65.5</v>
      </c>
      <c r="F66">
        <v>402.29998779296875</v>
      </c>
      <c r="I66" t="s">
        <v>492</v>
      </c>
      <c r="J66" t="s">
        <v>493</v>
      </c>
      <c r="K66" t="s">
        <v>494</v>
      </c>
      <c r="L66" t="s">
        <v>495</v>
      </c>
      <c r="M66" t="s">
        <v>496</v>
      </c>
      <c r="N66" t="s">
        <v>486</v>
      </c>
      <c r="O66" t="s">
        <v>487</v>
      </c>
      <c r="P66" t="s">
        <v>482</v>
      </c>
      <c r="Q66" t="s">
        <v>483</v>
      </c>
      <c r="R66" t="s">
        <v>497</v>
      </c>
      <c r="S66" t="s">
        <v>482</v>
      </c>
      <c r="T66" t="s">
        <v>483</v>
      </c>
    </row>
    <row r="67" spans="1:20" x14ac:dyDescent="0.5">
      <c r="A67">
        <v>524.094970703125</v>
      </c>
      <c r="B67">
        <v>63</v>
      </c>
      <c r="F67">
        <f>AVERAGE(B$576:B$586)</f>
        <v>118.60454489968039</v>
      </c>
      <c r="I67" t="s">
        <v>476</v>
      </c>
      <c r="J67">
        <v>7.2200179100036621</v>
      </c>
      <c r="K67">
        <v>118709.69398280181</v>
      </c>
      <c r="L67">
        <v>6.0820794559959606E-5</v>
      </c>
      <c r="M67">
        <v>2.7764451051977934</v>
      </c>
      <c r="N67">
        <v>-329583.72878016805</v>
      </c>
      <c r="O67">
        <v>329598.16881598806</v>
      </c>
      <c r="P67">
        <v>0.99995438440411522</v>
      </c>
      <c r="Q67" s="12" t="s">
        <v>490</v>
      </c>
      <c r="R67">
        <v>1644174.5084638107</v>
      </c>
      <c r="S67">
        <v>1</v>
      </c>
      <c r="T67" s="12" t="s">
        <v>490</v>
      </c>
    </row>
    <row r="68" spans="1:20" x14ac:dyDescent="0.5">
      <c r="A68">
        <v>524.10400390625</v>
      </c>
      <c r="B68">
        <v>36.25</v>
      </c>
      <c r="I68" t="s">
        <v>477</v>
      </c>
      <c r="J68">
        <v>0.24252555148501903</v>
      </c>
      <c r="K68">
        <v>2451.4036148987698</v>
      </c>
      <c r="L68">
        <v>9.893334170310999E-5</v>
      </c>
      <c r="M68">
        <v>2.7764451051977934</v>
      </c>
      <c r="N68">
        <v>-6805.9450418983806</v>
      </c>
      <c r="O68">
        <v>6806.4300930013505</v>
      </c>
      <c r="P68">
        <v>0.99992579999387399</v>
      </c>
      <c r="Q68" s="12" t="s">
        <v>490</v>
      </c>
      <c r="R68">
        <v>1010781.5856467374</v>
      </c>
      <c r="S68">
        <v>1</v>
      </c>
      <c r="T68" s="12" t="s">
        <v>490</v>
      </c>
    </row>
    <row r="69" spans="1:20" x14ac:dyDescent="0.5">
      <c r="A69">
        <v>524.114990234375</v>
      </c>
      <c r="B69">
        <v>36.5</v>
      </c>
      <c r="I69" t="s">
        <v>478</v>
      </c>
      <c r="J69">
        <v>284.51649906815811</v>
      </c>
      <c r="K69">
        <v>3554779.1163065149</v>
      </c>
      <c r="L69">
        <v>8.0037743488201973E-5</v>
      </c>
      <c r="M69">
        <v>2.7764451051977934</v>
      </c>
      <c r="N69">
        <v>-9869364.5610294919</v>
      </c>
      <c r="O69">
        <v>9869933.5940276291</v>
      </c>
      <c r="P69">
        <v>0.99993997169246396</v>
      </c>
      <c r="Q69" s="12" t="s">
        <v>490</v>
      </c>
      <c r="R69">
        <v>1249410.5361021401</v>
      </c>
      <c r="S69">
        <v>1</v>
      </c>
      <c r="T69" s="12" t="s">
        <v>490</v>
      </c>
    </row>
    <row r="70" spans="1:20" x14ac:dyDescent="0.5">
      <c r="A70">
        <v>524.125</v>
      </c>
      <c r="B70">
        <v>60.5</v>
      </c>
      <c r="I70" t="s">
        <v>479</v>
      </c>
      <c r="J70">
        <v>7.2200179259406427</v>
      </c>
      <c r="K70">
        <v>28.624969282591472</v>
      </c>
      <c r="L70">
        <v>0.25222797113468209</v>
      </c>
      <c r="M70">
        <v>2.7764451051977934</v>
      </c>
      <c r="N70">
        <v>-72.255637925147639</v>
      </c>
      <c r="O70">
        <v>86.695673777028929</v>
      </c>
      <c r="P70">
        <v>0.81329511428943557</v>
      </c>
      <c r="Q70" s="12" t="s">
        <v>490</v>
      </c>
      <c r="R70">
        <v>396.46673424099754</v>
      </c>
      <c r="S70">
        <v>0.99999995918736884</v>
      </c>
      <c r="T70" s="12" t="s">
        <v>490</v>
      </c>
    </row>
    <row r="71" spans="1:20" x14ac:dyDescent="0.5">
      <c r="A71">
        <v>524.135009765625</v>
      </c>
      <c r="B71">
        <v>65</v>
      </c>
      <c r="I71" t="s">
        <v>480</v>
      </c>
      <c r="J71">
        <v>0.59768037414069253</v>
      </c>
      <c r="K71">
        <v>5.2740957715994483</v>
      </c>
      <c r="L71">
        <v>0.11332376202934158</v>
      </c>
      <c r="M71">
        <v>2.7764451051977934</v>
      </c>
      <c r="N71">
        <v>-14.045557015260975</v>
      </c>
      <c r="O71">
        <v>15.24091776354236</v>
      </c>
      <c r="P71">
        <v>0.91523381061295739</v>
      </c>
      <c r="Q71" s="12" t="s">
        <v>490</v>
      </c>
      <c r="R71">
        <v>882.42746454276892</v>
      </c>
      <c r="S71">
        <v>0.99999999996744793</v>
      </c>
      <c r="T71" s="12" t="s">
        <v>490</v>
      </c>
    </row>
    <row r="72" spans="1:20" x14ac:dyDescent="0.5">
      <c r="A72">
        <v>524.14398193359375</v>
      </c>
      <c r="B72">
        <v>52.75</v>
      </c>
      <c r="I72" t="s">
        <v>481</v>
      </c>
      <c r="J72">
        <v>346923.52562071144</v>
      </c>
      <c r="K72">
        <v>41440270.80197008</v>
      </c>
      <c r="L72">
        <v>8.3716519922987231E-3</v>
      </c>
      <c r="M72">
        <v>2.7764451051977934</v>
      </c>
      <c r="N72">
        <v>-114709713.50058015</v>
      </c>
      <c r="O72">
        <v>115403560.55182157</v>
      </c>
      <c r="P72">
        <v>0.99372135267963979</v>
      </c>
      <c r="Q72" s="12" t="s">
        <v>490</v>
      </c>
      <c r="R72">
        <v>11945.07369537008</v>
      </c>
      <c r="S72">
        <v>1</v>
      </c>
      <c r="T72" s="12" t="s">
        <v>490</v>
      </c>
    </row>
    <row r="73" spans="1:20" x14ac:dyDescent="0.5">
      <c r="A73">
        <v>524.15399169921875</v>
      </c>
      <c r="B73">
        <v>49</v>
      </c>
      <c r="I73" t="s">
        <v>517</v>
      </c>
      <c r="J73">
        <v>7.2200179100036648</v>
      </c>
      <c r="K73">
        <v>665.88273285579328</v>
      </c>
      <c r="L73">
        <v>1.0842776894122086E-2</v>
      </c>
      <c r="M73">
        <v>2.7764451051977934</v>
      </c>
      <c r="N73">
        <v>-1841.5668363631935</v>
      </c>
      <c r="O73">
        <v>1856.0068721832008</v>
      </c>
      <c r="P73">
        <v>0.99186811650136442</v>
      </c>
      <c r="Q73" s="12" t="s">
        <v>490</v>
      </c>
      <c r="R73">
        <v>9222.7296546339912</v>
      </c>
      <c r="S73">
        <v>1</v>
      </c>
      <c r="T73" s="12" t="s">
        <v>490</v>
      </c>
    </row>
    <row r="74" spans="1:20" x14ac:dyDescent="0.5">
      <c r="A74">
        <v>524.16400146484375</v>
      </c>
      <c r="B74">
        <v>61.75</v>
      </c>
      <c r="I74" t="s">
        <v>518</v>
      </c>
      <c r="J74">
        <v>0.4642499280214063</v>
      </c>
      <c r="K74">
        <v>15.139790450803723</v>
      </c>
      <c r="L74">
        <v>3.0664224153562229E-2</v>
      </c>
      <c r="M74">
        <v>2.7764451051977934</v>
      </c>
      <c r="N74">
        <v>-41.570547162832881</v>
      </c>
      <c r="O74">
        <v>42.4990470188757</v>
      </c>
      <c r="P74">
        <v>0.97700633599273778</v>
      </c>
      <c r="Q74" s="12" t="s">
        <v>490</v>
      </c>
      <c r="R74">
        <v>3261.1293049259525</v>
      </c>
      <c r="S74">
        <v>0.99999999999999978</v>
      </c>
      <c r="T74" s="12" t="s">
        <v>490</v>
      </c>
    </row>
    <row r="75" spans="1:20" x14ac:dyDescent="0.5">
      <c r="A75">
        <v>524.17401123046875</v>
      </c>
      <c r="B75">
        <v>66</v>
      </c>
      <c r="I75" t="s">
        <v>519</v>
      </c>
      <c r="J75">
        <v>167837.7510121763</v>
      </c>
      <c r="K75">
        <v>38984502.919158272</v>
      </c>
      <c r="L75">
        <v>4.3052428130280276E-3</v>
      </c>
      <c r="M75">
        <v>2.7764451051977934</v>
      </c>
      <c r="N75">
        <v>-108070494.5574539</v>
      </c>
      <c r="O75">
        <v>108406170.05947825</v>
      </c>
      <c r="P75">
        <v>0.99677108035863293</v>
      </c>
      <c r="Q75" s="12" t="s">
        <v>490</v>
      </c>
      <c r="R75">
        <v>23227.493626466683</v>
      </c>
      <c r="S75">
        <v>1</v>
      </c>
      <c r="T75" s="12" t="s">
        <v>490</v>
      </c>
    </row>
    <row r="76" spans="1:20" x14ac:dyDescent="0.5">
      <c r="A76">
        <v>524.18402099609375</v>
      </c>
      <c r="B76">
        <v>71.75</v>
      </c>
    </row>
    <row r="77" spans="1:20" x14ac:dyDescent="0.5">
      <c r="A77">
        <v>524.1939697265625</v>
      </c>
      <c r="B77">
        <v>98.5</v>
      </c>
      <c r="I77" t="s">
        <v>500</v>
      </c>
      <c r="J77" t="s">
        <v>501</v>
      </c>
      <c r="K77" t="s">
        <v>472</v>
      </c>
    </row>
    <row r="78" spans="1:20" x14ac:dyDescent="0.5">
      <c r="A78">
        <v>524.2039794921875</v>
      </c>
      <c r="B78">
        <v>94.25</v>
      </c>
      <c r="I78">
        <f>MIN(I32:I34)</f>
        <v>8.0037743488201973E-5</v>
      </c>
      <c r="J78">
        <f>I30</f>
        <v>-2.5187536249465497E-3</v>
      </c>
      <c r="K78">
        <f>I28</f>
        <v>0.5455264615216181</v>
      </c>
    </row>
    <row r="79" spans="1:20" x14ac:dyDescent="0.5">
      <c r="A79">
        <v>524.2139892578125</v>
      </c>
      <c r="B79">
        <v>73.75</v>
      </c>
      <c r="I79">
        <f>8</f>
        <v>8</v>
      </c>
      <c r="J79">
        <f>J80*2</f>
        <v>0.98683672491530172</v>
      </c>
      <c r="K79">
        <v>2</v>
      </c>
    </row>
    <row r="80" spans="1:20" x14ac:dyDescent="0.5">
      <c r="A80">
        <v>524.2239990234375</v>
      </c>
      <c r="B80">
        <v>121.19999694824219</v>
      </c>
      <c r="I80">
        <f>4</f>
        <v>4</v>
      </c>
      <c r="J80">
        <f>I31</f>
        <v>0.49341836245765086</v>
      </c>
      <c r="K80">
        <v>1.5</v>
      </c>
    </row>
    <row r="81" spans="1:11" x14ac:dyDescent="0.5">
      <c r="A81">
        <v>524.2340087890625</v>
      </c>
      <c r="B81">
        <v>262.70001220703125</v>
      </c>
      <c r="I81">
        <f>2</f>
        <v>2</v>
      </c>
      <c r="J81">
        <f>J80/2</f>
        <v>0.24670918122882543</v>
      </c>
      <c r="K81">
        <v>1</v>
      </c>
    </row>
    <row r="82" spans="1:11" x14ac:dyDescent="0.5">
      <c r="A82">
        <v>524.2440185546875</v>
      </c>
      <c r="B82">
        <v>1050</v>
      </c>
    </row>
    <row r="83" spans="1:11" x14ac:dyDescent="0.5">
      <c r="A83">
        <v>524.2540283203125</v>
      </c>
      <c r="B83">
        <v>4766</v>
      </c>
    </row>
    <row r="84" spans="1:11" x14ac:dyDescent="0.5">
      <c r="A84">
        <v>524.26397705078125</v>
      </c>
      <c r="B84">
        <v>13200</v>
      </c>
    </row>
    <row r="85" spans="1:11" x14ac:dyDescent="0.5">
      <c r="A85">
        <v>524.27398681640625</v>
      </c>
      <c r="B85">
        <v>19660</v>
      </c>
    </row>
    <row r="86" spans="1:11" x14ac:dyDescent="0.5">
      <c r="A86">
        <v>524.28399658203125</v>
      </c>
      <c r="B86">
        <v>15990</v>
      </c>
    </row>
    <row r="87" spans="1:11" x14ac:dyDescent="0.5">
      <c r="A87">
        <v>524.29400634765625</v>
      </c>
      <c r="B87">
        <v>7383</v>
      </c>
    </row>
    <row r="88" spans="1:11" x14ac:dyDescent="0.5">
      <c r="A88">
        <v>524.30401611328125</v>
      </c>
      <c r="B88">
        <v>2138</v>
      </c>
    </row>
    <row r="89" spans="1:11" x14ac:dyDescent="0.5">
      <c r="A89">
        <v>524.31402587890625</v>
      </c>
      <c r="B89">
        <v>562.20001220703125</v>
      </c>
      <c r="I89">
        <v>37417328.806534275</v>
      </c>
    </row>
    <row r="90" spans="1:11" x14ac:dyDescent="0.5">
      <c r="A90">
        <v>524.323974609375</v>
      </c>
      <c r="B90">
        <v>339.5</v>
      </c>
      <c r="H90" t="s">
        <v>503</v>
      </c>
      <c r="I90">
        <f>((MIN(I24:I25)-I26)/(I98-I97))/((I26/(I96-I98)))</f>
        <v>1.1261678170285356</v>
      </c>
    </row>
    <row r="91" spans="1:11" x14ac:dyDescent="0.5">
      <c r="A91">
        <v>524.333984375</v>
      </c>
      <c r="B91">
        <v>540.20001220703125</v>
      </c>
      <c r="H91" t="s">
        <v>504</v>
      </c>
      <c r="I91">
        <f>_xlfn.F.DIST(I90,I96-I97,I96-I98,FALSE)</f>
        <v>0.27214267492117028</v>
      </c>
    </row>
    <row r="92" spans="1:11" x14ac:dyDescent="0.5">
      <c r="A92">
        <v>524.343994140625</v>
      </c>
      <c r="B92">
        <v>874.79998779296875</v>
      </c>
      <c r="I92">
        <f>ROUND(I91,3-(1+INT(LOG10(I91))))</f>
        <v>0.27200000000000002</v>
      </c>
    </row>
    <row r="93" spans="1:11" x14ac:dyDescent="0.5">
      <c r="A93">
        <v>524.35400390625</v>
      </c>
      <c r="B93">
        <v>855.5</v>
      </c>
      <c r="H93" t="s">
        <v>523</v>
      </c>
      <c r="I93">
        <f>((I26-I6)/(I99-I98))/((I6/(I96-I99)))</f>
        <v>8.3958454164884989E-4</v>
      </c>
    </row>
    <row r="94" spans="1:11" x14ac:dyDescent="0.5">
      <c r="A94">
        <v>524.364013671875</v>
      </c>
      <c r="B94">
        <v>438.5</v>
      </c>
      <c r="H94" t="s">
        <v>524</v>
      </c>
      <c r="I94">
        <v>1</v>
      </c>
    </row>
    <row r="95" spans="1:11" x14ac:dyDescent="0.5">
      <c r="A95">
        <v>524.3740234375</v>
      </c>
      <c r="B95">
        <v>131</v>
      </c>
      <c r="I95">
        <f>ROUND(I94,3-(1+INT(LOG10(I94))))</f>
        <v>1</v>
      </c>
    </row>
    <row r="96" spans="1:11" x14ac:dyDescent="0.5">
      <c r="A96">
        <v>524.38397216796875</v>
      </c>
      <c r="B96">
        <v>54.5</v>
      </c>
      <c r="H96" t="s">
        <v>502</v>
      </c>
      <c r="I96">
        <v>9</v>
      </c>
    </row>
    <row r="97" spans="1:19" x14ac:dyDescent="0.5">
      <c r="A97">
        <v>524.39398193359375</v>
      </c>
      <c r="B97">
        <v>42.75</v>
      </c>
      <c r="H97" t="s">
        <v>23</v>
      </c>
      <c r="I97">
        <v>4</v>
      </c>
      <c r="J97" t="s">
        <v>467</v>
      </c>
      <c r="K97">
        <f>AVERAGE(K101:K120)</f>
        <v>2.1168994860742858</v>
      </c>
      <c r="L97">
        <f t="shared" ref="L97:P97" si="12">AVERAGE(L101:L120)</f>
        <v>65084.657503566399</v>
      </c>
      <c r="M97">
        <f t="shared" si="12"/>
        <v>3.4943854597569137</v>
      </c>
      <c r="N97">
        <f t="shared" si="12"/>
        <v>224066.0425719264</v>
      </c>
      <c r="O97">
        <f t="shared" si="12"/>
        <v>4.8639394317677471</v>
      </c>
      <c r="P97">
        <f t="shared" si="12"/>
        <v>191115.1023862171</v>
      </c>
    </row>
    <row r="98" spans="1:19" x14ac:dyDescent="0.5">
      <c r="A98">
        <v>524.40399169921875</v>
      </c>
      <c r="B98">
        <v>67</v>
      </c>
      <c r="H98" t="s">
        <v>24</v>
      </c>
      <c r="I98">
        <v>7</v>
      </c>
      <c r="J98" t="s">
        <v>468</v>
      </c>
      <c r="K98">
        <f>K99/AVERAGE(K101:K120)</f>
        <v>0.24891877405241528</v>
      </c>
      <c r="L98">
        <f t="shared" ref="L98:P98" si="13">L99/AVERAGE(L101:L120)</f>
        <v>0.7612815654058539</v>
      </c>
      <c r="M98">
        <f t="shared" si="13"/>
        <v>0.17979142469911535</v>
      </c>
      <c r="N98">
        <f t="shared" si="13"/>
        <v>0.76028269913638391</v>
      </c>
      <c r="O98">
        <f t="shared" si="13"/>
        <v>7.6521885528424621E-2</v>
      </c>
      <c r="P98">
        <f t="shared" si="13"/>
        <v>0.7333299431962268</v>
      </c>
    </row>
    <row r="99" spans="1:19" x14ac:dyDescent="0.5">
      <c r="A99">
        <v>524.41400146484375</v>
      </c>
      <c r="B99">
        <v>70.75</v>
      </c>
      <c r="H99" t="s">
        <v>1</v>
      </c>
      <c r="I99">
        <v>10</v>
      </c>
      <c r="J99" t="s">
        <v>459</v>
      </c>
      <c r="K99">
        <f>STDEV(K101:K120)</f>
        <v>0.52693602486579916</v>
      </c>
      <c r="L99">
        <f t="shared" ref="L99:P99" si="14">STDEV(L101:L120)</f>
        <v>49547.749948218887</v>
      </c>
      <c r="M99">
        <f t="shared" si="14"/>
        <v>0.62826054025756872</v>
      </c>
      <c r="N99">
        <f t="shared" si="14"/>
        <v>170353.53563139212</v>
      </c>
      <c r="O99">
        <f t="shared" si="14"/>
        <v>0.37219781641492222</v>
      </c>
      <c r="P99">
        <f t="shared" si="14"/>
        <v>140150.42717682564</v>
      </c>
    </row>
    <row r="100" spans="1:19" x14ac:dyDescent="0.5">
      <c r="A100">
        <v>524.42401123046875</v>
      </c>
      <c r="B100">
        <v>47.75</v>
      </c>
      <c r="J100" t="s">
        <v>460</v>
      </c>
      <c r="K100" t="s">
        <v>461</v>
      </c>
      <c r="L100" t="s">
        <v>462</v>
      </c>
      <c r="M100" t="s">
        <v>463</v>
      </c>
      <c r="N100" t="s">
        <v>464</v>
      </c>
      <c r="O100" t="s">
        <v>465</v>
      </c>
      <c r="P100" t="s">
        <v>466</v>
      </c>
      <c r="Q100" t="s">
        <v>469</v>
      </c>
      <c r="R100" t="s">
        <v>470</v>
      </c>
      <c r="S100" t="s">
        <v>471</v>
      </c>
    </row>
    <row r="101" spans="1:19" x14ac:dyDescent="0.5">
      <c r="A101">
        <v>524.43402099609375</v>
      </c>
      <c r="B101">
        <v>45.5</v>
      </c>
      <c r="J101">
        <v>1</v>
      </c>
      <c r="K101">
        <v>2.4442472445081602</v>
      </c>
      <c r="L101">
        <v>140668.91901586877</v>
      </c>
      <c r="M101">
        <v>4.2878535230147898</v>
      </c>
      <c r="N101">
        <v>30979.18778040231</v>
      </c>
      <c r="O101">
        <v>4.5883563789835975</v>
      </c>
      <c r="P101">
        <v>317310.24225892464</v>
      </c>
      <c r="Q101">
        <f>L101/SUM(P101,N101,L101)</f>
        <v>0.28769100535389258</v>
      </c>
      <c r="R101">
        <f>N101/SUM(P101,N101,L101)</f>
        <v>6.3357518774886989E-2</v>
      </c>
      <c r="S101">
        <f>P101/SUM(P101,N101,L101)</f>
        <v>0.64895147587122048</v>
      </c>
    </row>
    <row r="102" spans="1:19" x14ac:dyDescent="0.5">
      <c r="A102">
        <v>524.4439697265625</v>
      </c>
      <c r="B102">
        <v>62.25</v>
      </c>
      <c r="J102">
        <v>2</v>
      </c>
      <c r="K102">
        <v>1.1940295547554232</v>
      </c>
      <c r="L102">
        <v>13925.42065751416</v>
      </c>
      <c r="M102">
        <v>3.985203456196782</v>
      </c>
      <c r="N102">
        <v>496156.75273869454</v>
      </c>
      <c r="O102">
        <v>4.9689297057289119</v>
      </c>
      <c r="P102">
        <v>31299.80184084567</v>
      </c>
      <c r="Q102">
        <f t="shared" ref="Q102:Q110" si="15">L102/SUM(P102,N102,L102)</f>
        <v>2.5721987976080385E-2</v>
      </c>
      <c r="R102">
        <f t="shared" ref="R102:R110" si="16">N102/SUM(P102,N102,L102)</f>
        <v>0.91646337601366012</v>
      </c>
      <c r="S102">
        <f t="shared" ref="S102:S110" si="17">P102/SUM(P102,N102,L102)</f>
        <v>5.7814636010259601E-2</v>
      </c>
    </row>
    <row r="103" spans="1:19" x14ac:dyDescent="0.5">
      <c r="A103">
        <v>524.4539794921875</v>
      </c>
      <c r="B103">
        <v>57</v>
      </c>
      <c r="J103">
        <v>3</v>
      </c>
      <c r="K103">
        <v>2.8293701128937707</v>
      </c>
      <c r="L103">
        <v>50094.018151905824</v>
      </c>
      <c r="M103">
        <v>3.7258992518061693</v>
      </c>
      <c r="N103">
        <v>383734.16790840769</v>
      </c>
      <c r="O103">
        <v>5.1153351777174256</v>
      </c>
      <c r="P103">
        <v>39214.208492897713</v>
      </c>
      <c r="Q103">
        <f t="shared" si="15"/>
        <v>0.10589752362305632</v>
      </c>
      <c r="R103">
        <f t="shared" si="16"/>
        <v>0.81120460306912823</v>
      </c>
      <c r="S103">
        <f t="shared" si="17"/>
        <v>8.2897873307815353E-2</v>
      </c>
    </row>
    <row r="104" spans="1:19" x14ac:dyDescent="0.5">
      <c r="A104">
        <v>524.4639892578125</v>
      </c>
      <c r="B104">
        <v>35.5</v>
      </c>
      <c r="J104">
        <v>4</v>
      </c>
      <c r="K104">
        <v>2.116477621456303</v>
      </c>
      <c r="L104">
        <v>75154.212908356756</v>
      </c>
      <c r="M104">
        <v>4.3379552168065709</v>
      </c>
      <c r="N104">
        <v>352658.2528019505</v>
      </c>
      <c r="O104">
        <v>4.4701110388252703</v>
      </c>
      <c r="P104">
        <v>53066.663809032994</v>
      </c>
      <c r="Q104">
        <f t="shared" si="15"/>
        <v>0.15628503774633906</v>
      </c>
      <c r="R104">
        <f t="shared" si="16"/>
        <v>0.73336152715641434</v>
      </c>
      <c r="S104">
        <f t="shared" si="17"/>
        <v>0.11035343509724668</v>
      </c>
    </row>
    <row r="105" spans="1:19" x14ac:dyDescent="0.5">
      <c r="A105">
        <v>524.4739990234375</v>
      </c>
      <c r="B105">
        <v>43</v>
      </c>
      <c r="J105">
        <v>5</v>
      </c>
      <c r="K105">
        <v>2.4414811405708461</v>
      </c>
      <c r="L105">
        <v>69101.112723744372</v>
      </c>
      <c r="M105">
        <v>2.9426975345554047</v>
      </c>
      <c r="N105">
        <v>106107.69326436333</v>
      </c>
      <c r="O105">
        <v>4.7244806843069016</v>
      </c>
      <c r="P105">
        <v>298065.07950495958</v>
      </c>
      <c r="Q105">
        <f t="shared" si="15"/>
        <v>0.14600660387537187</v>
      </c>
      <c r="R105">
        <f t="shared" si="16"/>
        <v>0.22419934105136177</v>
      </c>
      <c r="S105">
        <f t="shared" si="17"/>
        <v>0.62979405507326636</v>
      </c>
    </row>
    <row r="106" spans="1:19" x14ac:dyDescent="0.5">
      <c r="A106">
        <v>524.4840087890625</v>
      </c>
      <c r="B106">
        <v>79.25</v>
      </c>
      <c r="J106">
        <v>6</v>
      </c>
      <c r="K106">
        <v>2.3340213265317988</v>
      </c>
      <c r="L106">
        <v>112122.15483202021</v>
      </c>
      <c r="M106">
        <v>3.0713401207495417</v>
      </c>
      <c r="N106">
        <v>87761.048956578161</v>
      </c>
      <c r="O106">
        <v>5.1817163851132575</v>
      </c>
      <c r="P106">
        <v>215955.35791712347</v>
      </c>
      <c r="Q106">
        <f t="shared" si="15"/>
        <v>0.26962904635901985</v>
      </c>
      <c r="R106">
        <f t="shared" si="16"/>
        <v>0.21104596119367203</v>
      </c>
      <c r="S106">
        <f t="shared" si="17"/>
        <v>0.51932499244730812</v>
      </c>
    </row>
    <row r="107" spans="1:19" x14ac:dyDescent="0.5">
      <c r="A107">
        <v>524.4940185546875</v>
      </c>
      <c r="B107">
        <v>120</v>
      </c>
      <c r="J107">
        <v>7</v>
      </c>
      <c r="K107">
        <v>2.2299133855466495</v>
      </c>
      <c r="L107">
        <v>12942.982807091828</v>
      </c>
      <c r="M107">
        <v>3.5816683252960635</v>
      </c>
      <c r="N107">
        <v>366742.41478508117</v>
      </c>
      <c r="O107">
        <v>4.8983706209259275</v>
      </c>
      <c r="P107">
        <v>121349.49908340488</v>
      </c>
      <c r="Q107">
        <f t="shared" si="15"/>
        <v>2.5832497682237214E-2</v>
      </c>
      <c r="R107">
        <f t="shared" si="16"/>
        <v>0.73196980333796657</v>
      </c>
      <c r="S107">
        <f t="shared" si="17"/>
        <v>0.24219769897979615</v>
      </c>
    </row>
    <row r="108" spans="1:19" x14ac:dyDescent="0.5">
      <c r="A108">
        <v>524.5040283203125</v>
      </c>
      <c r="B108">
        <v>114.80000305175781</v>
      </c>
      <c r="J108">
        <v>8</v>
      </c>
      <c r="K108">
        <v>2.5184911505134631</v>
      </c>
      <c r="L108">
        <v>128206.16049700319</v>
      </c>
      <c r="M108">
        <v>3.0029571520604663</v>
      </c>
      <c r="N108">
        <v>82559.281103551577</v>
      </c>
      <c r="O108">
        <v>5.2906206705453167</v>
      </c>
      <c r="P108">
        <v>190463.64927800349</v>
      </c>
      <c r="Q108">
        <f t="shared" si="15"/>
        <v>0.31953356177707443</v>
      </c>
      <c r="R108">
        <f t="shared" si="16"/>
        <v>0.20576594015846214</v>
      </c>
      <c r="S108">
        <f t="shared" si="17"/>
        <v>0.47470049806446352</v>
      </c>
    </row>
    <row r="109" spans="1:19" x14ac:dyDescent="0.5">
      <c r="A109">
        <v>524.51397705078125</v>
      </c>
      <c r="B109">
        <v>70</v>
      </c>
      <c r="J109">
        <v>9</v>
      </c>
      <c r="K109">
        <v>1.625821192856062</v>
      </c>
      <c r="L109">
        <v>48631.593442158861</v>
      </c>
      <c r="M109">
        <v>3.5972551336563932</v>
      </c>
      <c r="N109">
        <v>286240.63055168424</v>
      </c>
      <c r="O109">
        <v>5.2413697113287752</v>
      </c>
      <c r="P109">
        <v>177497.28112221757</v>
      </c>
      <c r="Q109">
        <f t="shared" si="15"/>
        <v>9.4915081706790777E-2</v>
      </c>
      <c r="R109">
        <f t="shared" si="16"/>
        <v>0.55866055199137132</v>
      </c>
      <c r="S109">
        <f t="shared" si="17"/>
        <v>0.34642436630183776</v>
      </c>
    </row>
    <row r="110" spans="1:19" x14ac:dyDescent="0.5">
      <c r="A110">
        <v>524.52398681640625</v>
      </c>
      <c r="B110">
        <v>65.5</v>
      </c>
      <c r="J110">
        <v>10</v>
      </c>
      <c r="K110">
        <v>1.4351421311103778</v>
      </c>
      <c r="L110">
        <v>0</v>
      </c>
      <c r="M110">
        <v>2.4110248834269528</v>
      </c>
      <c r="N110">
        <v>47720.995828550498</v>
      </c>
      <c r="O110">
        <v>4.1601039442020955</v>
      </c>
      <c r="P110">
        <v>466929.24055476097</v>
      </c>
      <c r="Q110">
        <f t="shared" si="15"/>
        <v>0</v>
      </c>
      <c r="R110">
        <f t="shared" si="16"/>
        <v>9.2725102321740513E-2</v>
      </c>
      <c r="S110">
        <f t="shared" si="17"/>
        <v>0.90727489767825953</v>
      </c>
    </row>
    <row r="111" spans="1:19" x14ac:dyDescent="0.5">
      <c r="A111">
        <v>524.53399658203125</v>
      </c>
      <c r="B111">
        <v>86.75</v>
      </c>
      <c r="J111">
        <v>11</v>
      </c>
    </row>
    <row r="112" spans="1:19" x14ac:dyDescent="0.5">
      <c r="A112">
        <v>524.54400634765625</v>
      </c>
      <c r="B112">
        <v>79.75</v>
      </c>
      <c r="J112">
        <v>12</v>
      </c>
    </row>
    <row r="113" spans="1:10" x14ac:dyDescent="0.5">
      <c r="A113">
        <v>524.55401611328125</v>
      </c>
      <c r="B113">
        <v>59.25</v>
      </c>
      <c r="J113">
        <v>13</v>
      </c>
    </row>
    <row r="114" spans="1:10" x14ac:dyDescent="0.5">
      <c r="A114">
        <v>524.56402587890625</v>
      </c>
      <c r="B114">
        <v>50</v>
      </c>
      <c r="J114">
        <v>14</v>
      </c>
    </row>
    <row r="115" spans="1:10" x14ac:dyDescent="0.5">
      <c r="A115">
        <v>524.573974609375</v>
      </c>
      <c r="B115">
        <v>55.5</v>
      </c>
      <c r="J115">
        <v>15</v>
      </c>
    </row>
    <row r="116" spans="1:10" x14ac:dyDescent="0.5">
      <c r="A116">
        <v>524.583984375</v>
      </c>
      <c r="B116">
        <v>95.25</v>
      </c>
      <c r="J116">
        <v>16</v>
      </c>
    </row>
    <row r="117" spans="1:10" x14ac:dyDescent="0.5">
      <c r="A117">
        <v>524.593994140625</v>
      </c>
      <c r="B117">
        <v>119.5</v>
      </c>
      <c r="J117">
        <v>17</v>
      </c>
    </row>
    <row r="118" spans="1:10" x14ac:dyDescent="0.5">
      <c r="A118">
        <v>524.60400390625</v>
      </c>
      <c r="B118">
        <v>93.25</v>
      </c>
      <c r="J118">
        <v>18</v>
      </c>
    </row>
    <row r="119" spans="1:10" x14ac:dyDescent="0.5">
      <c r="A119">
        <v>524.614013671875</v>
      </c>
      <c r="B119">
        <v>89.5</v>
      </c>
      <c r="J119">
        <v>19</v>
      </c>
    </row>
    <row r="120" spans="1:10" x14ac:dyDescent="0.5">
      <c r="A120">
        <v>524.6240234375</v>
      </c>
      <c r="B120">
        <v>121.80000305175781</v>
      </c>
      <c r="J120">
        <v>20</v>
      </c>
    </row>
    <row r="121" spans="1:10" x14ac:dyDescent="0.5">
      <c r="A121">
        <v>524.63397216796875</v>
      </c>
      <c r="B121">
        <v>156.30000305175781</v>
      </c>
    </row>
    <row r="122" spans="1:10" x14ac:dyDescent="0.5">
      <c r="A122">
        <v>524.64398193359375</v>
      </c>
      <c r="B122">
        <v>153.5</v>
      </c>
    </row>
    <row r="123" spans="1:10" x14ac:dyDescent="0.5">
      <c r="A123">
        <v>524.65399169921875</v>
      </c>
      <c r="B123">
        <v>136</v>
      </c>
    </row>
    <row r="124" spans="1:10" x14ac:dyDescent="0.5">
      <c r="A124">
        <v>524.66400146484375</v>
      </c>
      <c r="B124">
        <v>177</v>
      </c>
    </row>
    <row r="125" spans="1:10" x14ac:dyDescent="0.5">
      <c r="A125">
        <v>524.67401123046875</v>
      </c>
      <c r="B125">
        <v>214.80000305175781</v>
      </c>
    </row>
    <row r="126" spans="1:10" x14ac:dyDescent="0.5">
      <c r="A126">
        <v>524.68402099609375</v>
      </c>
      <c r="B126">
        <v>211</v>
      </c>
    </row>
    <row r="127" spans="1:10" x14ac:dyDescent="0.5">
      <c r="A127">
        <v>524.6939697265625</v>
      </c>
      <c r="B127">
        <v>227.30000305175781</v>
      </c>
    </row>
    <row r="128" spans="1:10" x14ac:dyDescent="0.5">
      <c r="A128">
        <v>524.7039794921875</v>
      </c>
      <c r="B128">
        <v>279</v>
      </c>
    </row>
    <row r="129" spans="1:2" x14ac:dyDescent="0.5">
      <c r="A129">
        <v>524.7139892578125</v>
      </c>
      <c r="B129">
        <v>307.20001220703125</v>
      </c>
    </row>
    <row r="130" spans="1:2" x14ac:dyDescent="0.5">
      <c r="A130">
        <v>524.7239990234375</v>
      </c>
      <c r="B130">
        <v>292.79998779296875</v>
      </c>
    </row>
    <row r="131" spans="1:2" x14ac:dyDescent="0.5">
      <c r="A131">
        <v>524.7340087890625</v>
      </c>
      <c r="B131">
        <v>377.29998779296875</v>
      </c>
    </row>
    <row r="132" spans="1:2" x14ac:dyDescent="0.5">
      <c r="A132">
        <v>524.7440185546875</v>
      </c>
      <c r="B132">
        <v>1236</v>
      </c>
    </row>
    <row r="133" spans="1:2" x14ac:dyDescent="0.5">
      <c r="A133">
        <v>524.7540283203125</v>
      </c>
      <c r="B133">
        <v>7319</v>
      </c>
    </row>
    <row r="134" spans="1:2" x14ac:dyDescent="0.5">
      <c r="A134">
        <v>524.76397705078125</v>
      </c>
      <c r="B134">
        <v>32200</v>
      </c>
    </row>
    <row r="135" spans="1:2" x14ac:dyDescent="0.5">
      <c r="A135">
        <v>524.77398681640625</v>
      </c>
      <c r="B135">
        <v>65340</v>
      </c>
    </row>
    <row r="136" spans="1:2" x14ac:dyDescent="0.5">
      <c r="A136">
        <v>524.78399658203125</v>
      </c>
      <c r="B136">
        <v>63780</v>
      </c>
    </row>
    <row r="137" spans="1:2" x14ac:dyDescent="0.5">
      <c r="A137">
        <v>524.79400634765625</v>
      </c>
      <c r="B137">
        <v>30480</v>
      </c>
    </row>
    <row r="138" spans="1:2" x14ac:dyDescent="0.5">
      <c r="A138">
        <v>524.80401611328125</v>
      </c>
      <c r="B138">
        <v>7229</v>
      </c>
    </row>
    <row r="139" spans="1:2" x14ac:dyDescent="0.5">
      <c r="A139">
        <v>524.81402587890625</v>
      </c>
      <c r="B139">
        <v>1430</v>
      </c>
    </row>
    <row r="140" spans="1:2" x14ac:dyDescent="0.5">
      <c r="A140">
        <v>524.823974609375</v>
      </c>
      <c r="B140">
        <v>787.79998779296875</v>
      </c>
    </row>
    <row r="141" spans="1:2" x14ac:dyDescent="0.5">
      <c r="A141">
        <v>524.833984375</v>
      </c>
      <c r="B141">
        <v>938.70001220703125</v>
      </c>
    </row>
    <row r="142" spans="1:2" x14ac:dyDescent="0.5">
      <c r="A142">
        <v>524.843994140625</v>
      </c>
      <c r="B142">
        <v>991</v>
      </c>
    </row>
    <row r="143" spans="1:2" x14ac:dyDescent="0.5">
      <c r="A143">
        <v>524.85400390625</v>
      </c>
      <c r="B143">
        <v>893</v>
      </c>
    </row>
    <row r="144" spans="1:2" x14ac:dyDescent="0.5">
      <c r="A144">
        <v>524.864013671875</v>
      </c>
      <c r="B144">
        <v>686.20001220703125</v>
      </c>
    </row>
    <row r="145" spans="1:2" x14ac:dyDescent="0.5">
      <c r="A145">
        <v>524.8740234375</v>
      </c>
      <c r="B145">
        <v>485.70001220703125</v>
      </c>
    </row>
    <row r="146" spans="1:2" x14ac:dyDescent="0.5">
      <c r="A146">
        <v>524.88397216796875</v>
      </c>
      <c r="B146">
        <v>384.5</v>
      </c>
    </row>
    <row r="147" spans="1:2" x14ac:dyDescent="0.5">
      <c r="A147">
        <v>524.89398193359375</v>
      </c>
      <c r="B147">
        <v>298.20001220703125</v>
      </c>
    </row>
    <row r="148" spans="1:2" x14ac:dyDescent="0.5">
      <c r="A148">
        <v>524.90399169921875</v>
      </c>
      <c r="B148">
        <v>211.5</v>
      </c>
    </row>
    <row r="149" spans="1:2" x14ac:dyDescent="0.5">
      <c r="A149">
        <v>524.91400146484375</v>
      </c>
      <c r="B149">
        <v>159.69999694824219</v>
      </c>
    </row>
    <row r="150" spans="1:2" x14ac:dyDescent="0.5">
      <c r="A150">
        <v>524.92401123046875</v>
      </c>
      <c r="B150">
        <v>110.69999694824219</v>
      </c>
    </row>
    <row r="151" spans="1:2" x14ac:dyDescent="0.5">
      <c r="A151">
        <v>524.93402099609375</v>
      </c>
      <c r="B151">
        <v>70</v>
      </c>
    </row>
    <row r="152" spans="1:2" x14ac:dyDescent="0.5">
      <c r="A152">
        <v>524.9439697265625</v>
      </c>
      <c r="B152">
        <v>67.5</v>
      </c>
    </row>
    <row r="153" spans="1:2" x14ac:dyDescent="0.5">
      <c r="A153">
        <v>524.9539794921875</v>
      </c>
      <c r="B153">
        <v>123</v>
      </c>
    </row>
    <row r="154" spans="1:2" x14ac:dyDescent="0.5">
      <c r="A154">
        <v>524.9639892578125</v>
      </c>
      <c r="B154">
        <v>196.19999694824219</v>
      </c>
    </row>
    <row r="155" spans="1:2" x14ac:dyDescent="0.5">
      <c r="A155">
        <v>524.9739990234375</v>
      </c>
      <c r="B155">
        <v>178.30000305175781</v>
      </c>
    </row>
    <row r="156" spans="1:2" x14ac:dyDescent="0.5">
      <c r="A156">
        <v>524.9840087890625</v>
      </c>
      <c r="B156">
        <v>111.69999694824219</v>
      </c>
    </row>
    <row r="157" spans="1:2" x14ac:dyDescent="0.5">
      <c r="A157">
        <v>524.9940185546875</v>
      </c>
      <c r="B157">
        <v>86</v>
      </c>
    </row>
    <row r="158" spans="1:2" x14ac:dyDescent="0.5">
      <c r="A158">
        <v>525.0040283203125</v>
      </c>
      <c r="B158">
        <v>99.75</v>
      </c>
    </row>
    <row r="159" spans="1:2" x14ac:dyDescent="0.5">
      <c r="A159">
        <v>525.01397705078125</v>
      </c>
      <c r="B159">
        <v>136.5</v>
      </c>
    </row>
    <row r="160" spans="1:2" x14ac:dyDescent="0.5">
      <c r="A160">
        <v>525.02398681640625</v>
      </c>
      <c r="B160">
        <v>157.30000305175781</v>
      </c>
    </row>
    <row r="161" spans="1:2" x14ac:dyDescent="0.5">
      <c r="A161">
        <v>525.03399658203125</v>
      </c>
      <c r="B161">
        <v>167.80000305175781</v>
      </c>
    </row>
    <row r="162" spans="1:2" x14ac:dyDescent="0.5">
      <c r="A162">
        <v>525.04400634765625</v>
      </c>
      <c r="B162">
        <v>184.5</v>
      </c>
    </row>
    <row r="163" spans="1:2" x14ac:dyDescent="0.5">
      <c r="A163">
        <v>525.05401611328125</v>
      </c>
      <c r="B163">
        <v>194.19999694824219</v>
      </c>
    </row>
    <row r="164" spans="1:2" x14ac:dyDescent="0.5">
      <c r="A164">
        <v>525.06402587890625</v>
      </c>
      <c r="B164">
        <v>216</v>
      </c>
    </row>
    <row r="165" spans="1:2" x14ac:dyDescent="0.5">
      <c r="A165">
        <v>525.073974609375</v>
      </c>
      <c r="B165">
        <v>209.19999694824219</v>
      </c>
    </row>
    <row r="166" spans="1:2" x14ac:dyDescent="0.5">
      <c r="A166">
        <v>525.083984375</v>
      </c>
      <c r="B166">
        <v>152.5</v>
      </c>
    </row>
    <row r="167" spans="1:2" x14ac:dyDescent="0.5">
      <c r="A167">
        <v>525.093994140625</v>
      </c>
      <c r="B167">
        <v>104.5</v>
      </c>
    </row>
    <row r="168" spans="1:2" x14ac:dyDescent="0.5">
      <c r="A168">
        <v>525.10400390625</v>
      </c>
      <c r="B168">
        <v>97.5</v>
      </c>
    </row>
    <row r="169" spans="1:2" x14ac:dyDescent="0.5">
      <c r="A169">
        <v>525.114013671875</v>
      </c>
      <c r="B169">
        <v>129.5</v>
      </c>
    </row>
    <row r="170" spans="1:2" x14ac:dyDescent="0.5">
      <c r="A170">
        <v>525.1240234375</v>
      </c>
      <c r="B170">
        <v>159.69999694824219</v>
      </c>
    </row>
    <row r="171" spans="1:2" x14ac:dyDescent="0.5">
      <c r="A171">
        <v>525.13397216796875</v>
      </c>
      <c r="B171">
        <v>154.80000305175781</v>
      </c>
    </row>
    <row r="172" spans="1:2" x14ac:dyDescent="0.5">
      <c r="A172">
        <v>525.14398193359375</v>
      </c>
      <c r="B172">
        <v>136.69999694824219</v>
      </c>
    </row>
    <row r="173" spans="1:2" x14ac:dyDescent="0.5">
      <c r="A173">
        <v>525.15399169921875</v>
      </c>
      <c r="B173">
        <v>135.30000305175781</v>
      </c>
    </row>
    <row r="174" spans="1:2" x14ac:dyDescent="0.5">
      <c r="A174">
        <v>525.16400146484375</v>
      </c>
      <c r="B174">
        <v>152</v>
      </c>
    </row>
    <row r="175" spans="1:2" x14ac:dyDescent="0.5">
      <c r="A175">
        <v>525.17401123046875</v>
      </c>
      <c r="B175">
        <v>193.5</v>
      </c>
    </row>
    <row r="176" spans="1:2" x14ac:dyDescent="0.5">
      <c r="A176">
        <v>525.18499755859375</v>
      </c>
      <c r="B176">
        <v>252.69999694824219</v>
      </c>
    </row>
    <row r="177" spans="1:2" x14ac:dyDescent="0.5">
      <c r="A177">
        <v>525.19500732421875</v>
      </c>
      <c r="B177">
        <v>280</v>
      </c>
    </row>
    <row r="178" spans="1:2" x14ac:dyDescent="0.5">
      <c r="A178">
        <v>525.2039794921875</v>
      </c>
      <c r="B178">
        <v>249.5</v>
      </c>
    </row>
    <row r="179" spans="1:2" x14ac:dyDescent="0.5">
      <c r="A179">
        <v>525.2139892578125</v>
      </c>
      <c r="B179">
        <v>204.30000305175781</v>
      </c>
    </row>
    <row r="180" spans="1:2" x14ac:dyDescent="0.5">
      <c r="A180">
        <v>525.2239990234375</v>
      </c>
      <c r="B180">
        <v>171.5</v>
      </c>
    </row>
    <row r="181" spans="1:2" x14ac:dyDescent="0.5">
      <c r="A181">
        <v>525.2340087890625</v>
      </c>
      <c r="B181">
        <v>215.5</v>
      </c>
    </row>
    <row r="182" spans="1:2" x14ac:dyDescent="0.5">
      <c r="A182">
        <v>525.2449951171875</v>
      </c>
      <c r="B182">
        <v>627.5</v>
      </c>
    </row>
    <row r="183" spans="1:2" x14ac:dyDescent="0.5">
      <c r="A183">
        <v>525.2550048828125</v>
      </c>
      <c r="B183">
        <v>5722</v>
      </c>
    </row>
    <row r="184" spans="1:2" x14ac:dyDescent="0.5">
      <c r="A184">
        <v>525.2650146484375</v>
      </c>
      <c r="B184">
        <v>42220</v>
      </c>
    </row>
    <row r="185" spans="1:2" x14ac:dyDescent="0.5">
      <c r="A185">
        <v>525.2750244140625</v>
      </c>
      <c r="B185">
        <v>118900</v>
      </c>
    </row>
    <row r="186" spans="1:2" x14ac:dyDescent="0.5">
      <c r="A186">
        <v>525.28497314453125</v>
      </c>
      <c r="B186">
        <v>146300</v>
      </c>
    </row>
    <row r="187" spans="1:2" x14ac:dyDescent="0.5">
      <c r="A187">
        <v>525.29400634765625</v>
      </c>
      <c r="B187">
        <v>80790</v>
      </c>
    </row>
    <row r="188" spans="1:2" x14ac:dyDescent="0.5">
      <c r="A188">
        <v>525.30499267578125</v>
      </c>
      <c r="B188">
        <v>18060</v>
      </c>
    </row>
    <row r="189" spans="1:2" x14ac:dyDescent="0.5">
      <c r="A189">
        <v>525.31500244140625</v>
      </c>
      <c r="B189">
        <v>2027</v>
      </c>
    </row>
    <row r="190" spans="1:2" x14ac:dyDescent="0.5">
      <c r="A190">
        <v>525.32501220703125</v>
      </c>
      <c r="B190">
        <v>641.79998779296875</v>
      </c>
    </row>
    <row r="191" spans="1:2" x14ac:dyDescent="0.5">
      <c r="A191">
        <v>525.33502197265625</v>
      </c>
      <c r="B191">
        <v>933.79998779296875</v>
      </c>
    </row>
    <row r="192" spans="1:2" x14ac:dyDescent="0.5">
      <c r="A192">
        <v>525.344970703125</v>
      </c>
      <c r="B192">
        <v>1218</v>
      </c>
    </row>
    <row r="193" spans="1:2" x14ac:dyDescent="0.5">
      <c r="A193">
        <v>525.35498046875</v>
      </c>
      <c r="B193">
        <v>1031</v>
      </c>
    </row>
    <row r="194" spans="1:2" x14ac:dyDescent="0.5">
      <c r="A194">
        <v>525.364990234375</v>
      </c>
      <c r="B194">
        <v>581.70001220703125</v>
      </c>
    </row>
    <row r="195" spans="1:2" x14ac:dyDescent="0.5">
      <c r="A195">
        <v>525.375</v>
      </c>
      <c r="B195">
        <v>310.70001220703125</v>
      </c>
    </row>
    <row r="196" spans="1:2" x14ac:dyDescent="0.5">
      <c r="A196">
        <v>525.385009765625</v>
      </c>
      <c r="B196">
        <v>253.80000305175781</v>
      </c>
    </row>
    <row r="197" spans="1:2" x14ac:dyDescent="0.5">
      <c r="A197">
        <v>525.39501953125</v>
      </c>
      <c r="B197">
        <v>379</v>
      </c>
    </row>
    <row r="198" spans="1:2" x14ac:dyDescent="0.5">
      <c r="A198">
        <v>525.405029296875</v>
      </c>
      <c r="B198">
        <v>536</v>
      </c>
    </row>
    <row r="199" spans="1:2" x14ac:dyDescent="0.5">
      <c r="A199">
        <v>525.41497802734375</v>
      </c>
      <c r="B199">
        <v>443.5</v>
      </c>
    </row>
    <row r="200" spans="1:2" x14ac:dyDescent="0.5">
      <c r="A200">
        <v>525.42498779296875</v>
      </c>
      <c r="B200">
        <v>229.69999694824219</v>
      </c>
    </row>
    <row r="201" spans="1:2" x14ac:dyDescent="0.5">
      <c r="A201">
        <v>525.43499755859375</v>
      </c>
      <c r="B201">
        <v>129.5</v>
      </c>
    </row>
    <row r="202" spans="1:2" x14ac:dyDescent="0.5">
      <c r="A202">
        <v>525.44500732421875</v>
      </c>
      <c r="B202">
        <v>117</v>
      </c>
    </row>
    <row r="203" spans="1:2" x14ac:dyDescent="0.5">
      <c r="A203">
        <v>525.45501708984375</v>
      </c>
      <c r="B203">
        <v>173.5</v>
      </c>
    </row>
    <row r="204" spans="1:2" x14ac:dyDescent="0.5">
      <c r="A204">
        <v>525.46502685546875</v>
      </c>
      <c r="B204">
        <v>343.5</v>
      </c>
    </row>
    <row r="205" spans="1:2" x14ac:dyDescent="0.5">
      <c r="A205">
        <v>525.4749755859375</v>
      </c>
      <c r="B205">
        <v>500.29998779296875</v>
      </c>
    </row>
    <row r="206" spans="1:2" x14ac:dyDescent="0.5">
      <c r="A206">
        <v>525.4849853515625</v>
      </c>
      <c r="B206">
        <v>444.70001220703125</v>
      </c>
    </row>
    <row r="207" spans="1:2" x14ac:dyDescent="0.5">
      <c r="A207">
        <v>525.4949951171875</v>
      </c>
      <c r="B207">
        <v>273.70001220703125</v>
      </c>
    </row>
    <row r="208" spans="1:2" x14ac:dyDescent="0.5">
      <c r="A208">
        <v>525.5050048828125</v>
      </c>
      <c r="B208">
        <v>189.30000305175781</v>
      </c>
    </row>
    <row r="209" spans="1:2" x14ac:dyDescent="0.5">
      <c r="A209">
        <v>525.5150146484375</v>
      </c>
      <c r="B209">
        <v>215.80000305175781</v>
      </c>
    </row>
    <row r="210" spans="1:2" x14ac:dyDescent="0.5">
      <c r="A210">
        <v>525.5250244140625</v>
      </c>
      <c r="B210">
        <v>220.5</v>
      </c>
    </row>
    <row r="211" spans="1:2" x14ac:dyDescent="0.5">
      <c r="A211">
        <v>525.53497314453125</v>
      </c>
      <c r="B211">
        <v>139.5</v>
      </c>
    </row>
    <row r="212" spans="1:2" x14ac:dyDescent="0.5">
      <c r="A212">
        <v>525.54498291015625</v>
      </c>
      <c r="B212">
        <v>101.5</v>
      </c>
    </row>
    <row r="213" spans="1:2" x14ac:dyDescent="0.5">
      <c r="A213">
        <v>525.55499267578125</v>
      </c>
      <c r="B213">
        <v>155.30000305175781</v>
      </c>
    </row>
    <row r="214" spans="1:2" x14ac:dyDescent="0.5">
      <c r="A214">
        <v>525.56500244140625</v>
      </c>
      <c r="B214">
        <v>220</v>
      </c>
    </row>
    <row r="215" spans="1:2" x14ac:dyDescent="0.5">
      <c r="A215">
        <v>525.57501220703125</v>
      </c>
      <c r="B215">
        <v>222</v>
      </c>
    </row>
    <row r="216" spans="1:2" x14ac:dyDescent="0.5">
      <c r="A216">
        <v>525.58502197265625</v>
      </c>
      <c r="B216">
        <v>234.5</v>
      </c>
    </row>
    <row r="217" spans="1:2" x14ac:dyDescent="0.5">
      <c r="A217">
        <v>525.594970703125</v>
      </c>
      <c r="B217">
        <v>295</v>
      </c>
    </row>
    <row r="218" spans="1:2" x14ac:dyDescent="0.5">
      <c r="A218">
        <v>525.60498046875</v>
      </c>
      <c r="B218">
        <v>280.79998779296875</v>
      </c>
    </row>
    <row r="219" spans="1:2" x14ac:dyDescent="0.5">
      <c r="A219">
        <v>525.614990234375</v>
      </c>
      <c r="B219">
        <v>186.5</v>
      </c>
    </row>
    <row r="220" spans="1:2" x14ac:dyDescent="0.5">
      <c r="A220">
        <v>525.625</v>
      </c>
      <c r="B220">
        <v>97.5</v>
      </c>
    </row>
    <row r="221" spans="1:2" x14ac:dyDescent="0.5">
      <c r="A221">
        <v>525.635009765625</v>
      </c>
      <c r="B221">
        <v>83</v>
      </c>
    </row>
    <row r="222" spans="1:2" x14ac:dyDescent="0.5">
      <c r="A222">
        <v>525.64501953125</v>
      </c>
      <c r="B222">
        <v>124.19999694824219</v>
      </c>
    </row>
    <row r="223" spans="1:2" x14ac:dyDescent="0.5">
      <c r="A223">
        <v>525.655029296875</v>
      </c>
      <c r="B223">
        <v>138.5</v>
      </c>
    </row>
    <row r="224" spans="1:2" x14ac:dyDescent="0.5">
      <c r="A224">
        <v>525.66497802734375</v>
      </c>
      <c r="B224">
        <v>168.5</v>
      </c>
    </row>
    <row r="225" spans="1:2" x14ac:dyDescent="0.5">
      <c r="A225">
        <v>525.67498779296875</v>
      </c>
      <c r="B225">
        <v>224</v>
      </c>
    </row>
    <row r="226" spans="1:2" x14ac:dyDescent="0.5">
      <c r="A226">
        <v>525.68499755859375</v>
      </c>
      <c r="B226">
        <v>248.5</v>
      </c>
    </row>
    <row r="227" spans="1:2" x14ac:dyDescent="0.5">
      <c r="A227">
        <v>525.69500732421875</v>
      </c>
      <c r="B227">
        <v>283.70001220703125</v>
      </c>
    </row>
    <row r="228" spans="1:2" x14ac:dyDescent="0.5">
      <c r="A228">
        <v>525.70501708984375</v>
      </c>
      <c r="B228">
        <v>311.20001220703125</v>
      </c>
    </row>
    <row r="229" spans="1:2" x14ac:dyDescent="0.5">
      <c r="A229">
        <v>525.71502685546875</v>
      </c>
      <c r="B229">
        <v>363.20001220703125</v>
      </c>
    </row>
    <row r="230" spans="1:2" x14ac:dyDescent="0.5">
      <c r="A230">
        <v>525.7249755859375</v>
      </c>
      <c r="B230">
        <v>478.20001220703125</v>
      </c>
    </row>
    <row r="231" spans="1:2" x14ac:dyDescent="0.5">
      <c r="A231">
        <v>525.7349853515625</v>
      </c>
      <c r="B231">
        <v>533</v>
      </c>
    </row>
    <row r="232" spans="1:2" x14ac:dyDescent="0.5">
      <c r="A232">
        <v>525.7449951171875</v>
      </c>
      <c r="B232">
        <v>828.70001220703125</v>
      </c>
    </row>
    <row r="233" spans="1:2" x14ac:dyDescent="0.5">
      <c r="A233">
        <v>525.7550048828125</v>
      </c>
      <c r="B233">
        <v>4000</v>
      </c>
    </row>
    <row r="234" spans="1:2" x14ac:dyDescent="0.5">
      <c r="A234">
        <v>525.7650146484375</v>
      </c>
      <c r="B234">
        <v>37200</v>
      </c>
    </row>
    <row r="235" spans="1:2" x14ac:dyDescent="0.5">
      <c r="A235">
        <v>525.7750244140625</v>
      </c>
      <c r="B235">
        <v>143200</v>
      </c>
    </row>
    <row r="236" spans="1:2" x14ac:dyDescent="0.5">
      <c r="A236">
        <v>525.78497314453125</v>
      </c>
      <c r="B236">
        <v>217800</v>
      </c>
    </row>
    <row r="237" spans="1:2" x14ac:dyDescent="0.5">
      <c r="A237">
        <v>525.79498291015625</v>
      </c>
      <c r="B237">
        <v>140800</v>
      </c>
    </row>
    <row r="238" spans="1:2" x14ac:dyDescent="0.5">
      <c r="A238">
        <v>525.80499267578125</v>
      </c>
      <c r="B238">
        <v>35700</v>
      </c>
    </row>
    <row r="239" spans="1:2" x14ac:dyDescent="0.5">
      <c r="A239">
        <v>525.81500244140625</v>
      </c>
      <c r="B239">
        <v>3786</v>
      </c>
    </row>
    <row r="240" spans="1:2" x14ac:dyDescent="0.5">
      <c r="A240">
        <v>525.82501220703125</v>
      </c>
      <c r="B240">
        <v>974.5</v>
      </c>
    </row>
    <row r="241" spans="1:2" x14ac:dyDescent="0.5">
      <c r="A241">
        <v>525.83502197265625</v>
      </c>
      <c r="B241">
        <v>1089</v>
      </c>
    </row>
    <row r="242" spans="1:2" x14ac:dyDescent="0.5">
      <c r="A242">
        <v>525.844970703125</v>
      </c>
      <c r="B242">
        <v>1607</v>
      </c>
    </row>
    <row r="243" spans="1:2" x14ac:dyDescent="0.5">
      <c r="A243">
        <v>525.85498046875</v>
      </c>
      <c r="B243">
        <v>1571</v>
      </c>
    </row>
    <row r="244" spans="1:2" x14ac:dyDescent="0.5">
      <c r="A244">
        <v>525.864990234375</v>
      </c>
      <c r="B244">
        <v>907</v>
      </c>
    </row>
    <row r="245" spans="1:2" x14ac:dyDescent="0.5">
      <c r="A245">
        <v>525.875</v>
      </c>
      <c r="B245">
        <v>414</v>
      </c>
    </row>
    <row r="246" spans="1:2" x14ac:dyDescent="0.5">
      <c r="A246">
        <v>525.885009765625</v>
      </c>
      <c r="B246">
        <v>334.5</v>
      </c>
    </row>
    <row r="247" spans="1:2" x14ac:dyDescent="0.5">
      <c r="A247">
        <v>525.89501953125</v>
      </c>
      <c r="B247">
        <v>693.79998779296875</v>
      </c>
    </row>
    <row r="248" spans="1:2" x14ac:dyDescent="0.5">
      <c r="A248">
        <v>525.905029296875</v>
      </c>
      <c r="B248">
        <v>1208</v>
      </c>
    </row>
    <row r="249" spans="1:2" x14ac:dyDescent="0.5">
      <c r="A249">
        <v>525.91497802734375</v>
      </c>
      <c r="B249">
        <v>1106</v>
      </c>
    </row>
    <row r="250" spans="1:2" x14ac:dyDescent="0.5">
      <c r="A250">
        <v>525.92498779296875</v>
      </c>
      <c r="B250">
        <v>536.5</v>
      </c>
    </row>
    <row r="251" spans="1:2" x14ac:dyDescent="0.5">
      <c r="A251">
        <v>525.93499755859375</v>
      </c>
      <c r="B251">
        <v>178.80000305175781</v>
      </c>
    </row>
    <row r="252" spans="1:2" x14ac:dyDescent="0.5">
      <c r="A252">
        <v>525.94500732421875</v>
      </c>
      <c r="B252">
        <v>104.80000305175781</v>
      </c>
    </row>
    <row r="253" spans="1:2" x14ac:dyDescent="0.5">
      <c r="A253">
        <v>525.95501708984375</v>
      </c>
      <c r="B253">
        <v>177.30000305175781</v>
      </c>
    </row>
    <row r="254" spans="1:2" x14ac:dyDescent="0.5">
      <c r="A254">
        <v>525.96502685546875</v>
      </c>
      <c r="B254">
        <v>542.79998779296875</v>
      </c>
    </row>
    <row r="255" spans="1:2" x14ac:dyDescent="0.5">
      <c r="A255">
        <v>525.9749755859375</v>
      </c>
      <c r="B255">
        <v>985.70001220703125</v>
      </c>
    </row>
    <row r="256" spans="1:2" x14ac:dyDescent="0.5">
      <c r="A256">
        <v>525.9849853515625</v>
      </c>
      <c r="B256">
        <v>886.5</v>
      </c>
    </row>
    <row r="257" spans="1:2" x14ac:dyDescent="0.5">
      <c r="A257">
        <v>525.9949951171875</v>
      </c>
      <c r="B257">
        <v>443</v>
      </c>
    </row>
    <row r="258" spans="1:2" x14ac:dyDescent="0.5">
      <c r="A258">
        <v>526.0050048828125</v>
      </c>
      <c r="B258">
        <v>198.5</v>
      </c>
    </row>
    <row r="259" spans="1:2" x14ac:dyDescent="0.5">
      <c r="A259">
        <v>526.0150146484375</v>
      </c>
      <c r="B259">
        <v>160.5</v>
      </c>
    </row>
    <row r="260" spans="1:2" x14ac:dyDescent="0.5">
      <c r="A260">
        <v>526.0250244140625</v>
      </c>
      <c r="B260">
        <v>206.69999694824219</v>
      </c>
    </row>
    <row r="261" spans="1:2" x14ac:dyDescent="0.5">
      <c r="A261">
        <v>526.03497314453125</v>
      </c>
      <c r="B261">
        <v>230.80000305175781</v>
      </c>
    </row>
    <row r="262" spans="1:2" x14ac:dyDescent="0.5">
      <c r="A262">
        <v>526.04498291015625</v>
      </c>
      <c r="B262">
        <v>180</v>
      </c>
    </row>
    <row r="263" spans="1:2" x14ac:dyDescent="0.5">
      <c r="A263">
        <v>526.05499267578125</v>
      </c>
      <c r="B263">
        <v>157</v>
      </c>
    </row>
    <row r="264" spans="1:2" x14ac:dyDescent="0.5">
      <c r="A264">
        <v>526.06500244140625</v>
      </c>
      <c r="B264">
        <v>191</v>
      </c>
    </row>
    <row r="265" spans="1:2" x14ac:dyDescent="0.5">
      <c r="A265">
        <v>526.07501220703125</v>
      </c>
      <c r="B265">
        <v>227.30000305175781</v>
      </c>
    </row>
    <row r="266" spans="1:2" x14ac:dyDescent="0.5">
      <c r="A266">
        <v>526.08502197265625</v>
      </c>
      <c r="B266">
        <v>337.70001220703125</v>
      </c>
    </row>
    <row r="267" spans="1:2" x14ac:dyDescent="0.5">
      <c r="A267">
        <v>526.094970703125</v>
      </c>
      <c r="B267">
        <v>440.5</v>
      </c>
    </row>
    <row r="268" spans="1:2" x14ac:dyDescent="0.5">
      <c r="A268">
        <v>526.10498046875</v>
      </c>
      <c r="B268">
        <v>351.29998779296875</v>
      </c>
    </row>
    <row r="269" spans="1:2" x14ac:dyDescent="0.5">
      <c r="A269">
        <v>526.114990234375</v>
      </c>
      <c r="B269">
        <v>219.19999694824219</v>
      </c>
    </row>
    <row r="270" spans="1:2" x14ac:dyDescent="0.5">
      <c r="A270">
        <v>526.125</v>
      </c>
      <c r="B270">
        <v>185.30000305175781</v>
      </c>
    </row>
    <row r="271" spans="1:2" x14ac:dyDescent="0.5">
      <c r="A271">
        <v>526.135009765625</v>
      </c>
      <c r="B271">
        <v>206.69999694824219</v>
      </c>
    </row>
    <row r="272" spans="1:2" x14ac:dyDescent="0.5">
      <c r="A272">
        <v>526.14501953125</v>
      </c>
      <c r="B272">
        <v>235.5</v>
      </c>
    </row>
    <row r="273" spans="1:2" x14ac:dyDescent="0.5">
      <c r="A273">
        <v>526.155029296875</v>
      </c>
      <c r="B273">
        <v>238.80000305175781</v>
      </c>
    </row>
    <row r="274" spans="1:2" x14ac:dyDescent="0.5">
      <c r="A274">
        <v>526.16497802734375</v>
      </c>
      <c r="B274">
        <v>239</v>
      </c>
    </row>
    <row r="275" spans="1:2" x14ac:dyDescent="0.5">
      <c r="A275">
        <v>526.17498779296875</v>
      </c>
      <c r="B275">
        <v>240.5</v>
      </c>
    </row>
    <row r="276" spans="1:2" x14ac:dyDescent="0.5">
      <c r="A276">
        <v>526.18499755859375</v>
      </c>
      <c r="B276">
        <v>267</v>
      </c>
    </row>
    <row r="277" spans="1:2" x14ac:dyDescent="0.5">
      <c r="A277">
        <v>526.19500732421875</v>
      </c>
      <c r="B277">
        <v>304</v>
      </c>
    </row>
    <row r="278" spans="1:2" x14ac:dyDescent="0.5">
      <c r="A278">
        <v>526.20501708984375</v>
      </c>
      <c r="B278">
        <v>287.29998779296875</v>
      </c>
    </row>
    <row r="279" spans="1:2" x14ac:dyDescent="0.5">
      <c r="A279">
        <v>526.21502685546875</v>
      </c>
      <c r="B279">
        <v>262.29998779296875</v>
      </c>
    </row>
    <row r="280" spans="1:2" x14ac:dyDescent="0.5">
      <c r="A280">
        <v>526.2249755859375</v>
      </c>
      <c r="B280">
        <v>322.5</v>
      </c>
    </row>
    <row r="281" spans="1:2" x14ac:dyDescent="0.5">
      <c r="A281">
        <v>526.2349853515625</v>
      </c>
      <c r="B281">
        <v>372.79998779296875</v>
      </c>
    </row>
    <row r="282" spans="1:2" x14ac:dyDescent="0.5">
      <c r="A282">
        <v>526.2449951171875</v>
      </c>
      <c r="B282">
        <v>509.79998779296875</v>
      </c>
    </row>
    <row r="283" spans="1:2" x14ac:dyDescent="0.5">
      <c r="A283">
        <v>526.2550048828125</v>
      </c>
      <c r="B283">
        <v>2346</v>
      </c>
    </row>
    <row r="284" spans="1:2" x14ac:dyDescent="0.5">
      <c r="A284">
        <v>526.2659912109375</v>
      </c>
      <c r="B284">
        <v>23360</v>
      </c>
    </row>
    <row r="285" spans="1:2" x14ac:dyDescent="0.5">
      <c r="A285">
        <v>526.2760009765625</v>
      </c>
      <c r="B285">
        <v>121200</v>
      </c>
    </row>
    <row r="286" spans="1:2" x14ac:dyDescent="0.5">
      <c r="A286">
        <v>526.2860107421875</v>
      </c>
      <c r="B286">
        <v>226700</v>
      </c>
    </row>
    <row r="287" spans="1:2" x14ac:dyDescent="0.5">
      <c r="A287">
        <v>526.2960205078125</v>
      </c>
      <c r="B287">
        <v>178900</v>
      </c>
    </row>
    <row r="288" spans="1:2" x14ac:dyDescent="0.5">
      <c r="A288">
        <v>526.3060302734375</v>
      </c>
      <c r="B288">
        <v>57930</v>
      </c>
    </row>
    <row r="289" spans="1:2" x14ac:dyDescent="0.5">
      <c r="A289">
        <v>526.31597900390625</v>
      </c>
      <c r="B289">
        <v>6674</v>
      </c>
    </row>
    <row r="290" spans="1:2" x14ac:dyDescent="0.5">
      <c r="A290">
        <v>526.32598876953125</v>
      </c>
      <c r="B290">
        <v>990.79998779296875</v>
      </c>
    </row>
    <row r="291" spans="1:2" x14ac:dyDescent="0.5">
      <c r="A291">
        <v>526.33599853515625</v>
      </c>
      <c r="B291">
        <v>792.5</v>
      </c>
    </row>
    <row r="292" spans="1:2" x14ac:dyDescent="0.5">
      <c r="A292">
        <v>526.34600830078125</v>
      </c>
      <c r="B292">
        <v>1494</v>
      </c>
    </row>
    <row r="293" spans="1:2" x14ac:dyDescent="0.5">
      <c r="A293">
        <v>526.35601806640625</v>
      </c>
      <c r="B293">
        <v>1766</v>
      </c>
    </row>
    <row r="294" spans="1:2" x14ac:dyDescent="0.5">
      <c r="A294">
        <v>526.36602783203125</v>
      </c>
      <c r="B294">
        <v>1130</v>
      </c>
    </row>
    <row r="295" spans="1:2" x14ac:dyDescent="0.5">
      <c r="A295">
        <v>526.3759765625</v>
      </c>
      <c r="B295">
        <v>475</v>
      </c>
    </row>
    <row r="296" spans="1:2" x14ac:dyDescent="0.5">
      <c r="A296">
        <v>526.385986328125</v>
      </c>
      <c r="B296">
        <v>328.79998779296875</v>
      </c>
    </row>
    <row r="297" spans="1:2" x14ac:dyDescent="0.5">
      <c r="A297">
        <v>526.39599609375</v>
      </c>
      <c r="B297">
        <v>697.29998779296875</v>
      </c>
    </row>
    <row r="298" spans="1:2" x14ac:dyDescent="0.5">
      <c r="A298">
        <v>526.406005859375</v>
      </c>
      <c r="B298">
        <v>1447</v>
      </c>
    </row>
    <row r="299" spans="1:2" x14ac:dyDescent="0.5">
      <c r="A299">
        <v>526.416015625</v>
      </c>
      <c r="B299">
        <v>1581</v>
      </c>
    </row>
    <row r="300" spans="1:2" x14ac:dyDescent="0.5">
      <c r="A300">
        <v>526.426025390625</v>
      </c>
      <c r="B300">
        <v>835.20001220703125</v>
      </c>
    </row>
    <row r="301" spans="1:2" x14ac:dyDescent="0.5">
      <c r="A301">
        <v>526.43597412109375</v>
      </c>
      <c r="B301">
        <v>288.5</v>
      </c>
    </row>
    <row r="302" spans="1:2" x14ac:dyDescent="0.5">
      <c r="A302">
        <v>526.44598388671875</v>
      </c>
      <c r="B302">
        <v>181.69999694824219</v>
      </c>
    </row>
    <row r="303" spans="1:2" x14ac:dyDescent="0.5">
      <c r="A303">
        <v>526.45599365234375</v>
      </c>
      <c r="B303">
        <v>184</v>
      </c>
    </row>
    <row r="304" spans="1:2" x14ac:dyDescent="0.5">
      <c r="A304">
        <v>526.46600341796875</v>
      </c>
      <c r="B304">
        <v>506.29998779296875</v>
      </c>
    </row>
    <row r="305" spans="1:2" x14ac:dyDescent="0.5">
      <c r="A305">
        <v>526.47601318359375</v>
      </c>
      <c r="B305">
        <v>1167</v>
      </c>
    </row>
    <row r="306" spans="1:2" x14ac:dyDescent="0.5">
      <c r="A306">
        <v>526.48602294921875</v>
      </c>
      <c r="B306">
        <v>1312</v>
      </c>
    </row>
    <row r="307" spans="1:2" x14ac:dyDescent="0.5">
      <c r="A307">
        <v>526.4959716796875</v>
      </c>
      <c r="B307">
        <v>682.20001220703125</v>
      </c>
    </row>
    <row r="308" spans="1:2" x14ac:dyDescent="0.5">
      <c r="A308">
        <v>526.5059814453125</v>
      </c>
      <c r="B308">
        <v>209.19999694824219</v>
      </c>
    </row>
    <row r="309" spans="1:2" x14ac:dyDescent="0.5">
      <c r="A309">
        <v>526.5159912109375</v>
      </c>
      <c r="B309">
        <v>149</v>
      </c>
    </row>
    <row r="310" spans="1:2" x14ac:dyDescent="0.5">
      <c r="A310">
        <v>526.5260009765625</v>
      </c>
      <c r="B310">
        <v>239</v>
      </c>
    </row>
    <row r="311" spans="1:2" x14ac:dyDescent="0.5">
      <c r="A311">
        <v>526.5360107421875</v>
      </c>
      <c r="B311">
        <v>338.79998779296875</v>
      </c>
    </row>
    <row r="312" spans="1:2" x14ac:dyDescent="0.5">
      <c r="A312">
        <v>526.5460205078125</v>
      </c>
      <c r="B312">
        <v>290.5</v>
      </c>
    </row>
    <row r="313" spans="1:2" x14ac:dyDescent="0.5">
      <c r="A313">
        <v>526.5560302734375</v>
      </c>
      <c r="B313">
        <v>183</v>
      </c>
    </row>
    <row r="314" spans="1:2" x14ac:dyDescent="0.5">
      <c r="A314">
        <v>526.56597900390625</v>
      </c>
      <c r="B314">
        <v>161.30000305175781</v>
      </c>
    </row>
    <row r="315" spans="1:2" x14ac:dyDescent="0.5">
      <c r="A315">
        <v>526.57598876953125</v>
      </c>
      <c r="B315">
        <v>211.19999694824219</v>
      </c>
    </row>
    <row r="316" spans="1:2" x14ac:dyDescent="0.5">
      <c r="A316">
        <v>526.58599853515625</v>
      </c>
      <c r="B316">
        <v>296</v>
      </c>
    </row>
    <row r="317" spans="1:2" x14ac:dyDescent="0.5">
      <c r="A317">
        <v>526.59600830078125</v>
      </c>
      <c r="B317">
        <v>365.79998779296875</v>
      </c>
    </row>
    <row r="318" spans="1:2" x14ac:dyDescent="0.5">
      <c r="A318">
        <v>526.60601806640625</v>
      </c>
      <c r="B318">
        <v>299.29998779296875</v>
      </c>
    </row>
    <row r="319" spans="1:2" x14ac:dyDescent="0.5">
      <c r="A319">
        <v>526.61602783203125</v>
      </c>
      <c r="B319">
        <v>216.80000305175781</v>
      </c>
    </row>
    <row r="320" spans="1:2" x14ac:dyDescent="0.5">
      <c r="A320">
        <v>526.6259765625</v>
      </c>
      <c r="B320">
        <v>252</v>
      </c>
    </row>
    <row r="321" spans="1:2" x14ac:dyDescent="0.5">
      <c r="A321">
        <v>526.635986328125</v>
      </c>
      <c r="B321">
        <v>275</v>
      </c>
    </row>
    <row r="322" spans="1:2" x14ac:dyDescent="0.5">
      <c r="A322">
        <v>526.64599609375</v>
      </c>
      <c r="B322">
        <v>235.69999694824219</v>
      </c>
    </row>
    <row r="323" spans="1:2" x14ac:dyDescent="0.5">
      <c r="A323">
        <v>526.656005859375</v>
      </c>
      <c r="B323">
        <v>173</v>
      </c>
    </row>
    <row r="324" spans="1:2" x14ac:dyDescent="0.5">
      <c r="A324">
        <v>526.666015625</v>
      </c>
      <c r="B324">
        <v>139.80000305175781</v>
      </c>
    </row>
    <row r="325" spans="1:2" x14ac:dyDescent="0.5">
      <c r="A325">
        <v>526.676025390625</v>
      </c>
      <c r="B325">
        <v>146.5</v>
      </c>
    </row>
    <row r="326" spans="1:2" x14ac:dyDescent="0.5">
      <c r="A326">
        <v>526.68597412109375</v>
      </c>
      <c r="B326">
        <v>139.30000305175781</v>
      </c>
    </row>
    <row r="327" spans="1:2" x14ac:dyDescent="0.5">
      <c r="A327">
        <v>526.69598388671875</v>
      </c>
      <c r="B327">
        <v>166.80000305175781</v>
      </c>
    </row>
    <row r="328" spans="1:2" x14ac:dyDescent="0.5">
      <c r="A328">
        <v>526.70599365234375</v>
      </c>
      <c r="B328">
        <v>247.30000305175781</v>
      </c>
    </row>
    <row r="329" spans="1:2" x14ac:dyDescent="0.5">
      <c r="A329">
        <v>526.71600341796875</v>
      </c>
      <c r="B329">
        <v>246.19999694824219</v>
      </c>
    </row>
    <row r="330" spans="1:2" x14ac:dyDescent="0.5">
      <c r="A330">
        <v>526.72601318359375</v>
      </c>
      <c r="B330">
        <v>215</v>
      </c>
    </row>
    <row r="331" spans="1:2" x14ac:dyDescent="0.5">
      <c r="A331">
        <v>526.73602294921875</v>
      </c>
      <c r="B331">
        <v>356.5</v>
      </c>
    </row>
    <row r="332" spans="1:2" x14ac:dyDescent="0.5">
      <c r="A332">
        <v>526.7459716796875</v>
      </c>
      <c r="B332">
        <v>651.5</v>
      </c>
    </row>
    <row r="333" spans="1:2" x14ac:dyDescent="0.5">
      <c r="A333">
        <v>526.7559814453125</v>
      </c>
      <c r="B333">
        <v>1759</v>
      </c>
    </row>
    <row r="334" spans="1:2" x14ac:dyDescent="0.5">
      <c r="A334">
        <v>526.7659912109375</v>
      </c>
      <c r="B334">
        <v>13750</v>
      </c>
    </row>
    <row r="335" spans="1:2" x14ac:dyDescent="0.5">
      <c r="A335">
        <v>526.7760009765625</v>
      </c>
      <c r="B335">
        <v>77730</v>
      </c>
    </row>
    <row r="336" spans="1:2" x14ac:dyDescent="0.5">
      <c r="A336">
        <v>526.7860107421875</v>
      </c>
      <c r="B336">
        <v>163400</v>
      </c>
    </row>
    <row r="337" spans="1:2" x14ac:dyDescent="0.5">
      <c r="A337">
        <v>526.7960205078125</v>
      </c>
      <c r="B337">
        <v>148900</v>
      </c>
    </row>
    <row r="338" spans="1:2" x14ac:dyDescent="0.5">
      <c r="A338">
        <v>526.8060302734375</v>
      </c>
      <c r="B338">
        <v>58770</v>
      </c>
    </row>
    <row r="339" spans="1:2" x14ac:dyDescent="0.5">
      <c r="A339">
        <v>526.81597900390625</v>
      </c>
      <c r="B339">
        <v>9054</v>
      </c>
    </row>
    <row r="340" spans="1:2" x14ac:dyDescent="0.5">
      <c r="A340">
        <v>526.8270263671875</v>
      </c>
      <c r="B340">
        <v>1519</v>
      </c>
    </row>
    <row r="341" spans="1:2" x14ac:dyDescent="0.5">
      <c r="A341">
        <v>526.83697509765625</v>
      </c>
      <c r="B341">
        <v>863.70001220703125</v>
      </c>
    </row>
    <row r="342" spans="1:2" x14ac:dyDescent="0.5">
      <c r="A342">
        <v>526.84698486328125</v>
      </c>
      <c r="B342">
        <v>1375</v>
      </c>
    </row>
    <row r="343" spans="1:2" x14ac:dyDescent="0.5">
      <c r="A343">
        <v>526.85699462890625</v>
      </c>
      <c r="B343">
        <v>1639</v>
      </c>
    </row>
    <row r="344" spans="1:2" x14ac:dyDescent="0.5">
      <c r="A344">
        <v>526.86700439453125</v>
      </c>
      <c r="B344">
        <v>1148</v>
      </c>
    </row>
    <row r="345" spans="1:2" x14ac:dyDescent="0.5">
      <c r="A345">
        <v>526.87701416015625</v>
      </c>
      <c r="B345">
        <v>564.29998779296875</v>
      </c>
    </row>
    <row r="346" spans="1:2" x14ac:dyDescent="0.5">
      <c r="A346">
        <v>526.88702392578125</v>
      </c>
      <c r="B346">
        <v>411.5</v>
      </c>
    </row>
    <row r="347" spans="1:2" x14ac:dyDescent="0.5">
      <c r="A347">
        <v>526.89697265625</v>
      </c>
      <c r="B347">
        <v>634.5</v>
      </c>
    </row>
    <row r="348" spans="1:2" x14ac:dyDescent="0.5">
      <c r="A348">
        <v>526.906982421875</v>
      </c>
      <c r="B348">
        <v>1331</v>
      </c>
    </row>
    <row r="349" spans="1:2" x14ac:dyDescent="0.5">
      <c r="A349">
        <v>526.9169921875</v>
      </c>
      <c r="B349">
        <v>1724</v>
      </c>
    </row>
    <row r="350" spans="1:2" x14ac:dyDescent="0.5">
      <c r="A350">
        <v>526.927001953125</v>
      </c>
      <c r="B350">
        <v>1039</v>
      </c>
    </row>
    <row r="351" spans="1:2" x14ac:dyDescent="0.5">
      <c r="A351">
        <v>526.93701171875</v>
      </c>
      <c r="B351">
        <v>306.70001220703125</v>
      </c>
    </row>
    <row r="352" spans="1:2" x14ac:dyDescent="0.5">
      <c r="A352">
        <v>526.947021484375</v>
      </c>
      <c r="B352">
        <v>156.30000305175781</v>
      </c>
    </row>
    <row r="353" spans="1:2" x14ac:dyDescent="0.5">
      <c r="A353">
        <v>526.95697021484375</v>
      </c>
      <c r="B353">
        <v>157.69999694824219</v>
      </c>
    </row>
    <row r="354" spans="1:2" x14ac:dyDescent="0.5">
      <c r="A354">
        <v>526.96697998046875</v>
      </c>
      <c r="B354">
        <v>298.5</v>
      </c>
    </row>
    <row r="355" spans="1:2" x14ac:dyDescent="0.5">
      <c r="A355">
        <v>526.97698974609375</v>
      </c>
      <c r="B355">
        <v>620</v>
      </c>
    </row>
    <row r="356" spans="1:2" x14ac:dyDescent="0.5">
      <c r="A356">
        <v>526.98699951171875</v>
      </c>
      <c r="B356">
        <v>739.5</v>
      </c>
    </row>
    <row r="357" spans="1:2" x14ac:dyDescent="0.5">
      <c r="A357">
        <v>526.99700927734375</v>
      </c>
      <c r="B357">
        <v>513.79998779296875</v>
      </c>
    </row>
    <row r="358" spans="1:2" x14ac:dyDescent="0.5">
      <c r="A358">
        <v>527.00701904296875</v>
      </c>
      <c r="B358">
        <v>291.79998779296875</v>
      </c>
    </row>
    <row r="359" spans="1:2" x14ac:dyDescent="0.5">
      <c r="A359">
        <v>527.01702880859375</v>
      </c>
      <c r="B359">
        <v>224.5</v>
      </c>
    </row>
    <row r="360" spans="1:2" x14ac:dyDescent="0.5">
      <c r="A360">
        <v>527.0269775390625</v>
      </c>
      <c r="B360">
        <v>261.5</v>
      </c>
    </row>
    <row r="361" spans="1:2" x14ac:dyDescent="0.5">
      <c r="A361">
        <v>527.0369873046875</v>
      </c>
      <c r="B361">
        <v>317.79998779296875</v>
      </c>
    </row>
    <row r="362" spans="1:2" x14ac:dyDescent="0.5">
      <c r="A362">
        <v>527.0469970703125</v>
      </c>
      <c r="B362">
        <v>274.5</v>
      </c>
    </row>
    <row r="363" spans="1:2" x14ac:dyDescent="0.5">
      <c r="A363">
        <v>527.0570068359375</v>
      </c>
      <c r="B363">
        <v>173.80000305175781</v>
      </c>
    </row>
    <row r="364" spans="1:2" x14ac:dyDescent="0.5">
      <c r="A364">
        <v>527.0670166015625</v>
      </c>
      <c r="B364">
        <v>127.5</v>
      </c>
    </row>
    <row r="365" spans="1:2" x14ac:dyDescent="0.5">
      <c r="A365">
        <v>527.0770263671875</v>
      </c>
      <c r="B365">
        <v>214.5</v>
      </c>
    </row>
    <row r="366" spans="1:2" x14ac:dyDescent="0.5">
      <c r="A366">
        <v>527.08697509765625</v>
      </c>
      <c r="B366">
        <v>327</v>
      </c>
    </row>
    <row r="367" spans="1:2" x14ac:dyDescent="0.5">
      <c r="A367">
        <v>527.09698486328125</v>
      </c>
      <c r="B367">
        <v>272.79998779296875</v>
      </c>
    </row>
    <row r="368" spans="1:2" x14ac:dyDescent="0.5">
      <c r="A368">
        <v>527.10699462890625</v>
      </c>
      <c r="B368">
        <v>162.69999694824219</v>
      </c>
    </row>
    <row r="369" spans="1:2" x14ac:dyDescent="0.5">
      <c r="A369">
        <v>527.11700439453125</v>
      </c>
      <c r="B369">
        <v>120.19999694824219</v>
      </c>
    </row>
    <row r="370" spans="1:2" x14ac:dyDescent="0.5">
      <c r="A370">
        <v>527.12701416015625</v>
      </c>
      <c r="B370">
        <v>112.69999694824219</v>
      </c>
    </row>
    <row r="371" spans="1:2" x14ac:dyDescent="0.5">
      <c r="A371">
        <v>527.13702392578125</v>
      </c>
      <c r="B371">
        <v>107.30000305175781</v>
      </c>
    </row>
    <row r="372" spans="1:2" x14ac:dyDescent="0.5">
      <c r="A372">
        <v>527.14697265625</v>
      </c>
      <c r="B372">
        <v>79</v>
      </c>
    </row>
    <row r="373" spans="1:2" x14ac:dyDescent="0.5">
      <c r="A373">
        <v>527.156982421875</v>
      </c>
      <c r="B373">
        <v>56.25</v>
      </c>
    </row>
    <row r="374" spans="1:2" x14ac:dyDescent="0.5">
      <c r="A374">
        <v>527.1669921875</v>
      </c>
      <c r="B374">
        <v>71.25</v>
      </c>
    </row>
    <row r="375" spans="1:2" x14ac:dyDescent="0.5">
      <c r="A375">
        <v>527.177001953125</v>
      </c>
      <c r="B375">
        <v>122.80000305175781</v>
      </c>
    </row>
    <row r="376" spans="1:2" x14ac:dyDescent="0.5">
      <c r="A376">
        <v>527.18701171875</v>
      </c>
      <c r="B376">
        <v>138.5</v>
      </c>
    </row>
    <row r="377" spans="1:2" x14ac:dyDescent="0.5">
      <c r="A377">
        <v>527.197021484375</v>
      </c>
      <c r="B377">
        <v>119.5</v>
      </c>
    </row>
    <row r="378" spans="1:2" x14ac:dyDescent="0.5">
      <c r="A378">
        <v>527.20697021484375</v>
      </c>
      <c r="B378">
        <v>156.5</v>
      </c>
    </row>
    <row r="379" spans="1:2" x14ac:dyDescent="0.5">
      <c r="A379">
        <v>527.21697998046875</v>
      </c>
      <c r="B379">
        <v>168</v>
      </c>
    </row>
    <row r="380" spans="1:2" x14ac:dyDescent="0.5">
      <c r="A380">
        <v>527.22698974609375</v>
      </c>
      <c r="B380">
        <v>144.80000305175781</v>
      </c>
    </row>
    <row r="381" spans="1:2" x14ac:dyDescent="0.5">
      <c r="A381">
        <v>527.23699951171875</v>
      </c>
      <c r="B381">
        <v>227.5</v>
      </c>
    </row>
    <row r="382" spans="1:2" x14ac:dyDescent="0.5">
      <c r="A382">
        <v>527.24700927734375</v>
      </c>
      <c r="B382">
        <v>343</v>
      </c>
    </row>
    <row r="383" spans="1:2" x14ac:dyDescent="0.5">
      <c r="A383">
        <v>527.25799560546875</v>
      </c>
      <c r="B383">
        <v>936.29998779296875</v>
      </c>
    </row>
    <row r="384" spans="1:2" x14ac:dyDescent="0.5">
      <c r="A384">
        <v>527.26800537109375</v>
      </c>
      <c r="B384">
        <v>6656</v>
      </c>
    </row>
    <row r="385" spans="1:2" x14ac:dyDescent="0.5">
      <c r="A385">
        <v>527.27801513671875</v>
      </c>
      <c r="B385">
        <v>34290</v>
      </c>
    </row>
    <row r="386" spans="1:2" x14ac:dyDescent="0.5">
      <c r="A386">
        <v>527.28802490234375</v>
      </c>
      <c r="B386">
        <v>76580</v>
      </c>
    </row>
    <row r="387" spans="1:2" x14ac:dyDescent="0.5">
      <c r="A387">
        <v>527.2979736328125</v>
      </c>
      <c r="B387">
        <v>81040</v>
      </c>
    </row>
    <row r="388" spans="1:2" x14ac:dyDescent="0.5">
      <c r="A388">
        <v>527.3079833984375</v>
      </c>
      <c r="B388">
        <v>41480</v>
      </c>
    </row>
    <row r="389" spans="1:2" x14ac:dyDescent="0.5">
      <c r="A389">
        <v>527.3179931640625</v>
      </c>
      <c r="B389">
        <v>9794</v>
      </c>
    </row>
    <row r="390" spans="1:2" x14ac:dyDescent="0.5">
      <c r="A390">
        <v>527.3280029296875</v>
      </c>
      <c r="B390">
        <v>1481</v>
      </c>
    </row>
    <row r="391" spans="1:2" x14ac:dyDescent="0.5">
      <c r="A391">
        <v>527.3380126953125</v>
      </c>
      <c r="B391">
        <v>482.5</v>
      </c>
    </row>
    <row r="392" spans="1:2" x14ac:dyDescent="0.5">
      <c r="A392">
        <v>527.3480224609375</v>
      </c>
      <c r="B392">
        <v>415.5</v>
      </c>
    </row>
    <row r="393" spans="1:2" x14ac:dyDescent="0.5">
      <c r="A393">
        <v>527.35797119140625</v>
      </c>
      <c r="B393">
        <v>589.5</v>
      </c>
    </row>
    <row r="394" spans="1:2" x14ac:dyDescent="0.5">
      <c r="A394">
        <v>527.36798095703125</v>
      </c>
      <c r="B394">
        <v>553.20001220703125</v>
      </c>
    </row>
    <row r="395" spans="1:2" x14ac:dyDescent="0.5">
      <c r="A395">
        <v>527.37799072265625</v>
      </c>
      <c r="B395">
        <v>304.29998779296875</v>
      </c>
    </row>
    <row r="396" spans="1:2" x14ac:dyDescent="0.5">
      <c r="A396">
        <v>527.38800048828125</v>
      </c>
      <c r="B396">
        <v>150.5</v>
      </c>
    </row>
    <row r="397" spans="1:2" x14ac:dyDescent="0.5">
      <c r="A397">
        <v>527.39801025390625</v>
      </c>
      <c r="B397">
        <v>208.5</v>
      </c>
    </row>
    <row r="398" spans="1:2" x14ac:dyDescent="0.5">
      <c r="A398">
        <v>527.40802001953125</v>
      </c>
      <c r="B398">
        <v>443.79998779296875</v>
      </c>
    </row>
    <row r="399" spans="1:2" x14ac:dyDescent="0.5">
      <c r="A399">
        <v>527.41802978515625</v>
      </c>
      <c r="B399">
        <v>618.5</v>
      </c>
    </row>
    <row r="400" spans="1:2" x14ac:dyDescent="0.5">
      <c r="A400">
        <v>527.427978515625</v>
      </c>
      <c r="B400">
        <v>445.20001220703125</v>
      </c>
    </row>
    <row r="401" spans="1:2" x14ac:dyDescent="0.5">
      <c r="A401">
        <v>527.43798828125</v>
      </c>
      <c r="B401">
        <v>187</v>
      </c>
    </row>
    <row r="402" spans="1:2" x14ac:dyDescent="0.5">
      <c r="A402">
        <v>527.447998046875</v>
      </c>
      <c r="B402">
        <v>134.69999694824219</v>
      </c>
    </row>
    <row r="403" spans="1:2" x14ac:dyDescent="0.5">
      <c r="A403">
        <v>527.4580078125</v>
      </c>
      <c r="B403">
        <v>176</v>
      </c>
    </row>
    <row r="404" spans="1:2" x14ac:dyDescent="0.5">
      <c r="A404">
        <v>527.468017578125</v>
      </c>
      <c r="B404">
        <v>181.69999694824219</v>
      </c>
    </row>
    <row r="405" spans="1:2" x14ac:dyDescent="0.5">
      <c r="A405">
        <v>527.47802734375</v>
      </c>
      <c r="B405">
        <v>157.30000305175781</v>
      </c>
    </row>
    <row r="406" spans="1:2" x14ac:dyDescent="0.5">
      <c r="A406">
        <v>527.48797607421875</v>
      </c>
      <c r="B406">
        <v>141.5</v>
      </c>
    </row>
    <row r="407" spans="1:2" x14ac:dyDescent="0.5">
      <c r="A407">
        <v>527.49798583984375</v>
      </c>
      <c r="B407">
        <v>149.5</v>
      </c>
    </row>
    <row r="408" spans="1:2" x14ac:dyDescent="0.5">
      <c r="A408">
        <v>527.50799560546875</v>
      </c>
      <c r="B408">
        <v>161.5</v>
      </c>
    </row>
    <row r="409" spans="1:2" x14ac:dyDescent="0.5">
      <c r="A409">
        <v>527.51800537109375</v>
      </c>
      <c r="B409">
        <v>147.19999694824219</v>
      </c>
    </row>
    <row r="410" spans="1:2" x14ac:dyDescent="0.5">
      <c r="A410">
        <v>527.52801513671875</v>
      </c>
      <c r="B410">
        <v>140.80000305175781</v>
      </c>
    </row>
    <row r="411" spans="1:2" x14ac:dyDescent="0.5">
      <c r="A411">
        <v>527.53802490234375</v>
      </c>
      <c r="B411">
        <v>142.5</v>
      </c>
    </row>
    <row r="412" spans="1:2" x14ac:dyDescent="0.5">
      <c r="A412">
        <v>527.5479736328125</v>
      </c>
      <c r="B412">
        <v>114.5</v>
      </c>
    </row>
    <row r="413" spans="1:2" x14ac:dyDescent="0.5">
      <c r="A413">
        <v>527.5579833984375</v>
      </c>
      <c r="B413">
        <v>89</v>
      </c>
    </row>
    <row r="414" spans="1:2" x14ac:dyDescent="0.5">
      <c r="A414">
        <v>527.5679931640625</v>
      </c>
      <c r="B414">
        <v>80.5</v>
      </c>
    </row>
    <row r="415" spans="1:2" x14ac:dyDescent="0.5">
      <c r="A415">
        <v>527.5780029296875</v>
      </c>
      <c r="B415">
        <v>107</v>
      </c>
    </row>
    <row r="416" spans="1:2" x14ac:dyDescent="0.5">
      <c r="A416">
        <v>527.5880126953125</v>
      </c>
      <c r="B416">
        <v>189</v>
      </c>
    </row>
    <row r="417" spans="1:2" x14ac:dyDescent="0.5">
      <c r="A417">
        <v>527.5980224609375</v>
      </c>
      <c r="B417">
        <v>279.5</v>
      </c>
    </row>
    <row r="418" spans="1:2" x14ac:dyDescent="0.5">
      <c r="A418">
        <v>527.60797119140625</v>
      </c>
      <c r="B418">
        <v>265.5</v>
      </c>
    </row>
    <row r="419" spans="1:2" x14ac:dyDescent="0.5">
      <c r="A419">
        <v>527.61798095703125</v>
      </c>
      <c r="B419">
        <v>143.30000305175781</v>
      </c>
    </row>
    <row r="420" spans="1:2" x14ac:dyDescent="0.5">
      <c r="A420">
        <v>527.62799072265625</v>
      </c>
      <c r="B420">
        <v>71.75</v>
      </c>
    </row>
    <row r="421" spans="1:2" x14ac:dyDescent="0.5">
      <c r="A421">
        <v>527.63800048828125</v>
      </c>
      <c r="B421">
        <v>69.5</v>
      </c>
    </row>
    <row r="422" spans="1:2" x14ac:dyDescent="0.5">
      <c r="A422">
        <v>527.64801025390625</v>
      </c>
      <c r="B422">
        <v>96.25</v>
      </c>
    </row>
    <row r="423" spans="1:2" x14ac:dyDescent="0.5">
      <c r="A423">
        <v>527.65899658203125</v>
      </c>
      <c r="B423">
        <v>129.80000305175781</v>
      </c>
    </row>
    <row r="424" spans="1:2" x14ac:dyDescent="0.5">
      <c r="A424">
        <v>527.66900634765625</v>
      </c>
      <c r="B424">
        <v>142.5</v>
      </c>
    </row>
    <row r="425" spans="1:2" x14ac:dyDescent="0.5">
      <c r="A425">
        <v>527.67901611328125</v>
      </c>
      <c r="B425">
        <v>184</v>
      </c>
    </row>
    <row r="426" spans="1:2" x14ac:dyDescent="0.5">
      <c r="A426">
        <v>527.68902587890625</v>
      </c>
      <c r="B426">
        <v>200</v>
      </c>
    </row>
    <row r="427" spans="1:2" x14ac:dyDescent="0.5">
      <c r="A427">
        <v>527.698974609375</v>
      </c>
      <c r="B427">
        <v>151.80000305175781</v>
      </c>
    </row>
    <row r="428" spans="1:2" x14ac:dyDescent="0.5">
      <c r="A428">
        <v>527.708984375</v>
      </c>
      <c r="B428">
        <v>119.5</v>
      </c>
    </row>
    <row r="429" spans="1:2" x14ac:dyDescent="0.5">
      <c r="A429">
        <v>527.718994140625</v>
      </c>
      <c r="B429">
        <v>110.5</v>
      </c>
    </row>
    <row r="430" spans="1:2" x14ac:dyDescent="0.5">
      <c r="A430">
        <v>527.72900390625</v>
      </c>
      <c r="B430">
        <v>103.30000305175781</v>
      </c>
    </row>
    <row r="431" spans="1:2" x14ac:dyDescent="0.5">
      <c r="A431">
        <v>527.739013671875</v>
      </c>
      <c r="B431">
        <v>108.30000305175781</v>
      </c>
    </row>
    <row r="432" spans="1:2" x14ac:dyDescent="0.5">
      <c r="A432">
        <v>527.7490234375</v>
      </c>
      <c r="B432">
        <v>204.30000305175781</v>
      </c>
    </row>
    <row r="433" spans="1:2" x14ac:dyDescent="0.5">
      <c r="A433">
        <v>527.75897216796875</v>
      </c>
      <c r="B433">
        <v>794</v>
      </c>
    </row>
    <row r="434" spans="1:2" x14ac:dyDescent="0.5">
      <c r="A434">
        <v>527.76898193359375</v>
      </c>
      <c r="B434">
        <v>4099</v>
      </c>
    </row>
    <row r="435" spans="1:2" x14ac:dyDescent="0.5">
      <c r="A435">
        <v>527.77899169921875</v>
      </c>
      <c r="B435">
        <v>14610</v>
      </c>
    </row>
    <row r="436" spans="1:2" x14ac:dyDescent="0.5">
      <c r="A436">
        <v>527.78900146484375</v>
      </c>
      <c r="B436">
        <v>27850</v>
      </c>
    </row>
    <row r="437" spans="1:2" x14ac:dyDescent="0.5">
      <c r="A437">
        <v>527.79901123046875</v>
      </c>
      <c r="B437">
        <v>29010</v>
      </c>
    </row>
    <row r="438" spans="1:2" x14ac:dyDescent="0.5">
      <c r="A438">
        <v>527.80902099609375</v>
      </c>
      <c r="B438">
        <v>16860</v>
      </c>
    </row>
    <row r="439" spans="1:2" x14ac:dyDescent="0.5">
      <c r="A439">
        <v>527.8189697265625</v>
      </c>
      <c r="B439">
        <v>5468</v>
      </c>
    </row>
    <row r="440" spans="1:2" x14ac:dyDescent="0.5">
      <c r="A440">
        <v>527.8289794921875</v>
      </c>
      <c r="B440">
        <v>1299</v>
      </c>
    </row>
    <row r="441" spans="1:2" x14ac:dyDescent="0.5">
      <c r="A441">
        <v>527.8389892578125</v>
      </c>
      <c r="B441">
        <v>560.5</v>
      </c>
    </row>
    <row r="442" spans="1:2" x14ac:dyDescent="0.5">
      <c r="A442">
        <v>527.8489990234375</v>
      </c>
      <c r="B442">
        <v>385</v>
      </c>
    </row>
    <row r="443" spans="1:2" x14ac:dyDescent="0.5">
      <c r="A443">
        <v>527.8590087890625</v>
      </c>
      <c r="B443">
        <v>359.5</v>
      </c>
    </row>
    <row r="444" spans="1:2" x14ac:dyDescent="0.5">
      <c r="A444">
        <v>527.8690185546875</v>
      </c>
      <c r="B444">
        <v>283.70001220703125</v>
      </c>
    </row>
    <row r="445" spans="1:2" x14ac:dyDescent="0.5">
      <c r="A445">
        <v>527.8790283203125</v>
      </c>
      <c r="B445">
        <v>185.30000305175781</v>
      </c>
    </row>
    <row r="446" spans="1:2" x14ac:dyDescent="0.5">
      <c r="A446">
        <v>527.88897705078125</v>
      </c>
      <c r="B446">
        <v>92.25</v>
      </c>
    </row>
    <row r="447" spans="1:2" x14ac:dyDescent="0.5">
      <c r="A447">
        <v>527.89898681640625</v>
      </c>
      <c r="B447">
        <v>66.25</v>
      </c>
    </row>
    <row r="448" spans="1:2" x14ac:dyDescent="0.5">
      <c r="A448">
        <v>527.90899658203125</v>
      </c>
      <c r="B448">
        <v>126.80000305175781</v>
      </c>
    </row>
    <row r="449" spans="1:2" x14ac:dyDescent="0.5">
      <c r="A449">
        <v>527.91900634765625</v>
      </c>
      <c r="B449">
        <v>167.80000305175781</v>
      </c>
    </row>
    <row r="450" spans="1:2" x14ac:dyDescent="0.5">
      <c r="A450">
        <v>527.92901611328125</v>
      </c>
      <c r="B450">
        <v>135.30000305175781</v>
      </c>
    </row>
    <row r="451" spans="1:2" x14ac:dyDescent="0.5">
      <c r="A451">
        <v>527.93902587890625</v>
      </c>
      <c r="B451">
        <v>91.75</v>
      </c>
    </row>
    <row r="452" spans="1:2" x14ac:dyDescent="0.5">
      <c r="A452">
        <v>527.948974609375</v>
      </c>
      <c r="B452">
        <v>80.5</v>
      </c>
    </row>
    <row r="453" spans="1:2" x14ac:dyDescent="0.5">
      <c r="A453">
        <v>527.958984375</v>
      </c>
      <c r="B453">
        <v>64.75</v>
      </c>
    </row>
    <row r="454" spans="1:2" x14ac:dyDescent="0.5">
      <c r="A454">
        <v>527.969970703125</v>
      </c>
      <c r="B454">
        <v>60</v>
      </c>
    </row>
    <row r="455" spans="1:2" x14ac:dyDescent="0.5">
      <c r="A455">
        <v>527.97998046875</v>
      </c>
      <c r="B455">
        <v>100.19999694824219</v>
      </c>
    </row>
    <row r="456" spans="1:2" x14ac:dyDescent="0.5">
      <c r="A456">
        <v>527.989990234375</v>
      </c>
      <c r="B456">
        <v>148.5</v>
      </c>
    </row>
    <row r="457" spans="1:2" x14ac:dyDescent="0.5">
      <c r="A457">
        <v>528</v>
      </c>
      <c r="B457">
        <v>142</v>
      </c>
    </row>
    <row r="458" spans="1:2" x14ac:dyDescent="0.5">
      <c r="A458">
        <v>528.010009765625</v>
      </c>
      <c r="B458">
        <v>113</v>
      </c>
    </row>
    <row r="459" spans="1:2" x14ac:dyDescent="0.5">
      <c r="A459">
        <v>528.02001953125</v>
      </c>
      <c r="B459">
        <v>149.80000305175781</v>
      </c>
    </row>
    <row r="460" spans="1:2" x14ac:dyDescent="0.5">
      <c r="A460">
        <v>528.030029296875</v>
      </c>
      <c r="B460">
        <v>165</v>
      </c>
    </row>
    <row r="461" spans="1:2" x14ac:dyDescent="0.5">
      <c r="A461">
        <v>528.03997802734375</v>
      </c>
      <c r="B461">
        <v>78.25</v>
      </c>
    </row>
    <row r="462" spans="1:2" x14ac:dyDescent="0.5">
      <c r="A462">
        <v>528.04998779296875</v>
      </c>
      <c r="B462">
        <v>36</v>
      </c>
    </row>
    <row r="463" spans="1:2" x14ac:dyDescent="0.5">
      <c r="A463">
        <v>528.05999755859375</v>
      </c>
      <c r="B463">
        <v>82.75</v>
      </c>
    </row>
    <row r="464" spans="1:2" x14ac:dyDescent="0.5">
      <c r="A464">
        <v>528.07000732421875</v>
      </c>
      <c r="B464">
        <v>126</v>
      </c>
    </row>
    <row r="465" spans="1:2" x14ac:dyDescent="0.5">
      <c r="A465">
        <v>528.08001708984375</v>
      </c>
      <c r="B465">
        <v>145.5</v>
      </c>
    </row>
    <row r="466" spans="1:2" x14ac:dyDescent="0.5">
      <c r="A466">
        <v>528.09002685546875</v>
      </c>
      <c r="B466">
        <v>128.80000305175781</v>
      </c>
    </row>
    <row r="467" spans="1:2" x14ac:dyDescent="0.5">
      <c r="A467">
        <v>528.0999755859375</v>
      </c>
      <c r="B467">
        <v>89.25</v>
      </c>
    </row>
    <row r="468" spans="1:2" x14ac:dyDescent="0.5">
      <c r="A468">
        <v>528.1099853515625</v>
      </c>
      <c r="B468">
        <v>72.25</v>
      </c>
    </row>
    <row r="469" spans="1:2" x14ac:dyDescent="0.5">
      <c r="A469">
        <v>528.1199951171875</v>
      </c>
      <c r="B469">
        <v>57</v>
      </c>
    </row>
    <row r="470" spans="1:2" x14ac:dyDescent="0.5">
      <c r="A470">
        <v>528.1300048828125</v>
      </c>
      <c r="B470">
        <v>50.25</v>
      </c>
    </row>
    <row r="471" spans="1:2" x14ac:dyDescent="0.5">
      <c r="A471">
        <v>528.1400146484375</v>
      </c>
      <c r="B471">
        <v>65.25</v>
      </c>
    </row>
    <row r="472" spans="1:2" x14ac:dyDescent="0.5">
      <c r="A472">
        <v>528.1500244140625</v>
      </c>
      <c r="B472">
        <v>55.25</v>
      </c>
    </row>
    <row r="473" spans="1:2" x14ac:dyDescent="0.5">
      <c r="A473">
        <v>528.15997314453125</v>
      </c>
      <c r="B473">
        <v>38.5</v>
      </c>
    </row>
    <row r="474" spans="1:2" x14ac:dyDescent="0.5">
      <c r="A474">
        <v>528.16998291015625</v>
      </c>
      <c r="B474">
        <v>48</v>
      </c>
    </row>
    <row r="475" spans="1:2" x14ac:dyDescent="0.5">
      <c r="A475">
        <v>528.17999267578125</v>
      </c>
      <c r="B475">
        <v>58.5</v>
      </c>
    </row>
    <row r="476" spans="1:2" x14ac:dyDescent="0.5">
      <c r="A476">
        <v>528.19000244140625</v>
      </c>
      <c r="B476">
        <v>47.75</v>
      </c>
    </row>
    <row r="477" spans="1:2" x14ac:dyDescent="0.5">
      <c r="A477">
        <v>528.20001220703125</v>
      </c>
      <c r="B477">
        <v>30.25</v>
      </c>
    </row>
    <row r="478" spans="1:2" x14ac:dyDescent="0.5">
      <c r="A478">
        <v>528.21002197265625</v>
      </c>
      <c r="B478">
        <v>32.5</v>
      </c>
    </row>
    <row r="479" spans="1:2" x14ac:dyDescent="0.5">
      <c r="A479">
        <v>528.219970703125</v>
      </c>
      <c r="B479">
        <v>60.75</v>
      </c>
    </row>
    <row r="480" spans="1:2" x14ac:dyDescent="0.5">
      <c r="A480">
        <v>528.22998046875</v>
      </c>
      <c r="B480">
        <v>113</v>
      </c>
    </row>
    <row r="481" spans="1:2" x14ac:dyDescent="0.5">
      <c r="A481">
        <v>528.239990234375</v>
      </c>
      <c r="B481">
        <v>192</v>
      </c>
    </row>
    <row r="482" spans="1:2" x14ac:dyDescent="0.5">
      <c r="A482">
        <v>528.25</v>
      </c>
      <c r="B482">
        <v>243</v>
      </c>
    </row>
    <row r="483" spans="1:2" x14ac:dyDescent="0.5">
      <c r="A483">
        <v>528.260009765625</v>
      </c>
      <c r="B483">
        <v>463.29998779296875</v>
      </c>
    </row>
    <row r="484" spans="1:2" x14ac:dyDescent="0.5">
      <c r="A484">
        <v>528.27099609375</v>
      </c>
      <c r="B484">
        <v>1454</v>
      </c>
    </row>
    <row r="485" spans="1:2" x14ac:dyDescent="0.5">
      <c r="A485">
        <v>528.281005859375</v>
      </c>
      <c r="B485">
        <v>4199</v>
      </c>
    </row>
    <row r="486" spans="1:2" x14ac:dyDescent="0.5">
      <c r="A486">
        <v>528.291015625</v>
      </c>
      <c r="B486">
        <v>8146</v>
      </c>
    </row>
    <row r="487" spans="1:2" x14ac:dyDescent="0.5">
      <c r="A487">
        <v>528.301025390625</v>
      </c>
      <c r="B487">
        <v>9135</v>
      </c>
    </row>
    <row r="488" spans="1:2" x14ac:dyDescent="0.5">
      <c r="A488">
        <v>528.31097412109375</v>
      </c>
      <c r="B488">
        <v>5700</v>
      </c>
    </row>
    <row r="489" spans="1:2" x14ac:dyDescent="0.5">
      <c r="A489">
        <v>528.32098388671875</v>
      </c>
      <c r="B489">
        <v>2070</v>
      </c>
    </row>
    <row r="490" spans="1:2" x14ac:dyDescent="0.5">
      <c r="A490">
        <v>528.33099365234375</v>
      </c>
      <c r="B490">
        <v>572.5</v>
      </c>
    </row>
    <row r="491" spans="1:2" x14ac:dyDescent="0.5">
      <c r="A491">
        <v>528.34100341796875</v>
      </c>
      <c r="B491">
        <v>212.30000305175781</v>
      </c>
    </row>
    <row r="492" spans="1:2" x14ac:dyDescent="0.5">
      <c r="A492">
        <v>528.35101318359375</v>
      </c>
      <c r="B492">
        <v>158.5</v>
      </c>
    </row>
    <row r="493" spans="1:2" x14ac:dyDescent="0.5">
      <c r="A493">
        <v>528.36102294921875</v>
      </c>
      <c r="B493">
        <v>113.5</v>
      </c>
    </row>
    <row r="494" spans="1:2" x14ac:dyDescent="0.5">
      <c r="A494">
        <v>528.3709716796875</v>
      </c>
      <c r="B494">
        <v>51.75</v>
      </c>
    </row>
    <row r="495" spans="1:2" x14ac:dyDescent="0.5">
      <c r="A495">
        <v>528.3809814453125</v>
      </c>
      <c r="B495">
        <v>31.25</v>
      </c>
    </row>
    <row r="496" spans="1:2" x14ac:dyDescent="0.5">
      <c r="A496">
        <v>528.3909912109375</v>
      </c>
      <c r="B496">
        <v>42.5</v>
      </c>
    </row>
    <row r="497" spans="1:2" x14ac:dyDescent="0.5">
      <c r="A497">
        <v>528.4010009765625</v>
      </c>
      <c r="B497">
        <v>69</v>
      </c>
    </row>
    <row r="498" spans="1:2" x14ac:dyDescent="0.5">
      <c r="A498">
        <v>528.4110107421875</v>
      </c>
      <c r="B498">
        <v>85.5</v>
      </c>
    </row>
    <row r="499" spans="1:2" x14ac:dyDescent="0.5">
      <c r="A499">
        <v>528.4210205078125</v>
      </c>
      <c r="B499">
        <v>63.75</v>
      </c>
    </row>
    <row r="500" spans="1:2" x14ac:dyDescent="0.5">
      <c r="A500">
        <v>528.4310302734375</v>
      </c>
      <c r="B500">
        <v>46.5</v>
      </c>
    </row>
    <row r="501" spans="1:2" x14ac:dyDescent="0.5">
      <c r="A501">
        <v>528.44097900390625</v>
      </c>
      <c r="B501">
        <v>49.25</v>
      </c>
    </row>
    <row r="502" spans="1:2" x14ac:dyDescent="0.5">
      <c r="A502">
        <v>528.45098876953125</v>
      </c>
      <c r="B502">
        <v>49.75</v>
      </c>
    </row>
    <row r="503" spans="1:2" x14ac:dyDescent="0.5">
      <c r="A503">
        <v>528.46099853515625</v>
      </c>
      <c r="B503">
        <v>40.75</v>
      </c>
    </row>
    <row r="504" spans="1:2" x14ac:dyDescent="0.5">
      <c r="A504">
        <v>528.47100830078125</v>
      </c>
      <c r="B504">
        <v>37.5</v>
      </c>
    </row>
    <row r="505" spans="1:2" x14ac:dyDescent="0.5">
      <c r="A505">
        <v>528.48101806640625</v>
      </c>
      <c r="B505">
        <v>38.75</v>
      </c>
    </row>
    <row r="506" spans="1:2" x14ac:dyDescent="0.5">
      <c r="A506">
        <v>528.49102783203125</v>
      </c>
      <c r="B506">
        <v>24.25</v>
      </c>
    </row>
    <row r="507" spans="1:2" x14ac:dyDescent="0.5">
      <c r="A507">
        <v>528.5009765625</v>
      </c>
      <c r="B507">
        <v>17.5</v>
      </c>
    </row>
    <row r="508" spans="1:2" x14ac:dyDescent="0.5">
      <c r="A508">
        <v>528.510986328125</v>
      </c>
      <c r="B508">
        <v>24.75</v>
      </c>
    </row>
    <row r="509" spans="1:2" x14ac:dyDescent="0.5">
      <c r="A509">
        <v>528.52099609375</v>
      </c>
      <c r="B509">
        <v>47.25</v>
      </c>
    </row>
    <row r="510" spans="1:2" x14ac:dyDescent="0.5">
      <c r="A510">
        <v>528.531005859375</v>
      </c>
      <c r="B510">
        <v>66</v>
      </c>
    </row>
    <row r="511" spans="1:2" x14ac:dyDescent="0.5">
      <c r="A511">
        <v>528.541015625</v>
      </c>
      <c r="B511">
        <v>63</v>
      </c>
    </row>
    <row r="512" spans="1:2" x14ac:dyDescent="0.5">
      <c r="A512">
        <v>528.552001953125</v>
      </c>
      <c r="B512">
        <v>75.25</v>
      </c>
    </row>
    <row r="513" spans="1:2" x14ac:dyDescent="0.5">
      <c r="A513">
        <v>528.56201171875</v>
      </c>
      <c r="B513">
        <v>84.75</v>
      </c>
    </row>
    <row r="514" spans="1:2" x14ac:dyDescent="0.5">
      <c r="A514">
        <v>528.572021484375</v>
      </c>
      <c r="B514">
        <v>67.5</v>
      </c>
    </row>
    <row r="515" spans="1:2" x14ac:dyDescent="0.5">
      <c r="A515">
        <v>528.58197021484375</v>
      </c>
      <c r="B515">
        <v>47.5</v>
      </c>
    </row>
    <row r="516" spans="1:2" x14ac:dyDescent="0.5">
      <c r="A516">
        <v>528.59197998046875</v>
      </c>
      <c r="B516">
        <v>51.75</v>
      </c>
    </row>
    <row r="517" spans="1:2" x14ac:dyDescent="0.5">
      <c r="A517">
        <v>528.60198974609375</v>
      </c>
      <c r="B517">
        <v>61.5</v>
      </c>
    </row>
    <row r="518" spans="1:2" x14ac:dyDescent="0.5">
      <c r="A518">
        <v>528.61199951171875</v>
      </c>
      <c r="B518">
        <v>46.5</v>
      </c>
    </row>
    <row r="519" spans="1:2" x14ac:dyDescent="0.5">
      <c r="A519">
        <v>528.62200927734375</v>
      </c>
      <c r="B519">
        <v>34</v>
      </c>
    </row>
    <row r="520" spans="1:2" x14ac:dyDescent="0.5">
      <c r="A520">
        <v>528.63201904296875</v>
      </c>
      <c r="B520">
        <v>45.25</v>
      </c>
    </row>
    <row r="521" spans="1:2" x14ac:dyDescent="0.5">
      <c r="A521">
        <v>528.64202880859375</v>
      </c>
      <c r="B521">
        <v>63.25</v>
      </c>
    </row>
    <row r="522" spans="1:2" x14ac:dyDescent="0.5">
      <c r="A522">
        <v>528.6519775390625</v>
      </c>
      <c r="B522">
        <v>65.25</v>
      </c>
    </row>
    <row r="523" spans="1:2" x14ac:dyDescent="0.5">
      <c r="A523">
        <v>528.6619873046875</v>
      </c>
      <c r="B523">
        <v>58.25</v>
      </c>
    </row>
    <row r="524" spans="1:2" x14ac:dyDescent="0.5">
      <c r="A524">
        <v>528.6719970703125</v>
      </c>
      <c r="B524">
        <v>59.75</v>
      </c>
    </row>
    <row r="525" spans="1:2" x14ac:dyDescent="0.5">
      <c r="A525">
        <v>528.6820068359375</v>
      </c>
      <c r="B525">
        <v>52.5</v>
      </c>
    </row>
    <row r="526" spans="1:2" x14ac:dyDescent="0.5">
      <c r="A526">
        <v>528.6920166015625</v>
      </c>
      <c r="B526">
        <v>31.5</v>
      </c>
    </row>
    <row r="527" spans="1:2" x14ac:dyDescent="0.5">
      <c r="A527">
        <v>528.7020263671875</v>
      </c>
      <c r="B527">
        <v>45.5</v>
      </c>
    </row>
    <row r="528" spans="1:2" x14ac:dyDescent="0.5">
      <c r="A528">
        <v>528.71197509765625</v>
      </c>
      <c r="B528">
        <v>96.5</v>
      </c>
    </row>
    <row r="529" spans="1:2" x14ac:dyDescent="0.5">
      <c r="A529">
        <v>528.72198486328125</v>
      </c>
      <c r="B529">
        <v>134</v>
      </c>
    </row>
    <row r="530" spans="1:2" x14ac:dyDescent="0.5">
      <c r="A530">
        <v>528.73199462890625</v>
      </c>
      <c r="B530">
        <v>163.80000305175781</v>
      </c>
    </row>
    <row r="531" spans="1:2" x14ac:dyDescent="0.5">
      <c r="A531">
        <v>528.74200439453125</v>
      </c>
      <c r="B531">
        <v>191</v>
      </c>
    </row>
    <row r="532" spans="1:2" x14ac:dyDescent="0.5">
      <c r="A532">
        <v>528.75201416015625</v>
      </c>
      <c r="B532">
        <v>248.5</v>
      </c>
    </row>
    <row r="533" spans="1:2" x14ac:dyDescent="0.5">
      <c r="A533">
        <v>528.76202392578125</v>
      </c>
      <c r="B533">
        <v>352.5</v>
      </c>
    </row>
    <row r="534" spans="1:2" x14ac:dyDescent="0.5">
      <c r="A534">
        <v>528.77197265625</v>
      </c>
      <c r="B534">
        <v>655</v>
      </c>
    </row>
    <row r="535" spans="1:2" x14ac:dyDescent="0.5">
      <c r="A535">
        <v>528.781982421875</v>
      </c>
      <c r="B535">
        <v>1550</v>
      </c>
    </row>
    <row r="536" spans="1:2" x14ac:dyDescent="0.5">
      <c r="A536">
        <v>528.7919921875</v>
      </c>
      <c r="B536">
        <v>2535</v>
      </c>
    </row>
    <row r="537" spans="1:2" x14ac:dyDescent="0.5">
      <c r="A537">
        <v>528.802001953125</v>
      </c>
      <c r="B537">
        <v>2428</v>
      </c>
    </row>
    <row r="538" spans="1:2" x14ac:dyDescent="0.5">
      <c r="A538">
        <v>528.81201171875</v>
      </c>
      <c r="B538">
        <v>1491</v>
      </c>
    </row>
    <row r="539" spans="1:2" x14ac:dyDescent="0.5">
      <c r="A539">
        <v>528.822998046875</v>
      </c>
      <c r="B539">
        <v>759</v>
      </c>
    </row>
    <row r="540" spans="1:2" x14ac:dyDescent="0.5">
      <c r="A540">
        <v>528.8330078125</v>
      </c>
      <c r="B540">
        <v>433.5</v>
      </c>
    </row>
    <row r="541" spans="1:2" x14ac:dyDescent="0.5">
      <c r="A541">
        <v>528.843017578125</v>
      </c>
      <c r="B541">
        <v>372.79998779296875</v>
      </c>
    </row>
    <row r="542" spans="1:2" x14ac:dyDescent="0.5">
      <c r="A542">
        <v>528.85302734375</v>
      </c>
      <c r="B542">
        <v>348.70001220703125</v>
      </c>
    </row>
    <row r="543" spans="1:2" x14ac:dyDescent="0.5">
      <c r="A543">
        <v>528.86297607421875</v>
      </c>
      <c r="B543">
        <v>263.5</v>
      </c>
    </row>
    <row r="544" spans="1:2" x14ac:dyDescent="0.5">
      <c r="A544">
        <v>528.87298583984375</v>
      </c>
      <c r="B544">
        <v>188.30000305175781</v>
      </c>
    </row>
    <row r="545" spans="1:2" x14ac:dyDescent="0.5">
      <c r="A545">
        <v>528.88299560546875</v>
      </c>
      <c r="B545">
        <v>114.5</v>
      </c>
    </row>
    <row r="546" spans="1:2" x14ac:dyDescent="0.5">
      <c r="A546">
        <v>528.89300537109375</v>
      </c>
      <c r="B546">
        <v>77.5</v>
      </c>
    </row>
    <row r="547" spans="1:2" x14ac:dyDescent="0.5">
      <c r="A547">
        <v>528.90301513671875</v>
      </c>
      <c r="B547">
        <v>56.75</v>
      </c>
    </row>
    <row r="548" spans="1:2" x14ac:dyDescent="0.5">
      <c r="A548">
        <v>528.91302490234375</v>
      </c>
      <c r="B548">
        <v>39</v>
      </c>
    </row>
    <row r="549" spans="1:2" x14ac:dyDescent="0.5">
      <c r="A549">
        <v>528.9229736328125</v>
      </c>
      <c r="B549">
        <v>60.5</v>
      </c>
    </row>
    <row r="550" spans="1:2" x14ac:dyDescent="0.5">
      <c r="A550">
        <v>528.9329833984375</v>
      </c>
      <c r="B550">
        <v>73</v>
      </c>
    </row>
    <row r="551" spans="1:2" x14ac:dyDescent="0.5">
      <c r="A551">
        <v>528.9429931640625</v>
      </c>
      <c r="B551">
        <v>42.25</v>
      </c>
    </row>
    <row r="552" spans="1:2" x14ac:dyDescent="0.5">
      <c r="A552">
        <v>528.9530029296875</v>
      </c>
      <c r="B552">
        <v>22.25</v>
      </c>
    </row>
    <row r="553" spans="1:2" x14ac:dyDescent="0.5">
      <c r="A553">
        <v>528.9630126953125</v>
      </c>
      <c r="B553">
        <v>23.75</v>
      </c>
    </row>
    <row r="554" spans="1:2" x14ac:dyDescent="0.5">
      <c r="A554">
        <v>528.9730224609375</v>
      </c>
      <c r="B554">
        <v>37.5</v>
      </c>
    </row>
    <row r="555" spans="1:2" x14ac:dyDescent="0.5">
      <c r="A555">
        <v>528.98297119140625</v>
      </c>
      <c r="B555">
        <v>74.5</v>
      </c>
    </row>
    <row r="556" spans="1:2" x14ac:dyDescent="0.5">
      <c r="A556">
        <v>528.99298095703125</v>
      </c>
      <c r="B556">
        <v>95.75</v>
      </c>
    </row>
    <row r="557" spans="1:2" x14ac:dyDescent="0.5">
      <c r="A557">
        <v>529.00299072265625</v>
      </c>
      <c r="B557">
        <v>99</v>
      </c>
    </row>
    <row r="558" spans="1:2" x14ac:dyDescent="0.5">
      <c r="A558">
        <v>529.01300048828125</v>
      </c>
      <c r="B558">
        <v>112.30000305175781</v>
      </c>
    </row>
    <row r="559" spans="1:2" x14ac:dyDescent="0.5">
      <c r="A559">
        <v>529.02301025390625</v>
      </c>
      <c r="B559">
        <v>116.30000305175781</v>
      </c>
    </row>
    <row r="560" spans="1:2" x14ac:dyDescent="0.5">
      <c r="A560">
        <v>529.03302001953125</v>
      </c>
      <c r="B560">
        <v>96.5</v>
      </c>
    </row>
    <row r="561" spans="1:2" x14ac:dyDescent="0.5">
      <c r="A561">
        <v>529.04302978515625</v>
      </c>
      <c r="B561">
        <v>67.25</v>
      </c>
    </row>
    <row r="562" spans="1:2" x14ac:dyDescent="0.5">
      <c r="A562">
        <v>529.052978515625</v>
      </c>
      <c r="B562">
        <v>49</v>
      </c>
    </row>
    <row r="563" spans="1:2" x14ac:dyDescent="0.5">
      <c r="A563">
        <v>529.06298828125</v>
      </c>
      <c r="B563">
        <v>38.75</v>
      </c>
    </row>
    <row r="564" spans="1:2" x14ac:dyDescent="0.5">
      <c r="A564">
        <v>529.072998046875</v>
      </c>
      <c r="B564">
        <v>46.75</v>
      </c>
    </row>
    <row r="565" spans="1:2" x14ac:dyDescent="0.5">
      <c r="A565">
        <v>529.0830078125</v>
      </c>
      <c r="B565">
        <v>70</v>
      </c>
    </row>
    <row r="566" spans="1:2" x14ac:dyDescent="0.5">
      <c r="A566">
        <v>529.093994140625</v>
      </c>
      <c r="B566">
        <v>57.25</v>
      </c>
    </row>
    <row r="567" spans="1:2" x14ac:dyDescent="0.5">
      <c r="A567">
        <v>529.10400390625</v>
      </c>
      <c r="B567">
        <v>27.25</v>
      </c>
    </row>
    <row r="568" spans="1:2" x14ac:dyDescent="0.5">
      <c r="A568">
        <v>529.114013671875</v>
      </c>
      <c r="B568">
        <v>20.25</v>
      </c>
    </row>
    <row r="569" spans="1:2" x14ac:dyDescent="0.5">
      <c r="A569">
        <v>529.1240234375</v>
      </c>
      <c r="B569">
        <v>16.25</v>
      </c>
    </row>
    <row r="570" spans="1:2" x14ac:dyDescent="0.5">
      <c r="A570">
        <v>529.13397216796875</v>
      </c>
      <c r="B570">
        <v>21.25</v>
      </c>
    </row>
    <row r="571" spans="1:2" x14ac:dyDescent="0.5">
      <c r="A571">
        <v>529.14398193359375</v>
      </c>
      <c r="B571">
        <v>39.75</v>
      </c>
    </row>
    <row r="572" spans="1:2" x14ac:dyDescent="0.5">
      <c r="A572">
        <v>529.15399169921875</v>
      </c>
      <c r="B572">
        <v>39.75</v>
      </c>
    </row>
    <row r="573" spans="1:2" x14ac:dyDescent="0.5">
      <c r="A573">
        <v>529.16400146484375</v>
      </c>
      <c r="B573">
        <v>35.25</v>
      </c>
    </row>
    <row r="574" spans="1:2" x14ac:dyDescent="0.5">
      <c r="A574">
        <v>529.17401123046875</v>
      </c>
      <c r="B574">
        <v>36.75</v>
      </c>
    </row>
    <row r="575" spans="1:2" x14ac:dyDescent="0.5">
      <c r="A575">
        <v>529.18402099609375</v>
      </c>
      <c r="B575">
        <v>29.25</v>
      </c>
    </row>
    <row r="576" spans="1:2" x14ac:dyDescent="0.5">
      <c r="A576">
        <v>529.1939697265625</v>
      </c>
      <c r="B576">
        <v>22</v>
      </c>
    </row>
    <row r="577" spans="1:2" x14ac:dyDescent="0.5">
      <c r="A577">
        <v>529.2039794921875</v>
      </c>
      <c r="B577">
        <v>25.25</v>
      </c>
    </row>
    <row r="578" spans="1:2" x14ac:dyDescent="0.5">
      <c r="A578">
        <v>529.2139892578125</v>
      </c>
      <c r="B578">
        <v>43.75</v>
      </c>
    </row>
    <row r="579" spans="1:2" x14ac:dyDescent="0.5">
      <c r="A579">
        <v>529.2239990234375</v>
      </c>
      <c r="B579">
        <v>80.5</v>
      </c>
    </row>
    <row r="580" spans="1:2" x14ac:dyDescent="0.5">
      <c r="A580">
        <v>529.2340087890625</v>
      </c>
      <c r="B580">
        <v>106.30000305175781</v>
      </c>
    </row>
    <row r="581" spans="1:2" x14ac:dyDescent="0.5">
      <c r="A581">
        <v>529.2440185546875</v>
      </c>
      <c r="B581">
        <v>87.5</v>
      </c>
    </row>
    <row r="582" spans="1:2" x14ac:dyDescent="0.5">
      <c r="A582">
        <v>529.2540283203125</v>
      </c>
      <c r="B582">
        <v>69.5</v>
      </c>
    </row>
    <row r="583" spans="1:2" x14ac:dyDescent="0.5">
      <c r="A583">
        <v>529.26397705078125</v>
      </c>
      <c r="B583">
        <v>89.25</v>
      </c>
    </row>
    <row r="584" spans="1:2" x14ac:dyDescent="0.5">
      <c r="A584">
        <v>529.27398681640625</v>
      </c>
      <c r="B584">
        <v>134.5</v>
      </c>
    </row>
    <row r="585" spans="1:2" x14ac:dyDescent="0.5">
      <c r="A585">
        <v>529.28399658203125</v>
      </c>
      <c r="B585">
        <v>243.80000305175781</v>
      </c>
    </row>
    <row r="586" spans="1:2" x14ac:dyDescent="0.5">
      <c r="A586">
        <v>529.29400634765625</v>
      </c>
      <c r="B586">
        <v>402.29998779296875</v>
      </c>
    </row>
  </sheetData>
  <sheetProtection formatCells="0"/>
  <sortState xmlns:xlrd2="http://schemas.microsoft.com/office/spreadsheetml/2017/richdata2" ref="A1:B586">
    <sortCondition ref="A1"/>
  </sortState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/>
  <dimension ref="A1:V586"/>
  <sheetViews>
    <sheetView workbookViewId="0"/>
  </sheetViews>
  <sheetFormatPr defaultRowHeight="14.35" x14ac:dyDescent="0.5"/>
  <cols>
    <col min="6" max="6" width="17.703125" customWidth="1"/>
  </cols>
  <sheetData>
    <row r="1" spans="1:22" ht="14.7" thickBot="1" x14ac:dyDescent="0.55000000000000004">
      <c r="A1">
        <v>523.43499755859375</v>
      </c>
      <c r="B1">
        <v>0.75</v>
      </c>
      <c r="C1" s="2" t="s">
        <v>21</v>
      </c>
      <c r="D1">
        <f>D2 - (1/$G$6)</f>
        <v>523.77398681640625</v>
      </c>
      <c r="E1">
        <v>0</v>
      </c>
      <c r="G1" s="2" t="s">
        <v>23</v>
      </c>
      <c r="H1" s="2" t="s">
        <v>24</v>
      </c>
      <c r="I1" s="2" t="s">
        <v>24</v>
      </c>
      <c r="J1">
        <f>'hidden params'!J1</f>
        <v>1</v>
      </c>
      <c r="K1">
        <f>IF(ISNUMBER(D1),ROUND((D1-I$2)*$G$6,0),"")</f>
        <v>0</v>
      </c>
      <c r="L1">
        <f>IF(ISNUMBER((((EXP(GAMMALN($I$3+1)))/((EXP(GAMMALN(K1+1)))*(EXP(GAMMALN($I$3-K1+1))))))*(($I$8)^K1)*((1-$I$8)^($I$3-K1))),(((EXP(GAMMALN($I$3+1)))/((EXP(GAMMALN(K1+1)))*(EXP(GAMMALN($I$3-K1+1))))))*(($I$8)^K1)*((1-$I$8)^($I$3-K1)),0)</f>
        <v>0.59481527152166125</v>
      </c>
      <c r="M1">
        <f>I$7*(L$1*J1) + $I$4</f>
        <v>145.84870465048303</v>
      </c>
      <c r="N1">
        <f>IF(ISNUMBER((((EXP(GAMMALN($I$22+1)))/((EXP(GAMMALN(K1+1)))*(EXP(GAMMALN($I$22-K1+1))))))*(($I$11)^K1)*((1-$I$11)^($I$22-K1))),(((EXP(GAMMALN($I$22+1)))/((EXP(GAMMALN(K1+1)))*(EXP(GAMMALN($I$22-K1+1))))))*(($I$11)^K1)*((1-$I$11)^($I$22-K1)),0)</f>
        <v>3.8169408981174798E-6</v>
      </c>
      <c r="O1">
        <f>I$10*(N$1*J1)+$I$4</f>
        <v>0.49198902554197704</v>
      </c>
      <c r="P1">
        <f>IF(ISNUMBER(D1),SUM(M1,O1,V1)-(2*$I$4),"")</f>
        <v>208.83351606662572</v>
      </c>
      <c r="Q1">
        <f>IF(ISNUMBER(P1),P1-E1,"")</f>
        <v>208.83351606662572</v>
      </c>
      <c r="R1">
        <f>IF(ISNUMBER(P1),Q1*Q1,"")</f>
        <v>43611.437432749626</v>
      </c>
      <c r="S1">
        <f>IF(ISNUMBER(P1),((IF(P1&gt;E1,I$5*(P1-E1),P1-E1)))^2,"")</f>
        <v>43611.437432749626</v>
      </c>
      <c r="T1">
        <f>IF(ISNUMBER(P1),(M1*D1),"")</f>
        <v>76391.757506792026</v>
      </c>
      <c r="U1">
        <f>IF(ISNUMBER((((EXP(GAMMALN($I$23+1)))/((EXP(GAMMALN(K1+1)))*(EXP(GAMMALN($I$23-K1+1))))))*(($I$14)^K1)*((1-$I$14)^($I$23-K1))),(((EXP(GAMMALN($I$23+1)))/((EXP(GAMMALN(K1+1)))*(EXP(GAMMALN($I$23-K1+1))))))*(($I$14)^K1)*((1-$I$14)^($I$23-K1)),0)</f>
        <v>1.6988327232320222E-4</v>
      </c>
      <c r="V1">
        <f>I$13*(U$1*J1)+$I$4</f>
        <v>62.492822537344111</v>
      </c>
    </row>
    <row r="2" spans="1:22" ht="14.7" thickTop="1" x14ac:dyDescent="0.5">
      <c r="A2">
        <v>523.44500732421875</v>
      </c>
      <c r="B2">
        <v>4</v>
      </c>
      <c r="C2" s="2" t="s">
        <v>22</v>
      </c>
      <c r="D2">
        <f>D3 - (1/$G$6)</f>
        <v>524.27398681640625</v>
      </c>
      <c r="E2">
        <v>0</v>
      </c>
      <c r="F2" s="3" t="s">
        <v>25</v>
      </c>
      <c r="G2" s="4">
        <v>3.32598876953125</v>
      </c>
      <c r="H2" t="s">
        <v>434</v>
      </c>
      <c r="I2">
        <f>'hidden params'!I2</f>
        <v>523.77129500000001</v>
      </c>
      <c r="J2">
        <f>'hidden params'!J2</f>
        <v>0.60095572250709473</v>
      </c>
      <c r="K2">
        <f t="shared" ref="K2:K30" si="0">IF(ISNUMBER(D2),ROUND((D2-I$2)*$G$6,0),"")</f>
        <v>1</v>
      </c>
      <c r="L2">
        <f t="shared" ref="L2:L30" si="1">IF(ISNUMBER((((EXP(GAMMALN($I$3+1)))/((EXP(GAMMALN(K2+1)))*(EXP(GAMMALN($I$3-K2+1))))))*(($I$8)^K2)*((1-$I$8)^($I$3-K2))),(((EXP(GAMMALN($I$3+1)))/((EXP(GAMMALN(K2+1)))*(EXP(GAMMALN($I$3-K2+1))))))*(($I$8)^K2)*((1-$I$8)^($I$3-K2)),0)</f>
        <v>0.3203977685111683</v>
      </c>
      <c r="M2">
        <f>I$7*((L$1*J2)+(L$2*J1)) + $I$4</f>
        <v>166.21014654817193</v>
      </c>
      <c r="N2">
        <f t="shared" ref="N2:N30" si="2">IF(ISNUMBER((((EXP(GAMMALN($I$22+1)))/((EXP(GAMMALN(K2+1)))*(EXP(GAMMALN($I$22-K2+1))))))*(($I$11)^K2)*((1-$I$11)^($I$22-K2))),(((EXP(GAMMALN($I$22+1)))/((EXP(GAMMALN(K2+1)))*(EXP(GAMMALN($I$22-K2+1))))))*(($I$11)^K2)*((1-$I$11)^($I$22-K2)),0)</f>
        <v>1.275755411767731E-4</v>
      </c>
      <c r="O2">
        <f>I$10*((N$1*J2)+(N$2*J1))+$I$4</f>
        <v>16.739658592521124</v>
      </c>
      <c r="P2">
        <f t="shared" ref="P2:P30" si="3">IF(ISNUMBER(D2),SUM(M2,O2,V2)-(2*$I$4),"")</f>
        <v>1270.7422666690052</v>
      </c>
      <c r="Q2">
        <f t="shared" ref="Q2:Q30" si="4">IF(ISNUMBER(P2),P2-E2,"")</f>
        <v>1270.7422666690052</v>
      </c>
      <c r="R2">
        <f t="shared" ref="R2:R30" si="5">IF(ISNUMBER(P2),Q2*Q2,"")</f>
        <v>1614785.908299081</v>
      </c>
      <c r="S2">
        <f t="shared" ref="S2:S30" si="6">IF(ISNUMBER(P2),((IF(P2&gt;E2,I$5*(P2-E2),P2-E2)))^2,"")</f>
        <v>1614785.908299081</v>
      </c>
      <c r="T2">
        <f t="shared" ref="T2:T30" si="7">IF(ISNUMBER(P2),(M2*D2),"")</f>
        <v>87139.65618014925</v>
      </c>
      <c r="U2">
        <f t="shared" ref="U2:U30" si="8">IF(ISNUMBER((((EXP(GAMMALN($I$23+1)))/((EXP(GAMMALN(K2+1)))*(EXP(GAMMALN($I$23-K2+1))))))*(($I$14)^K2)*((1-$I$14)^($I$23-K2))),(((EXP(GAMMALN($I$23+1)))/((EXP(GAMMALN(K2+1)))*(EXP(GAMMALN($I$23-K2+1))))))*(($I$14)^K2)*((1-$I$14)^($I$23-K2)),0)</f>
        <v>2.8550111585742377E-3</v>
      </c>
      <c r="V2">
        <f>I$13*((U$1*J2)+(U$2*J1))+$I$4</f>
        <v>1087.7924616750554</v>
      </c>
    </row>
    <row r="3" spans="1:22" x14ac:dyDescent="0.5">
      <c r="A3">
        <v>523.45501708984375</v>
      </c>
      <c r="B3">
        <v>5.75</v>
      </c>
      <c r="D3">
        <v>524.77398681640625</v>
      </c>
      <c r="E3">
        <v>7651</v>
      </c>
      <c r="F3" s="7" t="s">
        <v>19</v>
      </c>
      <c r="G3" s="8">
        <f>IF(ISBLANK(G2),"",$G$2*$G$6)</f>
        <v>6.6519775390625</v>
      </c>
      <c r="H3" s="21" t="s">
        <v>435</v>
      </c>
      <c r="I3" s="21">
        <v>7.2200179133789533</v>
      </c>
      <c r="J3">
        <f>'hidden params'!J3</f>
        <v>0.20220994369181175</v>
      </c>
      <c r="K3">
        <f t="shared" si="0"/>
        <v>2</v>
      </c>
      <c r="L3">
        <f t="shared" si="1"/>
        <v>7.4339599973082759E-2</v>
      </c>
      <c r="M3">
        <f>I$7*((L$1*J3)+(L$2*J2)+(L$3*J1)) + $I$4</f>
        <v>94.932131055322088</v>
      </c>
      <c r="N3">
        <f t="shared" si="2"/>
        <v>1.8367192085211521E-3</v>
      </c>
      <c r="O3">
        <f>I$10*((N$1*J3)+(N$2*J2)+(N$3*J1))+$I$4</f>
        <v>246.72761606181373</v>
      </c>
      <c r="P3">
        <f t="shared" si="3"/>
        <v>8588.1429920174378</v>
      </c>
      <c r="Q3">
        <f t="shared" si="4"/>
        <v>937.14299201743779</v>
      </c>
      <c r="R3">
        <f t="shared" si="5"/>
        <v>878236.98748739553</v>
      </c>
      <c r="S3">
        <f t="shared" si="6"/>
        <v>878236.98748739553</v>
      </c>
      <c r="T3">
        <f t="shared" si="7"/>
        <v>49817.912890878943</v>
      </c>
      <c r="U3">
        <f t="shared" si="8"/>
        <v>2.0667520011491271E-2</v>
      </c>
      <c r="V3">
        <f>I$13*((U$1*J3)+(U$2*J2)+(U$3*J1))+$I$4</f>
        <v>8246.4832450470458</v>
      </c>
    </row>
    <row r="4" spans="1:22" x14ac:dyDescent="0.5">
      <c r="A4">
        <v>523.46502685546875</v>
      </c>
      <c r="B4">
        <v>11</v>
      </c>
      <c r="D4">
        <v>525.28497314453125</v>
      </c>
      <c r="E4">
        <v>34670</v>
      </c>
      <c r="F4" s="5" t="s">
        <v>26</v>
      </c>
      <c r="G4" s="6">
        <v>526.7777099609375</v>
      </c>
      <c r="H4" t="s">
        <v>11</v>
      </c>
      <c r="I4">
        <v>7.337170660210659E-8</v>
      </c>
      <c r="J4">
        <f>'hidden params'!J4</f>
        <v>4.9195920044795109E-2</v>
      </c>
      <c r="K4">
        <f t="shared" si="0"/>
        <v>3</v>
      </c>
      <c r="L4">
        <f t="shared" si="1"/>
        <v>9.650283140414561E-3</v>
      </c>
      <c r="M4">
        <f>I$7*((L$1*J4)+(L$2*J3)+(L$3*J2)+(L$4*J1)) + $I$4</f>
        <v>36.381596764835109</v>
      </c>
      <c r="N4">
        <f t="shared" si="2"/>
        <v>1.4794735842709772E-2</v>
      </c>
      <c r="O4">
        <f>I$10*((N$1*J4)+(N$2*J3)+(N$3*J2)+(N$4*J1))+$I$4</f>
        <v>2052.607574706743</v>
      </c>
      <c r="P4">
        <f t="shared" si="3"/>
        <v>37665.293306243162</v>
      </c>
      <c r="Q4">
        <f t="shared" si="4"/>
        <v>2995.2933062431621</v>
      </c>
      <c r="R4">
        <f t="shared" si="5"/>
        <v>8971781.9904250931</v>
      </c>
      <c r="S4">
        <f t="shared" si="6"/>
        <v>8971781.9904250931</v>
      </c>
      <c r="T4">
        <f t="shared" si="7"/>
        <v>19110.706079571577</v>
      </c>
      <c r="U4">
        <f t="shared" si="8"/>
        <v>8.3706276272988628E-2</v>
      </c>
      <c r="V4">
        <f>I$13*((U$1*J4)+(U$2*J3)+(U$3*J2)+(U$4*J1))+$I$4</f>
        <v>35576.304134918326</v>
      </c>
    </row>
    <row r="5" spans="1:22" ht="14.7" thickBot="1" x14ac:dyDescent="0.55000000000000004">
      <c r="A5">
        <v>523.4749755859375</v>
      </c>
      <c r="B5">
        <v>27.25</v>
      </c>
      <c r="D5">
        <v>525.78497314453125</v>
      </c>
      <c r="E5">
        <v>105400</v>
      </c>
      <c r="F5" s="9" t="s">
        <v>27</v>
      </c>
      <c r="G5" s="10">
        <f>($G$4-1.00794)*$G$6</f>
        <v>1051.5395399218751</v>
      </c>
      <c r="H5" t="s">
        <v>436</v>
      </c>
      <c r="I5">
        <f>'hidden params'!D2</f>
        <v>1</v>
      </c>
      <c r="J5">
        <f>'hidden params'!J5</f>
        <v>9.56276746222493E-3</v>
      </c>
      <c r="K5">
        <f t="shared" si="0"/>
        <v>4</v>
      </c>
      <c r="L5">
        <f t="shared" si="1"/>
        <v>7.5956239687211338E-4</v>
      </c>
      <c r="M5">
        <f>I$7*((L$1*J5)+(L$2*J4)+(L$3*J3)+(L$4*J2)+(L$5*J1)) + $I$4</f>
        <v>10.553777032014015</v>
      </c>
      <c r="N5">
        <f t="shared" si="2"/>
        <v>7.2256218165438854E-2</v>
      </c>
      <c r="O5">
        <f>I$10*((N$1*J5)+(N$2*J4)+(N$3*J3)+(N$4*J2)+(N$5*J1))+$I$4</f>
        <v>10508.246927815622</v>
      </c>
      <c r="P5">
        <f t="shared" si="3"/>
        <v>106228.50982577066</v>
      </c>
      <c r="Q5">
        <f t="shared" si="4"/>
        <v>828.50982577065588</v>
      </c>
      <c r="R5">
        <f t="shared" si="5"/>
        <v>686428.53139852255</v>
      </c>
      <c r="S5">
        <f t="shared" si="6"/>
        <v>686428.53139852255</v>
      </c>
      <c r="T5">
        <f t="shared" si="7"/>
        <v>5549.0173733508591</v>
      </c>
      <c r="U5">
        <f t="shared" si="8"/>
        <v>0.20555651340617756</v>
      </c>
      <c r="V5">
        <f>I$13*((U$1*J5)+(U$2*J4)+(U$3*J3)+(U$4*J2)+(U$5*J1))+$I$4</f>
        <v>95709.709121069769</v>
      </c>
    </row>
    <row r="6" spans="1:22" ht="14.7" thickTop="1" x14ac:dyDescent="0.5">
      <c r="A6">
        <v>523.4849853515625</v>
      </c>
      <c r="B6">
        <v>30.75</v>
      </c>
      <c r="D6">
        <v>526.2860107421875</v>
      </c>
      <c r="E6">
        <v>203700</v>
      </c>
      <c r="F6" t="s">
        <v>28</v>
      </c>
      <c r="G6">
        <v>2</v>
      </c>
      <c r="H6" t="s">
        <v>437</v>
      </c>
      <c r="I6">
        <f>SUM(S1:S30)</f>
        <v>68829496.056289345</v>
      </c>
      <c r="J6">
        <f>'hidden params'!J6</f>
        <v>1.5654537401586068E-3</v>
      </c>
      <c r="K6">
        <f t="shared" si="0"/>
        <v>5</v>
      </c>
      <c r="L6">
        <f t="shared" si="1"/>
        <v>3.6493947003318358E-5</v>
      </c>
      <c r="M6">
        <f>I$7*((L$1*J6)+(L$2*J5)+(L$3*J4)+(L$4*J3)+(L$5*J2)+(L$6*J1)) + $I$4</f>
        <v>2.475684110577125</v>
      </c>
      <c r="N6">
        <f t="shared" si="2"/>
        <v>0.21541563387539658</v>
      </c>
      <c r="O6">
        <f>I$10*((N$1*J6)+(N$2*J5)+(N$3*J4)+(N$4*J3)+(N$5*J2)+(N$6*J1))+$I$4</f>
        <v>33760.689852132549</v>
      </c>
      <c r="P6">
        <f t="shared" si="3"/>
        <v>199164.40371650111</v>
      </c>
      <c r="Q6">
        <f t="shared" si="4"/>
        <v>-4535.5962834988895</v>
      </c>
      <c r="R6">
        <f t="shared" si="5"/>
        <v>20571633.646888938</v>
      </c>
      <c r="S6">
        <f t="shared" si="6"/>
        <v>20571633.646888938</v>
      </c>
      <c r="T6">
        <f t="shared" si="7"/>
        <v>1302.9179144134557</v>
      </c>
      <c r="U6">
        <f t="shared" si="8"/>
        <v>0.3081331637965618</v>
      </c>
      <c r="V6">
        <f>I$13*((U$1*J6)+(U$2*J5)+(U$3*J4)+(U$4*J3)+(U$5*J2)+(U$6*J1))+$I$4</f>
        <v>165401.23818040473</v>
      </c>
    </row>
    <row r="7" spans="1:22" x14ac:dyDescent="0.5">
      <c r="A7">
        <v>523.4949951171875</v>
      </c>
      <c r="B7">
        <v>13.75</v>
      </c>
      <c r="D7">
        <v>526.7860107421875</v>
      </c>
      <c r="E7">
        <v>245200</v>
      </c>
      <c r="F7" t="s">
        <v>29</v>
      </c>
      <c r="G7" s="11">
        <v>0.10000000149011612</v>
      </c>
      <c r="H7" s="21" t="s">
        <v>438</v>
      </c>
      <c r="I7" s="21">
        <v>245.20000000000002</v>
      </c>
      <c r="J7">
        <f>'hidden params'!J7</f>
        <v>2.2288478874357397E-4</v>
      </c>
      <c r="K7">
        <f t="shared" si="0"/>
        <v>6</v>
      </c>
      <c r="L7">
        <f t="shared" si="1"/>
        <v>1.0073842644129931E-6</v>
      </c>
      <c r="M7">
        <f>I$7*((L$1*J7)+(L$2*J6)+(L$3*J5)+(L$4*J4)+(L$5*J3)+(L$6*J2)+(L$7*J1)) + $I$4</f>
        <v>0.48949767038467878</v>
      </c>
      <c r="N7">
        <f t="shared" si="2"/>
        <v>0.36897433272808056</v>
      </c>
      <c r="O7">
        <f>I$10*((N$1*J7)+(N$2*J6)+(N$3*J5)+(N$4*J4)+(N$5*J3)+(N$6*J2)+(N$7*J1))+$I$4</f>
        <v>66225.048390570257</v>
      </c>
      <c r="P7">
        <f t="shared" si="3"/>
        <v>248843.45834567392</v>
      </c>
      <c r="Q7">
        <f t="shared" si="4"/>
        <v>3643.4583456739201</v>
      </c>
      <c r="R7">
        <f t="shared" si="5"/>
        <v>13274788.716660939</v>
      </c>
      <c r="S7">
        <f t="shared" si="6"/>
        <v>13274788.716660939</v>
      </c>
      <c r="T7">
        <f t="shared" si="7"/>
        <v>257.86052504953915</v>
      </c>
      <c r="U7">
        <f t="shared" si="8"/>
        <v>0.26537657737641424</v>
      </c>
      <c r="V7">
        <f>I$13*((U$1*J7)+(U$2*J6)+(U$3*J5)+(U$4*J4)+(U$5*J3)+(U$6*J2)+(U$7*J1))+$I$4</f>
        <v>182617.92045758001</v>
      </c>
    </row>
    <row r="8" spans="1:22" x14ac:dyDescent="0.5">
      <c r="A8">
        <v>523.5050048828125</v>
      </c>
      <c r="B8">
        <v>5.25</v>
      </c>
      <c r="D8">
        <v>527.2979736328125</v>
      </c>
      <c r="E8">
        <v>197300</v>
      </c>
      <c r="F8" t="s">
        <v>30</v>
      </c>
      <c r="G8" s="11">
        <v>2.9999999329447746E-2</v>
      </c>
      <c r="H8" s="21" t="s">
        <v>439</v>
      </c>
      <c r="I8" s="21">
        <v>6.9425682792710205E-2</v>
      </c>
      <c r="J8">
        <f>'hidden params'!J8</f>
        <v>2.8200854503395628E-5</v>
      </c>
      <c r="K8">
        <f t="shared" si="0"/>
        <v>7</v>
      </c>
      <c r="L8">
        <f t="shared" si="1"/>
        <v>1.309882763976469E-8</v>
      </c>
      <c r="M8">
        <f>I$7*((L$1*J8)+(L$2*J7)+(L$3*J6)+(L$4*J5)+(L$5*J4)+(L$6*J3)+(L$7*J2)+(L$8*J1)) + $I$4</f>
        <v>8.3909967429808593E-2</v>
      </c>
      <c r="N8">
        <f t="shared" si="2"/>
        <v>0.2976994493095898</v>
      </c>
      <c r="O8">
        <f>I$10*((N$1*J8)+(N$2*J7)+(N$3*J6)+(N$4*J5)+(N$5*J4)+(N$6*J3)+(N$7*J2)+(N$8*J1))+$I$4</f>
        <v>73044.79382692973</v>
      </c>
      <c r="P8">
        <f t="shared" si="3"/>
        <v>198260.60010613894</v>
      </c>
      <c r="Q8">
        <f t="shared" si="4"/>
        <v>960.60010613893974</v>
      </c>
      <c r="R8">
        <f t="shared" si="5"/>
        <v>922752.56391414232</v>
      </c>
      <c r="S8">
        <f t="shared" si="6"/>
        <v>922752.56391414232</v>
      </c>
      <c r="T8">
        <f t="shared" si="7"/>
        <v>44.245555793333367</v>
      </c>
      <c r="U8">
        <f t="shared" si="8"/>
        <v>0.10765883428796028</v>
      </c>
      <c r="V8">
        <f>I$13*((U$1*J8)+(U$2*J7)+(U$3*J6)+(U$4*J5)+(U$5*J4)+(U$6*J3)+(U$7*J2)+(U$8*J1))+$I$4</f>
        <v>125215.72236938852</v>
      </c>
    </row>
    <row r="9" spans="1:22" x14ac:dyDescent="0.5">
      <c r="A9">
        <v>523.5150146484375</v>
      </c>
      <c r="B9">
        <v>13</v>
      </c>
      <c r="D9">
        <v>527.79901123046875</v>
      </c>
      <c r="E9">
        <v>95580</v>
      </c>
      <c r="F9" t="s">
        <v>31</v>
      </c>
      <c r="G9">
        <v>6</v>
      </c>
      <c r="H9" t="s">
        <v>445</v>
      </c>
      <c r="I9">
        <f>I3*I8</f>
        <v>0.50125467341193264</v>
      </c>
      <c r="J9">
        <f>'hidden params'!J9</f>
        <v>3.2198967658273084E-6</v>
      </c>
      <c r="K9">
        <f t="shared" si="0"/>
        <v>8</v>
      </c>
      <c r="L9">
        <f t="shared" si="1"/>
        <v>2.687630614595744E-11</v>
      </c>
      <c r="M9">
        <f>I$7*((L$1*J9)+(L$2*J8)+(L$3*J7)+(L$4*J6)+(L$5*J5)+(L$6*J4)+(L$7*J3)+(L$8*J2)+(L$9*J1)) + $I$4</f>
        <v>1.2725327173428473E-2</v>
      </c>
      <c r="N9">
        <f t="shared" si="2"/>
        <v>3.7901795868522666E-2</v>
      </c>
      <c r="O9">
        <f>I$10*((N$1*J9)+(N$2*J8)+(N$3*J7)+(N$4*J6)+(N$5*J5)+(N$6*J4)+(N$7*J3)+(N$8*J2)+(N$9*J1))+$I$4</f>
        <v>39020.519402002719</v>
      </c>
      <c r="P9">
        <f t="shared" si="3"/>
        <v>91444.68335296135</v>
      </c>
      <c r="Q9">
        <f t="shared" si="4"/>
        <v>-4135.3166470386495</v>
      </c>
      <c r="R9">
        <f t="shared" si="5"/>
        <v>17100843.77127498</v>
      </c>
      <c r="S9">
        <f t="shared" si="6"/>
        <v>17100843.77127498</v>
      </c>
      <c r="T9">
        <f t="shared" si="7"/>
        <v>6.7164150997197636</v>
      </c>
      <c r="U9">
        <f t="shared" si="8"/>
        <v>6.8918631416471669E-3</v>
      </c>
      <c r="V9">
        <f>I$13*((U$1*J9)+(U$2*J8)+(U$3*J7)+(U$4*J6)+(U$5*J5)+(U$6*J4)+(U$7*J3)+(U$8*J2)+(U$9*J1))+$I$4</f>
        <v>52424.151225778201</v>
      </c>
    </row>
    <row r="10" spans="1:22" x14ac:dyDescent="0.5">
      <c r="A10">
        <v>523.5250244140625</v>
      </c>
      <c r="B10">
        <v>15.75</v>
      </c>
      <c r="D10">
        <v>528.301025390625</v>
      </c>
      <c r="E10">
        <v>29440</v>
      </c>
      <c r="F10" s="2" t="s">
        <v>22</v>
      </c>
      <c r="G10">
        <v>525.093017578125</v>
      </c>
      <c r="H10" s="22" t="s">
        <v>453</v>
      </c>
      <c r="I10" s="22">
        <v>128896.14099419775</v>
      </c>
      <c r="J10">
        <f>'hidden params'!J10</f>
        <v>3.3555566333987669E-7</v>
      </c>
      <c r="K10">
        <f t="shared" si="0"/>
        <v>9</v>
      </c>
      <c r="L10">
        <f t="shared" si="1"/>
        <v>0</v>
      </c>
      <c r="M10">
        <f>I$7*((L1*J$10)+(L2*J$9)+(L3*J$8)+(L4*J$7)+(L5*J$6)+(L6*J$5)+(L7*J$4)+(L8*J$3)+(L9*J$2)+(L10*J$1)) + $I$4</f>
        <v>1.7333553715488872E-3</v>
      </c>
      <c r="N10">
        <f t="shared" si="2"/>
        <v>0</v>
      </c>
      <c r="O10">
        <f>I$10*((N1*J$10)+(N2*J$9)+(N3*J$8)+(N4*J$7)+(N5*J$6)+(N6*J$5)+(N7*J$4)+(N8*J$3)+(N9*J$2)+(N10*J$1)) + $I$4</f>
        <v>13315.429575870368</v>
      </c>
      <c r="P10">
        <f t="shared" si="3"/>
        <v>28859.055447920076</v>
      </c>
      <c r="Q10">
        <f t="shared" si="4"/>
        <v>-580.9445520799236</v>
      </c>
      <c r="R10">
        <f t="shared" si="5"/>
        <v>337496.57259134308</v>
      </c>
      <c r="S10">
        <f t="shared" si="6"/>
        <v>337496.57259134308</v>
      </c>
      <c r="T10">
        <f t="shared" si="7"/>
        <v>0.91573342015562487</v>
      </c>
      <c r="U10">
        <f t="shared" si="8"/>
        <v>0</v>
      </c>
      <c r="V10">
        <f>I$13*((U1*J$10)+(U2*J$9)+(U3*J$8)+(U4*J$7)+(U5*J$6)+(U6*J$5)+(U7*J$4)+(U8*J$3)+(U9*J$2)+(U10*J$1)) + $I$4</f>
        <v>15543.624138841084</v>
      </c>
    </row>
    <row r="11" spans="1:22" x14ac:dyDescent="0.5">
      <c r="A11">
        <v>523.53497314453125</v>
      </c>
      <c r="B11">
        <v>6.5</v>
      </c>
      <c r="D11">
        <v>528.802001953125</v>
      </c>
      <c r="E11">
        <v>8544</v>
      </c>
      <c r="F11" s="2" t="s">
        <v>32</v>
      </c>
      <c r="G11">
        <v>528.41900634765625</v>
      </c>
      <c r="H11" s="22" t="s">
        <v>454</v>
      </c>
      <c r="I11" s="22">
        <v>0.82235747575759888</v>
      </c>
      <c r="J11">
        <f>'hidden params'!J11</f>
        <v>3.2197744332767282E-8</v>
      </c>
      <c r="K11">
        <f t="shared" si="0"/>
        <v>10</v>
      </c>
      <c r="L11">
        <f t="shared" si="1"/>
        <v>0</v>
      </c>
      <c r="M11">
        <f t="shared" ref="M11:M30" si="9">I$7*((L2*J$10)+(L3*J$9)+(L4*J$8)+(L5*J$7)+(L6*J$6)+(L7*J$5)+(L8*J$4)+(L9*J$3)+(L10*J$2)+(L11*J$1)) + $I$4</f>
        <v>2.098986298803741E-4</v>
      </c>
      <c r="N11">
        <f t="shared" si="2"/>
        <v>0</v>
      </c>
      <c r="O11">
        <f t="shared" ref="O11:O30" si="10">I$10*((N2*J$10)+(N3*J$9)+(N4*J$8)+(N5*J$7)+(N6*J$6)+(N7*J$5)+(N8*J$4)+(N9*J$3)+(N10*J$2)+(N11*J$1)) + $I$4</f>
        <v>3376.0329354660112</v>
      </c>
      <c r="P11">
        <f t="shared" si="3"/>
        <v>6965.7053741422387</v>
      </c>
      <c r="Q11">
        <f t="shared" si="4"/>
        <v>-1578.2946258577613</v>
      </c>
      <c r="R11">
        <f t="shared" si="5"/>
        <v>2491013.9260114906</v>
      </c>
      <c r="S11">
        <f t="shared" si="6"/>
        <v>2491013.9260114906</v>
      </c>
      <c r="T11">
        <f t="shared" si="7"/>
        <v>0.11099481568795984</v>
      </c>
      <c r="U11">
        <f t="shared" si="8"/>
        <v>0</v>
      </c>
      <c r="V11">
        <f t="shared" ref="V11:V30" si="11">I$13*((U2*J$10)+(U3*J$9)+(U4*J$8)+(U5*J$7)+(U6*J$6)+(U7*J$5)+(U8*J$4)+(U9*J$3)+(U10*J$2)+(U11*J$1)) + $I$4</f>
        <v>3589.6722289243417</v>
      </c>
    </row>
    <row r="12" spans="1:22" x14ac:dyDescent="0.5">
      <c r="A12">
        <v>523.54498291015625</v>
      </c>
      <c r="B12">
        <v>0.25</v>
      </c>
      <c r="D12">
        <f>D11 + (1/$G$6)</f>
        <v>529.302001953125</v>
      </c>
      <c r="E12">
        <v>0</v>
      </c>
      <c r="F12" t="s">
        <v>33</v>
      </c>
      <c r="G12" t="s">
        <v>34</v>
      </c>
      <c r="H12" t="s">
        <v>458</v>
      </c>
      <c r="I12">
        <f>I11*I22</f>
        <v>5.9374357033952654</v>
      </c>
      <c r="J12">
        <f>'hidden params'!J12</f>
        <v>2.82920264901344E-9</v>
      </c>
      <c r="K12">
        <f t="shared" si="0"/>
        <v>11</v>
      </c>
      <c r="L12">
        <f t="shared" si="1"/>
        <v>0</v>
      </c>
      <c r="M12">
        <f t="shared" si="9"/>
        <v>2.1473407742051615E-5</v>
      </c>
      <c r="N12">
        <f t="shared" si="2"/>
        <v>0</v>
      </c>
      <c r="O12">
        <f t="shared" si="10"/>
        <v>688.19652532458736</v>
      </c>
      <c r="P12">
        <f t="shared" si="3"/>
        <v>1371.9530830965314</v>
      </c>
      <c r="Q12">
        <f t="shared" si="4"/>
        <v>1371.9530830965314</v>
      </c>
      <c r="R12">
        <f t="shared" si="5"/>
        <v>1882255.2622180779</v>
      </c>
      <c r="S12">
        <f t="shared" si="6"/>
        <v>1882255.2622180779</v>
      </c>
      <c r="T12">
        <f t="shared" si="7"/>
        <v>1.1365917706623653E-2</v>
      </c>
      <c r="U12">
        <f t="shared" si="8"/>
        <v>0</v>
      </c>
      <c r="V12">
        <f t="shared" si="11"/>
        <v>683.75653644527961</v>
      </c>
    </row>
    <row r="13" spans="1:22" x14ac:dyDescent="0.5">
      <c r="A13">
        <v>523.55499267578125</v>
      </c>
      <c r="B13">
        <v>6</v>
      </c>
      <c r="D13">
        <f>D12 + (1/$G$6)</f>
        <v>529.802001953125</v>
      </c>
      <c r="E13">
        <v>0</v>
      </c>
      <c r="F13">
        <v>24520</v>
      </c>
      <c r="H13" s="23" t="s">
        <v>514</v>
      </c>
      <c r="I13" s="23">
        <v>367857.42121260805</v>
      </c>
      <c r="J13">
        <f>'hidden params'!J13</f>
        <v>2.3609250813173977E-10</v>
      </c>
      <c r="K13">
        <f t="shared" si="0"/>
        <v>12</v>
      </c>
      <c r="L13">
        <f t="shared" si="1"/>
        <v>0</v>
      </c>
      <c r="M13">
        <f t="shared" si="9"/>
        <v>1.7795648655009408E-6</v>
      </c>
      <c r="N13">
        <f t="shared" si="2"/>
        <v>0</v>
      </c>
      <c r="O13">
        <f t="shared" si="10"/>
        <v>118.20189504204686</v>
      </c>
      <c r="P13">
        <f t="shared" si="3"/>
        <v>229.65099352796162</v>
      </c>
      <c r="Q13">
        <f t="shared" si="4"/>
        <v>229.65099352796162</v>
      </c>
      <c r="R13">
        <f t="shared" si="5"/>
        <v>52739.578828379868</v>
      </c>
      <c r="S13">
        <f t="shared" si="6"/>
        <v>52739.578828379868</v>
      </c>
      <c r="T13">
        <f t="shared" si="7"/>
        <v>9.4281702834784207E-4</v>
      </c>
      <c r="U13">
        <f t="shared" si="8"/>
        <v>0</v>
      </c>
      <c r="V13">
        <f t="shared" si="11"/>
        <v>111.44909685309329</v>
      </c>
    </row>
    <row r="14" spans="1:22" x14ac:dyDescent="0.5">
      <c r="A14">
        <v>523.56500244140625</v>
      </c>
      <c r="B14">
        <v>12.25</v>
      </c>
      <c r="D14">
        <f>D13 + (1/$G$6)</f>
        <v>530.302001953125</v>
      </c>
      <c r="E14">
        <v>0</v>
      </c>
      <c r="F14">
        <v>24520</v>
      </c>
      <c r="H14" s="23" t="s">
        <v>515</v>
      </c>
      <c r="I14" s="23">
        <v>0.69948822628380325</v>
      </c>
      <c r="J14">
        <f>'hidden params'!J14</f>
        <v>0</v>
      </c>
      <c r="K14">
        <f t="shared" si="0"/>
        <v>13</v>
      </c>
      <c r="L14">
        <f t="shared" si="1"/>
        <v>0</v>
      </c>
      <c r="M14">
        <f t="shared" si="9"/>
        <v>1.7237191914685368E-7</v>
      </c>
      <c r="N14">
        <f t="shared" si="2"/>
        <v>0</v>
      </c>
      <c r="O14">
        <f t="shared" si="10"/>
        <v>17.634209009050718</v>
      </c>
      <c r="P14">
        <f t="shared" si="3"/>
        <v>33.5732461674977</v>
      </c>
      <c r="Q14">
        <f t="shared" si="4"/>
        <v>33.5732461674977</v>
      </c>
      <c r="R14">
        <f t="shared" si="5"/>
        <v>1127.1628582233991</v>
      </c>
      <c r="S14">
        <f t="shared" si="6"/>
        <v>1127.1628582233991</v>
      </c>
      <c r="T14">
        <f t="shared" si="7"/>
        <v>9.1409173804078705E-5</v>
      </c>
      <c r="U14">
        <f t="shared" si="8"/>
        <v>0</v>
      </c>
      <c r="V14">
        <f t="shared" si="11"/>
        <v>15.939037132818473</v>
      </c>
    </row>
    <row r="15" spans="1:22" x14ac:dyDescent="0.5">
      <c r="A15">
        <v>523.57501220703125</v>
      </c>
      <c r="B15">
        <v>6.5</v>
      </c>
      <c r="E15">
        <v>0</v>
      </c>
      <c r="H15" t="s">
        <v>513</v>
      </c>
      <c r="I15">
        <f>I14*I23</f>
        <v>5.0503175239667302</v>
      </c>
      <c r="J15">
        <f>'hidden params'!J15</f>
        <v>0</v>
      </c>
      <c r="K15" t="str">
        <f t="shared" si="0"/>
        <v/>
      </c>
      <c r="L15">
        <f t="shared" si="1"/>
        <v>0</v>
      </c>
      <c r="M15">
        <f t="shared" si="9"/>
        <v>7.7261758598116384E-8</v>
      </c>
      <c r="N15">
        <f t="shared" si="2"/>
        <v>0</v>
      </c>
      <c r="O15">
        <f t="shared" si="10"/>
        <v>2.3334656668963305</v>
      </c>
      <c r="P15" t="str">
        <f t="shared" si="3"/>
        <v/>
      </c>
      <c r="Q15" t="str">
        <f t="shared" si="4"/>
        <v/>
      </c>
      <c r="R15" t="str">
        <f t="shared" si="5"/>
        <v/>
      </c>
      <c r="S15" t="str">
        <f t="shared" si="6"/>
        <v/>
      </c>
      <c r="T15" t="str">
        <f t="shared" si="7"/>
        <v/>
      </c>
      <c r="U15">
        <f t="shared" si="8"/>
        <v>0</v>
      </c>
      <c r="V15">
        <f t="shared" si="11"/>
        <v>2.0342676488813267</v>
      </c>
    </row>
    <row r="16" spans="1:22" x14ac:dyDescent="0.5">
      <c r="A16">
        <v>523.58502197265625</v>
      </c>
      <c r="B16">
        <v>3.75</v>
      </c>
      <c r="E16">
        <v>0</v>
      </c>
      <c r="F16">
        <v>21091729.555871021</v>
      </c>
      <c r="H16" t="s">
        <v>455</v>
      </c>
      <c r="I16">
        <f>I7/(I7+I10+I13)</f>
        <v>4.933613896969224E-4</v>
      </c>
      <c r="J16">
        <f>'hidden params'!J16</f>
        <v>0</v>
      </c>
      <c r="K16" t="str">
        <f t="shared" si="0"/>
        <v/>
      </c>
      <c r="L16">
        <f t="shared" si="1"/>
        <v>0</v>
      </c>
      <c r="M16">
        <f t="shared" si="9"/>
        <v>7.3465120029912904E-8</v>
      </c>
      <c r="N16">
        <f t="shared" si="2"/>
        <v>0</v>
      </c>
      <c r="O16">
        <f t="shared" si="10"/>
        <v>0.27728608591382825</v>
      </c>
      <c r="P16" t="str">
        <f t="shared" si="3"/>
        <v/>
      </c>
      <c r="Q16" t="str">
        <f t="shared" si="4"/>
        <v/>
      </c>
      <c r="R16" t="str">
        <f t="shared" si="5"/>
        <v/>
      </c>
      <c r="S16" t="str">
        <f t="shared" si="6"/>
        <v/>
      </c>
      <c r="T16" t="str">
        <f t="shared" si="7"/>
        <v/>
      </c>
      <c r="U16">
        <f t="shared" si="8"/>
        <v>0</v>
      </c>
      <c r="V16">
        <f t="shared" si="11"/>
        <v>0.23177061902716831</v>
      </c>
    </row>
    <row r="17" spans="1:22" x14ac:dyDescent="0.5">
      <c r="A17">
        <v>523.594970703125</v>
      </c>
      <c r="B17">
        <v>13.25</v>
      </c>
      <c r="E17">
        <v>0</v>
      </c>
      <c r="F17">
        <v>119455649.41895309</v>
      </c>
      <c r="H17" t="s">
        <v>456</v>
      </c>
      <c r="I17">
        <f>I10/(I10+I7+I13)</f>
        <v>0.25934901813812339</v>
      </c>
      <c r="J17">
        <f>'hidden params'!J17</f>
        <v>0</v>
      </c>
      <c r="K17" t="str">
        <f t="shared" si="0"/>
        <v/>
      </c>
      <c r="L17">
        <f t="shared" si="1"/>
        <v>0</v>
      </c>
      <c r="M17">
        <f t="shared" si="9"/>
        <v>7.3372805570050115E-8</v>
      </c>
      <c r="N17">
        <f t="shared" si="2"/>
        <v>0</v>
      </c>
      <c r="O17">
        <f t="shared" si="10"/>
        <v>2.8606587654299024E-2</v>
      </c>
      <c r="P17" t="str">
        <f t="shared" si="3"/>
        <v/>
      </c>
      <c r="Q17" t="str">
        <f t="shared" si="4"/>
        <v/>
      </c>
      <c r="R17" t="str">
        <f t="shared" si="5"/>
        <v/>
      </c>
      <c r="S17" t="str">
        <f t="shared" si="6"/>
        <v/>
      </c>
      <c r="T17" t="str">
        <f t="shared" si="7"/>
        <v/>
      </c>
      <c r="U17">
        <f t="shared" si="8"/>
        <v>0</v>
      </c>
      <c r="V17">
        <f t="shared" si="11"/>
        <v>2.1452274595897314E-2</v>
      </c>
    </row>
    <row r="18" spans="1:22" x14ac:dyDescent="0.5">
      <c r="A18">
        <v>523.60498046875</v>
      </c>
      <c r="B18">
        <v>39.5</v>
      </c>
      <c r="E18">
        <v>0</v>
      </c>
      <c r="F18">
        <v>28944210.300726149</v>
      </c>
      <c r="H18" t="s">
        <v>511</v>
      </c>
      <c r="I18">
        <f>I13/(I13+I10+I7)</f>
        <v>0.7401576204721797</v>
      </c>
      <c r="J18">
        <f>'hidden params'!J18</f>
        <v>0</v>
      </c>
      <c r="K18" t="str">
        <f t="shared" si="0"/>
        <v/>
      </c>
      <c r="L18">
        <f t="shared" si="1"/>
        <v>0</v>
      </c>
      <c r="M18">
        <f t="shared" si="9"/>
        <v>7.3371708813441993E-8</v>
      </c>
      <c r="N18">
        <f t="shared" si="2"/>
        <v>0</v>
      </c>
      <c r="O18">
        <f t="shared" si="10"/>
        <v>1.6393954068413036E-3</v>
      </c>
      <c r="P18" t="str">
        <f t="shared" si="3"/>
        <v/>
      </c>
      <c r="Q18" t="str">
        <f t="shared" si="4"/>
        <v/>
      </c>
      <c r="R18" t="str">
        <f t="shared" si="5"/>
        <v/>
      </c>
      <c r="S18" t="str">
        <f t="shared" si="6"/>
        <v/>
      </c>
      <c r="T18" t="str">
        <f t="shared" si="7"/>
        <v/>
      </c>
      <c r="U18">
        <f t="shared" si="8"/>
        <v>0</v>
      </c>
      <c r="V18">
        <f t="shared" si="11"/>
        <v>8.5078180807082358E-4</v>
      </c>
    </row>
    <row r="19" spans="1:22" x14ac:dyDescent="0.5">
      <c r="A19">
        <v>523.614990234375</v>
      </c>
      <c r="B19">
        <v>78.25</v>
      </c>
      <c r="E19">
        <v>0</v>
      </c>
      <c r="H19" t="s">
        <v>444</v>
      </c>
      <c r="I19">
        <v>66.296240671864751</v>
      </c>
      <c r="J19">
        <f>'hidden params'!J19</f>
        <v>0</v>
      </c>
      <c r="K19" t="str">
        <f t="shared" si="0"/>
        <v/>
      </c>
      <c r="L19">
        <f t="shared" si="1"/>
        <v>0</v>
      </c>
      <c r="M19">
        <f t="shared" si="9"/>
        <v>7.337170660210659E-8</v>
      </c>
      <c r="N19">
        <f t="shared" si="2"/>
        <v>0</v>
      </c>
      <c r="O19">
        <f t="shared" si="10"/>
        <v>7.337170660210659E-8</v>
      </c>
      <c r="P19" t="str">
        <f t="shared" si="3"/>
        <v/>
      </c>
      <c r="Q19" t="str">
        <f t="shared" si="4"/>
        <v/>
      </c>
      <c r="R19" t="str">
        <f t="shared" si="5"/>
        <v/>
      </c>
      <c r="S19" t="str">
        <f t="shared" si="6"/>
        <v/>
      </c>
      <c r="T19" t="str">
        <f t="shared" si="7"/>
        <v/>
      </c>
      <c r="U19">
        <f t="shared" si="8"/>
        <v>0</v>
      </c>
      <c r="V19">
        <f t="shared" si="11"/>
        <v>7.337170660210659E-8</v>
      </c>
    </row>
    <row r="20" spans="1:22" x14ac:dyDescent="0.5">
      <c r="A20">
        <v>523.625</v>
      </c>
      <c r="B20">
        <v>74.25</v>
      </c>
      <c r="E20">
        <v>0</v>
      </c>
      <c r="F20">
        <v>0.7880678830088288</v>
      </c>
      <c r="H20" t="s">
        <v>450</v>
      </c>
      <c r="I20">
        <f>'hidden params'!I20</f>
        <v>0.82235748181840074</v>
      </c>
      <c r="J20">
        <f>'hidden params'!J20</f>
        <v>0</v>
      </c>
      <c r="K20" t="str">
        <f t="shared" si="0"/>
        <v/>
      </c>
      <c r="L20">
        <f t="shared" si="1"/>
        <v>0</v>
      </c>
      <c r="M20">
        <f t="shared" si="9"/>
        <v>7.337170660210659E-8</v>
      </c>
      <c r="N20">
        <f t="shared" si="2"/>
        <v>0</v>
      </c>
      <c r="O20">
        <f t="shared" si="10"/>
        <v>7.337170660210659E-8</v>
      </c>
      <c r="P20" t="str">
        <f t="shared" si="3"/>
        <v/>
      </c>
      <c r="Q20" t="str">
        <f t="shared" si="4"/>
        <v/>
      </c>
      <c r="R20" t="str">
        <f t="shared" si="5"/>
        <v/>
      </c>
      <c r="S20" t="str">
        <f t="shared" si="6"/>
        <v/>
      </c>
      <c r="T20" t="str">
        <f t="shared" si="7"/>
        <v/>
      </c>
      <c r="U20">
        <f t="shared" si="8"/>
        <v>0</v>
      </c>
      <c r="V20">
        <f t="shared" si="11"/>
        <v>7.337170660210659E-8</v>
      </c>
    </row>
    <row r="21" spans="1:22" x14ac:dyDescent="0.5">
      <c r="A21">
        <v>523.635009765625</v>
      </c>
      <c r="B21">
        <v>35.5</v>
      </c>
      <c r="E21">
        <v>0</v>
      </c>
      <c r="F21">
        <v>0.82235748181840074</v>
      </c>
      <c r="H21" t="s">
        <v>451</v>
      </c>
      <c r="I21">
        <f>'hidden params'!I21</f>
        <v>7.2200180148492263</v>
      </c>
      <c r="J21">
        <f>'hidden params'!J21</f>
        <v>0</v>
      </c>
      <c r="K21" t="str">
        <f t="shared" si="0"/>
        <v/>
      </c>
      <c r="L21">
        <f t="shared" si="1"/>
        <v>0</v>
      </c>
      <c r="M21">
        <f t="shared" si="9"/>
        <v>7.337170660210659E-8</v>
      </c>
      <c r="N21">
        <f t="shared" si="2"/>
        <v>0</v>
      </c>
      <c r="O21">
        <f t="shared" si="10"/>
        <v>7.337170660210659E-8</v>
      </c>
      <c r="P21" t="str">
        <f t="shared" si="3"/>
        <v/>
      </c>
      <c r="Q21" t="str">
        <f t="shared" si="4"/>
        <v/>
      </c>
      <c r="R21" t="str">
        <f t="shared" si="5"/>
        <v/>
      </c>
      <c r="S21" t="str">
        <f t="shared" si="6"/>
        <v/>
      </c>
      <c r="T21" t="str">
        <f t="shared" si="7"/>
        <v/>
      </c>
      <c r="U21">
        <f t="shared" si="8"/>
        <v>0</v>
      </c>
      <c r="V21">
        <f t="shared" si="11"/>
        <v>7.337170660210659E-8</v>
      </c>
    </row>
    <row r="22" spans="1:22" x14ac:dyDescent="0.5">
      <c r="A22">
        <v>523.64501953125</v>
      </c>
      <c r="B22">
        <v>30.5</v>
      </c>
      <c r="E22">
        <v>0</v>
      </c>
      <c r="F22">
        <v>222627.49219116193</v>
      </c>
      <c r="H22" s="22" t="s">
        <v>457</v>
      </c>
      <c r="I22" s="22">
        <v>7.2200179100036612</v>
      </c>
      <c r="J22">
        <f>'hidden params'!J22</f>
        <v>0</v>
      </c>
      <c r="K22" t="str">
        <f t="shared" si="0"/>
        <v/>
      </c>
      <c r="L22">
        <f t="shared" si="1"/>
        <v>0</v>
      </c>
      <c r="M22">
        <f t="shared" si="9"/>
        <v>7.337170660210659E-8</v>
      </c>
      <c r="N22">
        <f t="shared" si="2"/>
        <v>0</v>
      </c>
      <c r="O22">
        <f t="shared" si="10"/>
        <v>7.337170660210659E-8</v>
      </c>
      <c r="P22" t="str">
        <f t="shared" si="3"/>
        <v/>
      </c>
      <c r="Q22" t="str">
        <f t="shared" si="4"/>
        <v/>
      </c>
      <c r="R22" t="str">
        <f t="shared" si="5"/>
        <v/>
      </c>
      <c r="S22" t="str">
        <f t="shared" si="6"/>
        <v/>
      </c>
      <c r="T22" t="str">
        <f t="shared" si="7"/>
        <v/>
      </c>
      <c r="U22">
        <f t="shared" si="8"/>
        <v>0</v>
      </c>
      <c r="V22">
        <f t="shared" si="11"/>
        <v>7.337170660210659E-8</v>
      </c>
    </row>
    <row r="23" spans="1:22" x14ac:dyDescent="0.5">
      <c r="A23">
        <v>523.655029296875</v>
      </c>
      <c r="B23">
        <v>44.5</v>
      </c>
      <c r="E23">
        <v>0</v>
      </c>
      <c r="F23">
        <v>5.7388065484653534</v>
      </c>
      <c r="H23" s="23" t="s">
        <v>512</v>
      </c>
      <c r="I23" s="23">
        <v>7.2200179133789533</v>
      </c>
      <c r="J23">
        <f>'hidden params'!J23</f>
        <v>0</v>
      </c>
      <c r="K23" t="str">
        <f t="shared" si="0"/>
        <v/>
      </c>
      <c r="L23">
        <f t="shared" si="1"/>
        <v>0</v>
      </c>
      <c r="M23">
        <f t="shared" si="9"/>
        <v>7.337170660210659E-8</v>
      </c>
      <c r="N23">
        <f t="shared" si="2"/>
        <v>0</v>
      </c>
      <c r="O23">
        <f t="shared" si="10"/>
        <v>7.337170660210659E-8</v>
      </c>
      <c r="P23" t="str">
        <f t="shared" si="3"/>
        <v/>
      </c>
      <c r="Q23" t="str">
        <f t="shared" si="4"/>
        <v/>
      </c>
      <c r="R23" t="str">
        <f t="shared" si="5"/>
        <v/>
      </c>
      <c r="S23" t="str">
        <f t="shared" si="6"/>
        <v/>
      </c>
      <c r="T23" t="str">
        <f t="shared" si="7"/>
        <v/>
      </c>
      <c r="U23">
        <f t="shared" si="8"/>
        <v>0</v>
      </c>
      <c r="V23">
        <f t="shared" si="11"/>
        <v>7.337170660210659E-8</v>
      </c>
    </row>
    <row r="24" spans="1:22" x14ac:dyDescent="0.5">
      <c r="A24">
        <v>523.66497802734375</v>
      </c>
      <c r="B24">
        <v>46.25</v>
      </c>
      <c r="E24">
        <v>0</v>
      </c>
      <c r="F24">
        <v>7.2200180148492263</v>
      </c>
      <c r="H24" t="s">
        <v>446</v>
      </c>
      <c r="I24">
        <v>231362738.37970799</v>
      </c>
      <c r="J24">
        <f>'hidden params'!J24</f>
        <v>0</v>
      </c>
      <c r="K24" t="str">
        <f t="shared" si="0"/>
        <v/>
      </c>
      <c r="L24">
        <f t="shared" si="1"/>
        <v>0</v>
      </c>
      <c r="M24">
        <f t="shared" si="9"/>
        <v>7.337170660210659E-8</v>
      </c>
      <c r="N24">
        <f t="shared" si="2"/>
        <v>0</v>
      </c>
      <c r="O24">
        <f t="shared" si="10"/>
        <v>7.337170660210659E-8</v>
      </c>
      <c r="P24" t="str">
        <f t="shared" si="3"/>
        <v/>
      </c>
      <c r="Q24" t="str">
        <f t="shared" si="4"/>
        <v/>
      </c>
      <c r="R24" t="str">
        <f t="shared" si="5"/>
        <v/>
      </c>
      <c r="S24" t="str">
        <f t="shared" si="6"/>
        <v/>
      </c>
      <c r="T24" t="str">
        <f t="shared" si="7"/>
        <v/>
      </c>
      <c r="U24">
        <f t="shared" si="8"/>
        <v>0</v>
      </c>
      <c r="V24">
        <f t="shared" si="11"/>
        <v>7.337170660210659E-8</v>
      </c>
    </row>
    <row r="25" spans="1:22" x14ac:dyDescent="0.5">
      <c r="A25">
        <v>523.67498779296875</v>
      </c>
      <c r="B25">
        <v>38.25</v>
      </c>
      <c r="E25">
        <v>0</v>
      </c>
      <c r="H25" t="s">
        <v>452</v>
      </c>
      <c r="I25">
        <v>33292985.777443707</v>
      </c>
      <c r="J25">
        <f>'hidden params'!J25</f>
        <v>0</v>
      </c>
      <c r="K25" t="str">
        <f t="shared" si="0"/>
        <v/>
      </c>
      <c r="L25">
        <f t="shared" si="1"/>
        <v>0</v>
      </c>
      <c r="M25">
        <f t="shared" si="9"/>
        <v>7.337170660210659E-8</v>
      </c>
      <c r="N25">
        <f t="shared" si="2"/>
        <v>0</v>
      </c>
      <c r="O25">
        <f t="shared" si="10"/>
        <v>7.337170660210659E-8</v>
      </c>
      <c r="P25" t="str">
        <f t="shared" si="3"/>
        <v/>
      </c>
      <c r="Q25" t="str">
        <f t="shared" si="4"/>
        <v/>
      </c>
      <c r="R25" t="str">
        <f t="shared" si="5"/>
        <v/>
      </c>
      <c r="S25" t="str">
        <f t="shared" si="6"/>
        <v/>
      </c>
      <c r="T25" t="str">
        <f t="shared" si="7"/>
        <v/>
      </c>
      <c r="U25">
        <f t="shared" si="8"/>
        <v>0</v>
      </c>
      <c r="V25">
        <f t="shared" si="11"/>
        <v>7.337170660210659E-8</v>
      </c>
    </row>
    <row r="26" spans="1:22" x14ac:dyDescent="0.5">
      <c r="A26">
        <v>523.68499755859375</v>
      </c>
      <c r="B26">
        <v>24</v>
      </c>
      <c r="E26">
        <v>0</v>
      </c>
      <c r="H26" t="s">
        <v>510</v>
      </c>
      <c r="I26">
        <v>8624905.0295127016</v>
      </c>
      <c r="J26">
        <f>'hidden params'!J26</f>
        <v>0</v>
      </c>
      <c r="K26" t="str">
        <f t="shared" si="0"/>
        <v/>
      </c>
      <c r="L26">
        <f t="shared" si="1"/>
        <v>0</v>
      </c>
      <c r="M26">
        <f t="shared" si="9"/>
        <v>7.337170660210659E-8</v>
      </c>
      <c r="N26">
        <f t="shared" si="2"/>
        <v>0</v>
      </c>
      <c r="O26">
        <f t="shared" si="10"/>
        <v>7.337170660210659E-8</v>
      </c>
      <c r="P26" t="str">
        <f t="shared" si="3"/>
        <v/>
      </c>
      <c r="Q26" t="str">
        <f t="shared" si="4"/>
        <v/>
      </c>
      <c r="R26" t="str">
        <f t="shared" si="5"/>
        <v/>
      </c>
      <c r="S26" t="str">
        <f t="shared" si="6"/>
        <v/>
      </c>
      <c r="T26" t="str">
        <f t="shared" si="7"/>
        <v/>
      </c>
      <c r="U26">
        <f t="shared" si="8"/>
        <v>0</v>
      </c>
      <c r="V26">
        <f t="shared" si="11"/>
        <v>7.337170660210659E-8</v>
      </c>
    </row>
    <row r="27" spans="1:22" x14ac:dyDescent="0.5">
      <c r="A27">
        <v>523.69500732421875</v>
      </c>
      <c r="B27">
        <v>11.25</v>
      </c>
      <c r="E27">
        <v>0</v>
      </c>
      <c r="H27" t="s">
        <v>473</v>
      </c>
      <c r="I27">
        <f xml:space="preserve"> 1 + 1.5*EXP(-(I22 * 0.000239 * I19))</f>
        <v>2.3378520195542838</v>
      </c>
      <c r="J27">
        <f>'hidden params'!J27</f>
        <v>0</v>
      </c>
      <c r="K27" t="str">
        <f t="shared" si="0"/>
        <v/>
      </c>
      <c r="L27">
        <f t="shared" si="1"/>
        <v>0</v>
      </c>
      <c r="M27">
        <f t="shared" si="9"/>
        <v>7.337170660210659E-8</v>
      </c>
      <c r="N27">
        <f t="shared" si="2"/>
        <v>0</v>
      </c>
      <c r="O27">
        <f t="shared" si="10"/>
        <v>7.337170660210659E-8</v>
      </c>
      <c r="P27" t="str">
        <f t="shared" si="3"/>
        <v/>
      </c>
      <c r="Q27" t="str">
        <f t="shared" si="4"/>
        <v/>
      </c>
      <c r="R27" t="str">
        <f t="shared" si="5"/>
        <v/>
      </c>
      <c r="S27" t="str">
        <f t="shared" si="6"/>
        <v/>
      </c>
      <c r="T27" t="str">
        <f t="shared" si="7"/>
        <v/>
      </c>
      <c r="U27">
        <f t="shared" si="8"/>
        <v>0</v>
      </c>
      <c r="V27">
        <f t="shared" si="11"/>
        <v>7.337170660210659E-8</v>
      </c>
    </row>
    <row r="28" spans="1:22" x14ac:dyDescent="0.5">
      <c r="A28">
        <v>523.70501708984375</v>
      </c>
      <c r="B28">
        <v>3</v>
      </c>
      <c r="E28">
        <v>0</v>
      </c>
      <c r="H28" t="s">
        <v>472</v>
      </c>
      <c r="I28">
        <f>MIN((ABS((I3*I8)-I23*I14))/((AVERAGE((I3*I8*(1-I8)),(I23*I14*(1-I14))))),(ABS((I23*I14)-I22*I11))/((AVERAGE((I23*I14*(1-I14)),(I22*I11*(1-I11))))))</f>
        <v>0.68971463002532762</v>
      </c>
      <c r="J28">
        <f>'hidden params'!J28</f>
        <v>0</v>
      </c>
      <c r="K28" t="str">
        <f t="shared" si="0"/>
        <v/>
      </c>
      <c r="L28">
        <f t="shared" si="1"/>
        <v>0</v>
      </c>
      <c r="M28">
        <f t="shared" si="9"/>
        <v>7.337170660210659E-8</v>
      </c>
      <c r="N28">
        <f t="shared" si="2"/>
        <v>0</v>
      </c>
      <c r="O28">
        <f t="shared" si="10"/>
        <v>7.337170660210659E-8</v>
      </c>
      <c r="P28" t="str">
        <f t="shared" si="3"/>
        <v/>
      </c>
      <c r="Q28" t="str">
        <f t="shared" si="4"/>
        <v/>
      </c>
      <c r="R28" t="str">
        <f t="shared" si="5"/>
        <v/>
      </c>
      <c r="S28" t="str">
        <f t="shared" si="6"/>
        <v/>
      </c>
      <c r="T28" t="str">
        <f t="shared" si="7"/>
        <v/>
      </c>
      <c r="U28">
        <f t="shared" si="8"/>
        <v>0</v>
      </c>
      <c r="V28">
        <f t="shared" si="11"/>
        <v>7.337170660210659E-8</v>
      </c>
    </row>
    <row r="29" spans="1:22" x14ac:dyDescent="0.5">
      <c r="A29">
        <v>523.71502685546875</v>
      </c>
      <c r="B29">
        <v>13.5</v>
      </c>
      <c r="H29" t="s">
        <v>474</v>
      </c>
      <c r="I29">
        <f>(I25-I26)/I26</f>
        <v>2.8600988258446627</v>
      </c>
      <c r="J29">
        <f>'hidden params'!J29</f>
        <v>0</v>
      </c>
      <c r="K29" t="str">
        <f t="shared" si="0"/>
        <v/>
      </c>
      <c r="L29">
        <f t="shared" si="1"/>
        <v>0</v>
      </c>
      <c r="M29">
        <f t="shared" si="9"/>
        <v>7.337170660210659E-8</v>
      </c>
      <c r="N29">
        <f t="shared" si="2"/>
        <v>0</v>
      </c>
      <c r="O29">
        <f t="shared" si="10"/>
        <v>7.337170660210659E-8</v>
      </c>
      <c r="P29" t="str">
        <f t="shared" si="3"/>
        <v/>
      </c>
      <c r="Q29" t="str">
        <f t="shared" si="4"/>
        <v/>
      </c>
      <c r="R29" t="str">
        <f t="shared" si="5"/>
        <v/>
      </c>
      <c r="S29" t="str">
        <f t="shared" si="6"/>
        <v/>
      </c>
      <c r="T29" t="str">
        <f t="shared" si="7"/>
        <v/>
      </c>
      <c r="U29">
        <f t="shared" si="8"/>
        <v>0</v>
      </c>
      <c r="V29">
        <f t="shared" si="11"/>
        <v>7.337170660210659E-8</v>
      </c>
    </row>
    <row r="30" spans="1:22" x14ac:dyDescent="0.5">
      <c r="A30">
        <v>523.7249755859375</v>
      </c>
      <c r="B30">
        <v>57.5</v>
      </c>
      <c r="H30" t="s">
        <v>516</v>
      </c>
      <c r="I30">
        <f>(I26-I6)/I6</f>
        <v>-0.87469173067228068</v>
      </c>
      <c r="J30">
        <f>'hidden params'!J30</f>
        <v>0</v>
      </c>
      <c r="K30" t="str">
        <f t="shared" si="0"/>
        <v/>
      </c>
      <c r="L30">
        <f t="shared" si="1"/>
        <v>0</v>
      </c>
      <c r="M30">
        <f t="shared" si="9"/>
        <v>7.337170660210659E-8</v>
      </c>
      <c r="N30">
        <f t="shared" si="2"/>
        <v>0</v>
      </c>
      <c r="O30">
        <f t="shared" si="10"/>
        <v>7.337170660210659E-8</v>
      </c>
      <c r="P30" t="str">
        <f t="shared" si="3"/>
        <v/>
      </c>
      <c r="Q30" t="str">
        <f t="shared" si="4"/>
        <v/>
      </c>
      <c r="R30" t="str">
        <f t="shared" si="5"/>
        <v/>
      </c>
      <c r="S30" t="str">
        <f t="shared" si="6"/>
        <v/>
      </c>
      <c r="T30" t="str">
        <f t="shared" si="7"/>
        <v/>
      </c>
      <c r="U30">
        <f t="shared" si="8"/>
        <v>0</v>
      </c>
      <c r="V30">
        <f t="shared" si="11"/>
        <v>7.337170660210659E-8</v>
      </c>
    </row>
    <row r="31" spans="1:22" x14ac:dyDescent="0.5">
      <c r="A31">
        <v>523.7349853515625</v>
      </c>
      <c r="B31">
        <v>105.5</v>
      </c>
      <c r="H31" t="s">
        <v>475</v>
      </c>
      <c r="I31">
        <f>(0.25* 0.0058*I22*I19)*EXP(-((I17-0.5)^2)/(2*((0.174318)^2)))</f>
        <v>0.26763512979241977</v>
      </c>
    </row>
    <row r="32" spans="1:22" x14ac:dyDescent="0.5">
      <c r="A32">
        <v>523.7449951171875</v>
      </c>
      <c r="B32">
        <v>136.30000305175781</v>
      </c>
      <c r="H32" t="s">
        <v>498</v>
      </c>
      <c r="I32">
        <f xml:space="preserve"> 1/ (0.01 * $R$69)</f>
        <v>6.2710410849274069E-4</v>
      </c>
    </row>
    <row r="33" spans="1:9" x14ac:dyDescent="0.5">
      <c r="A33">
        <v>523.7550048828125</v>
      </c>
      <c r="B33">
        <v>300.20001220703125</v>
      </c>
      <c r="F33">
        <v>7651</v>
      </c>
      <c r="H33" t="s">
        <v>499</v>
      </c>
      <c r="I33">
        <f xml:space="preserve"> 1/ (0.01 * $R$72)</f>
        <v>8.3479177466915585E-5</v>
      </c>
    </row>
    <row r="34" spans="1:9" x14ac:dyDescent="0.5">
      <c r="A34">
        <v>523.7650146484375</v>
      </c>
      <c r="B34">
        <v>622.29998779296875</v>
      </c>
      <c r="H34" t="s">
        <v>522</v>
      </c>
      <c r="I34">
        <f xml:space="preserve"> 1/ (0.01 * $R$75)</f>
        <v>2.3707108165354297E-4</v>
      </c>
    </row>
    <row r="35" spans="1:9" ht="14.7" thickBot="1" x14ac:dyDescent="0.55000000000000004">
      <c r="A35">
        <v>523.7750244140625</v>
      </c>
      <c r="B35">
        <v>717</v>
      </c>
    </row>
    <row r="36" spans="1:9" x14ac:dyDescent="0.5">
      <c r="A36">
        <v>523.78497314453125</v>
      </c>
      <c r="B36">
        <v>525.5</v>
      </c>
      <c r="G36" s="14">
        <v>30</v>
      </c>
      <c r="H36" s="15" t="s">
        <v>505</v>
      </c>
      <c r="I36" s="18" t="s">
        <v>506</v>
      </c>
    </row>
    <row r="37" spans="1:9" x14ac:dyDescent="0.5">
      <c r="A37">
        <v>523.79498291015625</v>
      </c>
      <c r="B37">
        <v>381</v>
      </c>
      <c r="G37" s="13" t="s">
        <v>461</v>
      </c>
      <c r="H37">
        <f>AVERAGE(K101:K110)</f>
        <v>3.1790082035192793</v>
      </c>
      <c r="I37" s="19">
        <f>STDEV(K101:K110)</f>
        <v>1.3563637785917437</v>
      </c>
    </row>
    <row r="38" spans="1:9" x14ac:dyDescent="0.5">
      <c r="A38">
        <v>523.80499267578125</v>
      </c>
      <c r="B38">
        <v>325.20001220703125</v>
      </c>
      <c r="G38" s="13" t="s">
        <v>463</v>
      </c>
      <c r="H38">
        <f>AVERAGE(M101:M110)</f>
        <v>4.6195934268147028</v>
      </c>
      <c r="I38" s="19">
        <f>STDEV(M101:M110)</f>
        <v>0.30251744614382003</v>
      </c>
    </row>
    <row r="39" spans="1:9" x14ac:dyDescent="0.5">
      <c r="A39">
        <v>523.81500244140625</v>
      </c>
      <c r="B39">
        <v>356.29998779296875</v>
      </c>
      <c r="G39" s="13" t="s">
        <v>465</v>
      </c>
      <c r="H39">
        <f>AVERAGE(O101:O110)</f>
        <v>6.3831962711573436</v>
      </c>
      <c r="I39" s="19">
        <f>STDEV(O101:O110)</f>
        <v>0.47404345445825286</v>
      </c>
    </row>
    <row r="40" spans="1:9" x14ac:dyDescent="0.5">
      <c r="A40">
        <v>523.82501220703125</v>
      </c>
      <c r="B40">
        <v>515.70001220703125</v>
      </c>
      <c r="G40" s="13" t="s">
        <v>507</v>
      </c>
      <c r="H40">
        <f>AVERAGE(Q101:Q110)</f>
        <v>9.032673549233769E-2</v>
      </c>
      <c r="I40" s="19">
        <f>STDEV(Q101:Q110)</f>
        <v>8.8239161340026753E-2</v>
      </c>
    </row>
    <row r="41" spans="1:9" x14ac:dyDescent="0.5">
      <c r="A41">
        <v>523.83502197265625</v>
      </c>
      <c r="B41">
        <v>684.29998779296875</v>
      </c>
      <c r="G41" s="13" t="s">
        <v>508</v>
      </c>
      <c r="H41">
        <f>AVERAGE(R101:R110)</f>
        <v>0.48775710648671861</v>
      </c>
      <c r="I41" s="19">
        <f>STDEV(R101:R110)</f>
        <v>0.21860717849326364</v>
      </c>
    </row>
    <row r="42" spans="1:9" ht="14.7" thickBot="1" x14ac:dyDescent="0.55000000000000004">
      <c r="A42">
        <v>523.844970703125</v>
      </c>
      <c r="B42">
        <v>818.5</v>
      </c>
      <c r="G42" s="16" t="s">
        <v>509</v>
      </c>
      <c r="H42" s="17">
        <f>AVERAGE(S101:S110)</f>
        <v>0.42191615802094357</v>
      </c>
      <c r="I42" s="20">
        <f>STDEV(S101:S110)</f>
        <v>0.21933381863786897</v>
      </c>
    </row>
    <row r="43" spans="1:9" x14ac:dyDescent="0.5">
      <c r="A43">
        <v>523.85498046875</v>
      </c>
      <c r="B43">
        <v>829.70001220703125</v>
      </c>
      <c r="F43">
        <v>66.296240671864751</v>
      </c>
    </row>
    <row r="44" spans="1:9" x14ac:dyDescent="0.5">
      <c r="A44">
        <v>523.864990234375</v>
      </c>
      <c r="B44">
        <v>572.29998779296875</v>
      </c>
      <c r="F44">
        <f xml:space="preserve"> $F$51 / 2</f>
        <v>66.296240671864751</v>
      </c>
    </row>
    <row r="45" spans="1:9" x14ac:dyDescent="0.5">
      <c r="A45">
        <v>523.875</v>
      </c>
      <c r="B45">
        <v>245.30000305175781</v>
      </c>
    </row>
    <row r="46" spans="1:9" x14ac:dyDescent="0.5">
      <c r="A46">
        <v>523.885009765625</v>
      </c>
      <c r="B46">
        <v>89.75</v>
      </c>
    </row>
    <row r="47" spans="1:9" x14ac:dyDescent="0.5">
      <c r="A47">
        <v>523.89501953125</v>
      </c>
      <c r="B47">
        <v>59</v>
      </c>
    </row>
    <row r="48" spans="1:9" x14ac:dyDescent="0.5">
      <c r="A48">
        <v>523.905029296875</v>
      </c>
      <c r="B48">
        <v>89.25</v>
      </c>
    </row>
    <row r="49" spans="1:16" x14ac:dyDescent="0.5">
      <c r="A49">
        <v>523.91497802734375</v>
      </c>
      <c r="B49">
        <v>129.80000305175781</v>
      </c>
    </row>
    <row r="50" spans="1:16" x14ac:dyDescent="0.5">
      <c r="A50">
        <v>523.92498779296875</v>
      </c>
      <c r="B50">
        <v>101.80000305175781</v>
      </c>
      <c r="E50" t="s">
        <v>440</v>
      </c>
      <c r="F50">
        <f>MEDIAN(F54:F69)</f>
        <v>88.5</v>
      </c>
    </row>
    <row r="51" spans="1:16" x14ac:dyDescent="0.5">
      <c r="A51">
        <v>523.93499755859375</v>
      </c>
      <c r="B51">
        <v>56.75</v>
      </c>
      <c r="E51" t="s">
        <v>441</v>
      </c>
      <c r="F51">
        <f>AVERAGE(F54:F69)</f>
        <v>132.5924813437295</v>
      </c>
    </row>
    <row r="52" spans="1:16" x14ac:dyDescent="0.5">
      <c r="A52">
        <v>523.94500732421875</v>
      </c>
      <c r="B52">
        <v>48.25</v>
      </c>
      <c r="E52" t="s">
        <v>442</v>
      </c>
      <c r="F52">
        <f>SUM(E$1:E$13)</f>
        <v>927485</v>
      </c>
    </row>
    <row r="53" spans="1:16" x14ac:dyDescent="0.5">
      <c r="A53">
        <v>523.95501708984375</v>
      </c>
      <c r="B53">
        <v>39.75</v>
      </c>
      <c r="E53" t="s">
        <v>443</v>
      </c>
      <c r="F53">
        <f>ABS(F52/F50)</f>
        <v>10480.056497175141</v>
      </c>
    </row>
    <row r="54" spans="1:16" x14ac:dyDescent="0.5">
      <c r="A54">
        <v>523.96502685546875</v>
      </c>
      <c r="B54">
        <v>22.75</v>
      </c>
      <c r="F54">
        <f>AVERAGE(B1:B10)</f>
        <v>12.725</v>
      </c>
    </row>
    <row r="55" spans="1:16" x14ac:dyDescent="0.5">
      <c r="A55">
        <v>523.9749755859375</v>
      </c>
      <c r="B55">
        <v>15.75</v>
      </c>
      <c r="F55">
        <v>49</v>
      </c>
    </row>
    <row r="56" spans="1:16" x14ac:dyDescent="0.5">
      <c r="A56">
        <v>523.9849853515625</v>
      </c>
      <c r="B56">
        <v>32.25</v>
      </c>
      <c r="F56">
        <v>37.25</v>
      </c>
    </row>
    <row r="57" spans="1:16" x14ac:dyDescent="0.5">
      <c r="A57">
        <v>523.9949951171875</v>
      </c>
      <c r="B57">
        <v>68</v>
      </c>
      <c r="F57">
        <v>126.5</v>
      </c>
    </row>
    <row r="58" spans="1:16" x14ac:dyDescent="0.5">
      <c r="A58">
        <v>524.0050048828125</v>
      </c>
      <c r="B58">
        <v>82.75</v>
      </c>
      <c r="F58">
        <v>88.5</v>
      </c>
    </row>
    <row r="59" spans="1:16" x14ac:dyDescent="0.5">
      <c r="A59">
        <v>524.0150146484375</v>
      </c>
      <c r="B59">
        <v>49</v>
      </c>
      <c r="F59">
        <v>198.19999694824219</v>
      </c>
    </row>
    <row r="60" spans="1:16" x14ac:dyDescent="0.5">
      <c r="A60">
        <v>524.0250244140625</v>
      </c>
      <c r="B60">
        <v>21.5</v>
      </c>
      <c r="F60">
        <v>218.5</v>
      </c>
    </row>
    <row r="61" spans="1:16" x14ac:dyDescent="0.5">
      <c r="A61">
        <v>524.03497314453125</v>
      </c>
      <c r="B61">
        <v>21</v>
      </c>
      <c r="F61">
        <v>337.29998779296875</v>
      </c>
      <c r="I61" s="22"/>
    </row>
    <row r="62" spans="1:16" x14ac:dyDescent="0.5">
      <c r="A62">
        <v>524.04498291015625</v>
      </c>
      <c r="B62">
        <v>18</v>
      </c>
      <c r="F62">
        <v>181.5</v>
      </c>
      <c r="I62" s="22"/>
    </row>
    <row r="63" spans="1:16" x14ac:dyDescent="0.5">
      <c r="A63">
        <v>524.05499267578125</v>
      </c>
      <c r="B63">
        <v>19.5</v>
      </c>
      <c r="F63">
        <v>84.25</v>
      </c>
      <c r="I63" s="22"/>
    </row>
    <row r="64" spans="1:16" x14ac:dyDescent="0.5">
      <c r="A64">
        <v>524.06500244140625</v>
      </c>
      <c r="B64">
        <v>17.5</v>
      </c>
      <c r="F64">
        <v>26.5</v>
      </c>
      <c r="L64" t="s">
        <v>485</v>
      </c>
      <c r="M64" t="s">
        <v>486</v>
      </c>
      <c r="N64" t="s">
        <v>487</v>
      </c>
      <c r="O64" t="s">
        <v>488</v>
      </c>
      <c r="P64" t="s">
        <v>489</v>
      </c>
    </row>
    <row r="65" spans="1:20" x14ac:dyDescent="0.5">
      <c r="A65">
        <v>524.07501220703125</v>
      </c>
      <c r="B65">
        <v>16</v>
      </c>
      <c r="F65">
        <v>54.25</v>
      </c>
      <c r="I65" t="s">
        <v>491</v>
      </c>
      <c r="L65">
        <v>0.99966102820824654</v>
      </c>
      <c r="M65">
        <v>0.99758009901838429</v>
      </c>
      <c r="N65">
        <v>0.99995256043983438</v>
      </c>
      <c r="O65">
        <v>0.99932217131836876</v>
      </c>
      <c r="P65">
        <v>0.99823764542775861</v>
      </c>
    </row>
    <row r="66" spans="1:20" x14ac:dyDescent="0.5">
      <c r="A66">
        <v>524.08502197265625</v>
      </c>
      <c r="B66">
        <v>35.75</v>
      </c>
      <c r="I66" t="s">
        <v>492</v>
      </c>
      <c r="J66" t="s">
        <v>493</v>
      </c>
      <c r="K66" t="s">
        <v>494</v>
      </c>
      <c r="L66" t="s">
        <v>495</v>
      </c>
      <c r="M66" t="s">
        <v>496</v>
      </c>
      <c r="N66" t="s">
        <v>486</v>
      </c>
      <c r="O66" t="s">
        <v>487</v>
      </c>
      <c r="P66" t="s">
        <v>482</v>
      </c>
      <c r="Q66" t="s">
        <v>483</v>
      </c>
      <c r="R66" t="s">
        <v>497</v>
      </c>
      <c r="S66" t="s">
        <v>482</v>
      </c>
      <c r="T66" t="s">
        <v>483</v>
      </c>
    </row>
    <row r="67" spans="1:20" x14ac:dyDescent="0.5">
      <c r="A67">
        <v>524.094970703125</v>
      </c>
      <c r="B67">
        <v>41.5</v>
      </c>
      <c r="I67" t="s">
        <v>476</v>
      </c>
      <c r="J67">
        <v>7.2200179133789533</v>
      </c>
      <c r="K67">
        <v>371567.89714607503</v>
      </c>
      <c r="L67">
        <v>1.9431220966165806E-5</v>
      </c>
      <c r="M67">
        <v>2.570581835636315</v>
      </c>
      <c r="N67">
        <v>-955138.46709136968</v>
      </c>
      <c r="O67">
        <v>955152.90712719643</v>
      </c>
      <c r="P67">
        <v>0.99998524755706075</v>
      </c>
      <c r="Q67" s="12" t="s">
        <v>490</v>
      </c>
      <c r="R67">
        <v>5146356.9980560066</v>
      </c>
      <c r="S67">
        <v>1</v>
      </c>
      <c r="T67" s="12" t="s">
        <v>490</v>
      </c>
    </row>
    <row r="68" spans="1:20" x14ac:dyDescent="0.5">
      <c r="A68">
        <v>524.10400390625</v>
      </c>
      <c r="B68">
        <v>19.5</v>
      </c>
      <c r="F68">
        <f>AVERAGE(B$576:B$586)</f>
        <v>309.22727272727275</v>
      </c>
      <c r="I68" t="s">
        <v>477</v>
      </c>
      <c r="J68">
        <v>6.9425682792710205E-2</v>
      </c>
      <c r="K68">
        <v>3251.919281353129</v>
      </c>
      <c r="L68">
        <v>2.1349140856848719E-5</v>
      </c>
      <c r="M68">
        <v>2.570581835636315</v>
      </c>
      <c r="N68">
        <v>-8359.2552099190598</v>
      </c>
      <c r="O68">
        <v>8359.3940612846454</v>
      </c>
      <c r="P68">
        <v>0.99998379144661897</v>
      </c>
      <c r="Q68" s="12" t="s">
        <v>490</v>
      </c>
      <c r="R68">
        <v>4684029.2389527429</v>
      </c>
      <c r="S68">
        <v>1</v>
      </c>
      <c r="T68" s="12" t="s">
        <v>490</v>
      </c>
    </row>
    <row r="69" spans="1:20" x14ac:dyDescent="0.5">
      <c r="A69">
        <v>524.114990234375</v>
      </c>
      <c r="B69">
        <v>16.75</v>
      </c>
      <c r="I69" t="s">
        <v>478</v>
      </c>
      <c r="J69">
        <v>245.20000000000002</v>
      </c>
      <c r="K69">
        <v>391003.65741398814</v>
      </c>
      <c r="L69">
        <v>6.2710410849274069E-4</v>
      </c>
      <c r="M69">
        <v>2.570581835636315</v>
      </c>
      <c r="N69">
        <v>-1004861.6994157624</v>
      </c>
      <c r="O69">
        <v>1005352.0994157625</v>
      </c>
      <c r="P69">
        <v>0.9995238942078486</v>
      </c>
      <c r="Q69" s="12" t="s">
        <v>490</v>
      </c>
      <c r="R69">
        <v>159463.15555219742</v>
      </c>
      <c r="S69">
        <v>1</v>
      </c>
      <c r="T69" s="12" t="s">
        <v>490</v>
      </c>
    </row>
    <row r="70" spans="1:20" x14ac:dyDescent="0.5">
      <c r="A70">
        <v>524.125</v>
      </c>
      <c r="B70">
        <v>35</v>
      </c>
      <c r="I70" t="s">
        <v>479</v>
      </c>
      <c r="J70">
        <v>7.2200179100036612</v>
      </c>
      <c r="K70">
        <v>3155.1880109268345</v>
      </c>
      <c r="L70">
        <v>2.2883003754450705E-3</v>
      </c>
      <c r="M70">
        <v>2.570581835636315</v>
      </c>
      <c r="N70">
        <v>-8103.4489709959926</v>
      </c>
      <c r="O70">
        <v>8117.8890068159999</v>
      </c>
      <c r="P70">
        <v>0.99826269355773301</v>
      </c>
      <c r="Q70" s="12" t="s">
        <v>490</v>
      </c>
      <c r="R70">
        <v>43700.556567251435</v>
      </c>
      <c r="S70">
        <v>1</v>
      </c>
      <c r="T70" s="12" t="s">
        <v>490</v>
      </c>
    </row>
    <row r="71" spans="1:20" x14ac:dyDescent="0.5">
      <c r="A71">
        <v>524.135009765625</v>
      </c>
      <c r="B71">
        <v>52.5</v>
      </c>
      <c r="I71" t="s">
        <v>480</v>
      </c>
      <c r="J71">
        <v>0.82235747575759888</v>
      </c>
      <c r="K71">
        <v>422.70397698532048</v>
      </c>
      <c r="L71">
        <v>1.9454689819162912E-3</v>
      </c>
      <c r="M71">
        <v>2.570581835636315</v>
      </c>
      <c r="N71">
        <v>-1085.7728076139381</v>
      </c>
      <c r="O71">
        <v>1087.4175225654533</v>
      </c>
      <c r="P71">
        <v>0.99852297503730814</v>
      </c>
      <c r="Q71" s="12" t="s">
        <v>490</v>
      </c>
      <c r="R71">
        <v>51401.487728424116</v>
      </c>
      <c r="S71">
        <v>1</v>
      </c>
      <c r="T71" s="12" t="s">
        <v>490</v>
      </c>
    </row>
    <row r="72" spans="1:20" x14ac:dyDescent="0.5">
      <c r="A72">
        <v>524.14398193359375</v>
      </c>
      <c r="B72">
        <v>55.75</v>
      </c>
      <c r="I72" t="s">
        <v>481</v>
      </c>
      <c r="J72">
        <v>128896.14099419775</v>
      </c>
      <c r="K72">
        <v>1544051401.8634379</v>
      </c>
      <c r="L72">
        <v>8.3479177466915598E-5</v>
      </c>
      <c r="M72">
        <v>2.570581835636315</v>
      </c>
      <c r="N72">
        <v>-3968981590.7779474</v>
      </c>
      <c r="O72">
        <v>3969239383.059936</v>
      </c>
      <c r="P72">
        <v>0.99993662149163365</v>
      </c>
      <c r="Q72" s="12" t="s">
        <v>490</v>
      </c>
      <c r="R72">
        <v>1197903.5135993275</v>
      </c>
      <c r="S72">
        <v>1</v>
      </c>
      <c r="T72" s="12" t="s">
        <v>490</v>
      </c>
    </row>
    <row r="73" spans="1:20" x14ac:dyDescent="0.5">
      <c r="A73">
        <v>524.15399169921875</v>
      </c>
      <c r="B73">
        <v>36</v>
      </c>
      <c r="I73" t="s">
        <v>517</v>
      </c>
      <c r="J73">
        <v>7.2200179133789533</v>
      </c>
      <c r="K73">
        <v>7334.2185482878149</v>
      </c>
      <c r="L73">
        <v>9.8442906573386452E-4</v>
      </c>
      <c r="M73">
        <v>2.570581835636315</v>
      </c>
      <c r="N73">
        <v>-18845.988960902221</v>
      </c>
      <c r="O73">
        <v>18860.428996728981</v>
      </c>
      <c r="P73">
        <v>0.99925260842684294</v>
      </c>
      <c r="Q73" s="12" t="s">
        <v>490</v>
      </c>
      <c r="R73">
        <v>101581.72232089956</v>
      </c>
      <c r="S73">
        <v>1</v>
      </c>
      <c r="T73" s="12" t="s">
        <v>490</v>
      </c>
    </row>
    <row r="74" spans="1:20" x14ac:dyDescent="0.5">
      <c r="A74">
        <v>524.16400146484375</v>
      </c>
      <c r="B74">
        <v>29.75</v>
      </c>
      <c r="I74" t="s">
        <v>518</v>
      </c>
      <c r="J74">
        <v>0.69948822628380325</v>
      </c>
      <c r="K74">
        <v>207.95713398351927</v>
      </c>
      <c r="L74">
        <v>3.3636173613512009E-3</v>
      </c>
      <c r="M74">
        <v>2.570581835636315</v>
      </c>
      <c r="N74">
        <v>-533.87134298273827</v>
      </c>
      <c r="O74">
        <v>535.27031943530585</v>
      </c>
      <c r="P74">
        <v>0.99744630247372013</v>
      </c>
      <c r="Q74" s="12" t="s">
        <v>490</v>
      </c>
      <c r="R74">
        <v>29729.897683673786</v>
      </c>
      <c r="S74">
        <v>1</v>
      </c>
      <c r="T74" s="12" t="s">
        <v>490</v>
      </c>
    </row>
    <row r="75" spans="1:20" x14ac:dyDescent="0.5">
      <c r="A75">
        <v>524.17401123046875</v>
      </c>
      <c r="B75">
        <v>47.5</v>
      </c>
      <c r="I75" t="s">
        <v>519</v>
      </c>
      <c r="J75">
        <v>367857.42121260805</v>
      </c>
      <c r="K75">
        <v>1551675635.2012472</v>
      </c>
      <c r="L75">
        <v>2.3707108165354297E-4</v>
      </c>
      <c r="M75">
        <v>2.570581835636315</v>
      </c>
      <c r="N75">
        <v>-3988341345.2265544</v>
      </c>
      <c r="O75">
        <v>3989077060.0689797</v>
      </c>
      <c r="P75">
        <v>0.99982001246490482</v>
      </c>
      <c r="Q75" s="12" t="s">
        <v>490</v>
      </c>
      <c r="R75">
        <v>421814.41659822757</v>
      </c>
      <c r="S75">
        <v>1</v>
      </c>
      <c r="T75" s="12" t="s">
        <v>490</v>
      </c>
    </row>
    <row r="76" spans="1:20" x14ac:dyDescent="0.5">
      <c r="A76">
        <v>524.18402099609375</v>
      </c>
      <c r="B76">
        <v>49.25</v>
      </c>
    </row>
    <row r="77" spans="1:20" x14ac:dyDescent="0.5">
      <c r="A77">
        <v>524.1939697265625</v>
      </c>
      <c r="B77">
        <v>34.25</v>
      </c>
      <c r="I77" t="s">
        <v>500</v>
      </c>
      <c r="J77" t="s">
        <v>501</v>
      </c>
      <c r="K77" t="s">
        <v>472</v>
      </c>
    </row>
    <row r="78" spans="1:20" x14ac:dyDescent="0.5">
      <c r="A78">
        <v>524.2039794921875</v>
      </c>
      <c r="B78">
        <v>27.25</v>
      </c>
      <c r="I78">
        <f>MIN(I32:I34)</f>
        <v>8.3479177466915585E-5</v>
      </c>
      <c r="J78">
        <f>I30</f>
        <v>-0.87469173067228068</v>
      </c>
      <c r="K78">
        <f>I28</f>
        <v>0.68971463002532762</v>
      </c>
    </row>
    <row r="79" spans="1:20" x14ac:dyDescent="0.5">
      <c r="A79">
        <v>524.2139892578125</v>
      </c>
      <c r="B79">
        <v>23</v>
      </c>
      <c r="I79">
        <f>8</f>
        <v>8</v>
      </c>
      <c r="J79">
        <f>J80*2</f>
        <v>0.53527025958483954</v>
      </c>
      <c r="K79">
        <v>2</v>
      </c>
    </row>
    <row r="80" spans="1:20" x14ac:dyDescent="0.5">
      <c r="A80">
        <v>524.2239990234375</v>
      </c>
      <c r="B80">
        <v>41.75</v>
      </c>
      <c r="I80">
        <f>4</f>
        <v>4</v>
      </c>
      <c r="J80">
        <f>I31</f>
        <v>0.26763512979241977</v>
      </c>
      <c r="K80">
        <v>1.5</v>
      </c>
    </row>
    <row r="81" spans="1:11" x14ac:dyDescent="0.5">
      <c r="A81">
        <v>524.2340087890625</v>
      </c>
      <c r="B81">
        <v>70.5</v>
      </c>
      <c r="I81">
        <f>2</f>
        <v>2</v>
      </c>
      <c r="J81">
        <f>J80/2</f>
        <v>0.13381756489620988</v>
      </c>
      <c r="K81">
        <v>1</v>
      </c>
    </row>
    <row r="82" spans="1:11" x14ac:dyDescent="0.5">
      <c r="A82">
        <v>524.2440185546875</v>
      </c>
      <c r="B82">
        <v>125</v>
      </c>
    </row>
    <row r="83" spans="1:11" x14ac:dyDescent="0.5">
      <c r="A83">
        <v>524.2540283203125</v>
      </c>
      <c r="B83">
        <v>522.79998779296875</v>
      </c>
    </row>
    <row r="84" spans="1:11" x14ac:dyDescent="0.5">
      <c r="A84">
        <v>524.26397705078125</v>
      </c>
      <c r="B84">
        <v>1247</v>
      </c>
    </row>
    <row r="85" spans="1:11" x14ac:dyDescent="0.5">
      <c r="A85">
        <v>524.27398681640625</v>
      </c>
      <c r="B85">
        <v>1648</v>
      </c>
    </row>
    <row r="86" spans="1:11" x14ac:dyDescent="0.5">
      <c r="A86">
        <v>524.28399658203125</v>
      </c>
      <c r="B86">
        <v>1345</v>
      </c>
    </row>
    <row r="87" spans="1:11" x14ac:dyDescent="0.5">
      <c r="A87">
        <v>524.29400634765625</v>
      </c>
      <c r="B87">
        <v>695.70001220703125</v>
      </c>
    </row>
    <row r="88" spans="1:11" x14ac:dyDescent="0.5">
      <c r="A88">
        <v>524.30401611328125</v>
      </c>
      <c r="B88">
        <v>285.70001220703125</v>
      </c>
    </row>
    <row r="89" spans="1:11" x14ac:dyDescent="0.5">
      <c r="A89">
        <v>524.31402587890625</v>
      </c>
      <c r="B89">
        <v>177.80000305175781</v>
      </c>
      <c r="I89">
        <v>33292985.777443707</v>
      </c>
    </row>
    <row r="90" spans="1:11" x14ac:dyDescent="0.5">
      <c r="A90">
        <v>524.323974609375</v>
      </c>
      <c r="B90">
        <v>252.5</v>
      </c>
      <c r="H90" t="s">
        <v>503</v>
      </c>
      <c r="I90">
        <f>((MIN(I24:I25)-I26)/(I98-I97))/((I26/(I96-I98)))</f>
        <v>1.9067325505631085</v>
      </c>
    </row>
    <row r="91" spans="1:11" x14ac:dyDescent="0.5">
      <c r="A91">
        <v>524.333984375</v>
      </c>
      <c r="B91">
        <v>594.5</v>
      </c>
      <c r="H91" t="s">
        <v>504</v>
      </c>
      <c r="I91">
        <f>_xlfn.F.DIST(I90,I96-I97,I96-I98,FALSE)</f>
        <v>0.14123564472993189</v>
      </c>
    </row>
    <row r="92" spans="1:11" x14ac:dyDescent="0.5">
      <c r="A92">
        <v>524.343994140625</v>
      </c>
      <c r="B92">
        <v>990</v>
      </c>
      <c r="I92">
        <f>ROUND(I91,3-(1+INT(LOG10(I91))))</f>
        <v>0.14099999999999999</v>
      </c>
    </row>
    <row r="93" spans="1:11" x14ac:dyDescent="0.5">
      <c r="A93">
        <v>524.35400390625</v>
      </c>
      <c r="B93">
        <v>964.79998779296875</v>
      </c>
      <c r="H93" t="s">
        <v>523</v>
      </c>
      <c r="I93">
        <f>((I26-I6)/(I99-I98))/((I6/(I96-I99)))</f>
        <v>0.2915639102240935</v>
      </c>
    </row>
    <row r="94" spans="1:11" x14ac:dyDescent="0.5">
      <c r="A94">
        <v>524.364013671875</v>
      </c>
      <c r="B94">
        <v>545.70001220703125</v>
      </c>
      <c r="H94" t="s">
        <v>524</v>
      </c>
      <c r="I94">
        <v>1</v>
      </c>
    </row>
    <row r="95" spans="1:11" x14ac:dyDescent="0.5">
      <c r="A95">
        <v>524.3740234375</v>
      </c>
      <c r="B95">
        <v>209.80000305175781</v>
      </c>
      <c r="I95">
        <f>ROUND(I94,3-(1+INT(LOG10(I94))))</f>
        <v>1</v>
      </c>
    </row>
    <row r="96" spans="1:11" x14ac:dyDescent="0.5">
      <c r="A96">
        <v>524.38397216796875</v>
      </c>
      <c r="B96">
        <v>109.5</v>
      </c>
      <c r="H96" t="s">
        <v>502</v>
      </c>
      <c r="I96">
        <v>9</v>
      </c>
    </row>
    <row r="97" spans="1:19" x14ac:dyDescent="0.5">
      <c r="A97">
        <v>524.39398193359375</v>
      </c>
      <c r="B97">
        <v>84.75</v>
      </c>
      <c r="H97" t="s">
        <v>23</v>
      </c>
      <c r="I97">
        <v>4</v>
      </c>
      <c r="J97" t="s">
        <v>467</v>
      </c>
      <c r="K97">
        <f>AVERAGE(K101:K120)</f>
        <v>3.1790082035192793</v>
      </c>
      <c r="L97">
        <f t="shared" ref="L97:P97" si="12">AVERAGE(L101:L120)</f>
        <v>43328.761752660772</v>
      </c>
      <c r="M97">
        <f t="shared" si="12"/>
        <v>4.6195934268147028</v>
      </c>
      <c r="N97">
        <f t="shared" si="12"/>
        <v>232989.33609570673</v>
      </c>
      <c r="O97">
        <f t="shared" si="12"/>
        <v>6.3831962711573436</v>
      </c>
      <c r="P97">
        <f t="shared" si="12"/>
        <v>206456.87257481713</v>
      </c>
    </row>
    <row r="98" spans="1:19" x14ac:dyDescent="0.5">
      <c r="A98">
        <v>524.40399169921875</v>
      </c>
      <c r="B98">
        <v>54</v>
      </c>
      <c r="H98" t="s">
        <v>24</v>
      </c>
      <c r="I98">
        <v>7</v>
      </c>
      <c r="J98" t="s">
        <v>468</v>
      </c>
      <c r="K98">
        <f>K99/AVERAGE(K101:K120)</f>
        <v>0.42666256006832542</v>
      </c>
      <c r="L98">
        <f t="shared" ref="L98:P98" si="13">L99/AVERAGE(L101:L120)</f>
        <v>0.96365224170815411</v>
      </c>
      <c r="M98">
        <f t="shared" si="13"/>
        <v>6.5485729628897565E-2</v>
      </c>
      <c r="N98">
        <f t="shared" si="13"/>
        <v>0.4271129363341058</v>
      </c>
      <c r="O98">
        <f t="shared" si="13"/>
        <v>7.4264276754301264E-2</v>
      </c>
      <c r="P98">
        <f t="shared" si="13"/>
        <v>0.54481249339798499</v>
      </c>
    </row>
    <row r="99" spans="1:19" x14ac:dyDescent="0.5">
      <c r="A99">
        <v>524.41400146484375</v>
      </c>
      <c r="B99">
        <v>21.5</v>
      </c>
      <c r="H99" t="s">
        <v>1</v>
      </c>
      <c r="I99">
        <v>10</v>
      </c>
      <c r="J99" t="s">
        <v>459</v>
      </c>
      <c r="K99">
        <f>STDEV(K101:K120)</f>
        <v>1.3563637785917437</v>
      </c>
      <c r="L99">
        <f t="shared" ref="L99:P99" si="14">STDEV(L101:L120)</f>
        <v>41753.858393390081</v>
      </c>
      <c r="M99">
        <f t="shared" si="14"/>
        <v>0.30251744614382003</v>
      </c>
      <c r="N99">
        <f t="shared" si="14"/>
        <v>99512.759474371167</v>
      </c>
      <c r="O99">
        <f t="shared" si="14"/>
        <v>0.47404345445825286</v>
      </c>
      <c r="P99">
        <f t="shared" si="14"/>
        <v>112480.28352663618</v>
      </c>
    </row>
    <row r="100" spans="1:19" x14ac:dyDescent="0.5">
      <c r="A100">
        <v>524.42401123046875</v>
      </c>
      <c r="B100">
        <v>5.75</v>
      </c>
      <c r="J100" t="s">
        <v>460</v>
      </c>
      <c r="K100" t="s">
        <v>461</v>
      </c>
      <c r="L100" t="s">
        <v>462</v>
      </c>
      <c r="M100" t="s">
        <v>463</v>
      </c>
      <c r="N100" t="s">
        <v>464</v>
      </c>
      <c r="O100" t="s">
        <v>465</v>
      </c>
      <c r="P100" t="s">
        <v>466</v>
      </c>
      <c r="Q100" t="s">
        <v>469</v>
      </c>
      <c r="R100" t="s">
        <v>470</v>
      </c>
      <c r="S100" t="s">
        <v>471</v>
      </c>
    </row>
    <row r="101" spans="1:19" x14ac:dyDescent="0.5">
      <c r="A101">
        <v>524.43402099609375</v>
      </c>
      <c r="B101">
        <v>9</v>
      </c>
      <c r="J101">
        <v>1</v>
      </c>
      <c r="K101">
        <v>1.1149167375792683</v>
      </c>
      <c r="L101">
        <v>29.89754268521893</v>
      </c>
      <c r="M101">
        <v>4.1677794991147472</v>
      </c>
      <c r="N101">
        <v>153482.12932783386</v>
      </c>
      <c r="O101">
        <v>5.8765367307277865</v>
      </c>
      <c r="P101">
        <v>348041.35597562382</v>
      </c>
      <c r="Q101">
        <f>L101/SUM(P101,N101,L101)</f>
        <v>5.960989140490023E-5</v>
      </c>
      <c r="R101">
        <f>N101/SUM(P101,N101,L101)</f>
        <v>0.30601354626874527</v>
      </c>
      <c r="S101">
        <f>P101/SUM(P101,N101,L101)</f>
        <v>0.69392684383984982</v>
      </c>
    </row>
    <row r="102" spans="1:19" x14ac:dyDescent="0.5">
      <c r="A102">
        <v>524.4439697265625</v>
      </c>
      <c r="B102">
        <v>9</v>
      </c>
      <c r="J102">
        <v>2</v>
      </c>
      <c r="K102">
        <v>4.0880898139780681</v>
      </c>
      <c r="L102">
        <v>82116.522519434104</v>
      </c>
      <c r="M102">
        <v>4.5247971755237755</v>
      </c>
      <c r="N102">
        <v>140871.77108969036</v>
      </c>
      <c r="O102">
        <v>6.0892756489469191</v>
      </c>
      <c r="P102">
        <v>280415.06718121667</v>
      </c>
      <c r="Q102">
        <f t="shared" ref="Q102:Q110" si="15">L102/SUM(P102,N102,L102)</f>
        <v>0.16312271414023044</v>
      </c>
      <c r="R102">
        <f t="shared" ref="R102:R110" si="16">N102/SUM(P102,N102,L102)</f>
        <v>0.27983875766844757</v>
      </c>
      <c r="S102">
        <f t="shared" ref="S102:S110" si="17">P102/SUM(P102,N102,L102)</f>
        <v>0.55703852819132194</v>
      </c>
    </row>
    <row r="103" spans="1:19" x14ac:dyDescent="0.5">
      <c r="A103">
        <v>524.4539794921875</v>
      </c>
      <c r="B103">
        <v>3.25</v>
      </c>
      <c r="J103">
        <v>3</v>
      </c>
      <c r="K103">
        <v>4.1297147376797083</v>
      </c>
      <c r="L103">
        <v>59081.653069385618</v>
      </c>
      <c r="M103">
        <v>4.479073636444511</v>
      </c>
      <c r="N103">
        <v>194767.07848075361</v>
      </c>
      <c r="O103">
        <v>6.1531337125343413</v>
      </c>
      <c r="P103">
        <v>249395.12905871961</v>
      </c>
      <c r="Q103">
        <f t="shared" si="15"/>
        <v>0.11740163704710595</v>
      </c>
      <c r="R103">
        <f t="shared" si="16"/>
        <v>0.38702325795909581</v>
      </c>
      <c r="S103">
        <f t="shared" si="17"/>
        <v>0.49557510499379831</v>
      </c>
    </row>
    <row r="104" spans="1:19" x14ac:dyDescent="0.5">
      <c r="A104">
        <v>524.4639892578125</v>
      </c>
      <c r="B104">
        <v>8</v>
      </c>
      <c r="J104">
        <v>4</v>
      </c>
      <c r="K104">
        <v>4.3934424794995968</v>
      </c>
      <c r="L104">
        <v>127675.74069986134</v>
      </c>
      <c r="M104">
        <v>4.769579444725828</v>
      </c>
      <c r="N104">
        <v>201655.82967001051</v>
      </c>
      <c r="O104">
        <v>6.6321375312310806</v>
      </c>
      <c r="P104">
        <v>132357.05432500466</v>
      </c>
      <c r="Q104">
        <f t="shared" si="15"/>
        <v>0.27654079799830555</v>
      </c>
      <c r="R104">
        <f t="shared" si="16"/>
        <v>0.43677885675282124</v>
      </c>
      <c r="S104">
        <f t="shared" si="17"/>
        <v>0.28668034524887326</v>
      </c>
    </row>
    <row r="105" spans="1:19" x14ac:dyDescent="0.5">
      <c r="A105">
        <v>524.4739990234375</v>
      </c>
      <c r="B105">
        <v>30.5</v>
      </c>
      <c r="J105">
        <v>5</v>
      </c>
      <c r="K105">
        <v>3.0206034212850223</v>
      </c>
      <c r="L105">
        <v>11511.319006847951</v>
      </c>
      <c r="M105">
        <v>4.9575516704021823</v>
      </c>
      <c r="N105">
        <v>370378.81645078945</v>
      </c>
      <c r="O105">
        <v>6.994349750595946</v>
      </c>
      <c r="P105">
        <v>77007.526941817763</v>
      </c>
      <c r="Q105">
        <f t="shared" si="15"/>
        <v>2.508471920876278E-2</v>
      </c>
      <c r="R105">
        <f t="shared" si="16"/>
        <v>0.80710547644582897</v>
      </c>
      <c r="S105">
        <f t="shared" si="17"/>
        <v>0.16780980434540821</v>
      </c>
    </row>
    <row r="106" spans="1:19" x14ac:dyDescent="0.5">
      <c r="A106">
        <v>524.4840087890625</v>
      </c>
      <c r="B106">
        <v>45</v>
      </c>
      <c r="J106">
        <v>6</v>
      </c>
      <c r="K106">
        <v>2.7374010743972064</v>
      </c>
      <c r="L106">
        <v>8794.5012343021754</v>
      </c>
      <c r="M106">
        <v>4.9126768730668546</v>
      </c>
      <c r="N106">
        <v>384533.80413226021</v>
      </c>
      <c r="O106">
        <v>6.9127616562163299</v>
      </c>
      <c r="P106">
        <v>95301.698180880383</v>
      </c>
      <c r="Q106">
        <f t="shared" si="15"/>
        <v>1.7998283303223901E-2</v>
      </c>
      <c r="R106">
        <f t="shared" si="16"/>
        <v>0.78696314458906225</v>
      </c>
      <c r="S106">
        <f t="shared" si="17"/>
        <v>0.19503857210771383</v>
      </c>
    </row>
    <row r="107" spans="1:19" x14ac:dyDescent="0.5">
      <c r="A107">
        <v>524.4940185546875</v>
      </c>
      <c r="B107">
        <v>34</v>
      </c>
      <c r="J107">
        <v>7</v>
      </c>
      <c r="K107">
        <v>4.038776239592254</v>
      </c>
      <c r="L107">
        <v>27034.361282966973</v>
      </c>
      <c r="M107">
        <v>4.9248633409243361</v>
      </c>
      <c r="N107">
        <v>314522.49433790019</v>
      </c>
      <c r="O107">
        <v>6.7847891303285834</v>
      </c>
      <c r="P107">
        <v>107025.78129218753</v>
      </c>
      <c r="Q107">
        <f t="shared" si="15"/>
        <v>6.0266178532912842E-2</v>
      </c>
      <c r="R107">
        <f t="shared" si="16"/>
        <v>0.70114727690376855</v>
      </c>
      <c r="S107">
        <f t="shared" si="17"/>
        <v>0.23858654456331868</v>
      </c>
    </row>
    <row r="108" spans="1:19" x14ac:dyDescent="0.5">
      <c r="A108">
        <v>524.5040283203125</v>
      </c>
      <c r="B108">
        <v>25</v>
      </c>
      <c r="J108">
        <v>8</v>
      </c>
      <c r="K108">
        <v>3.8753688807533337</v>
      </c>
      <c r="L108">
        <v>67388.957182186336</v>
      </c>
      <c r="M108">
        <v>4.6962860798767325</v>
      </c>
      <c r="N108">
        <v>209026.12474803586</v>
      </c>
      <c r="O108">
        <v>6.209774736392343</v>
      </c>
      <c r="P108">
        <v>199644.64792881746</v>
      </c>
      <c r="Q108">
        <f t="shared" si="15"/>
        <v>0.1415556766419627</v>
      </c>
      <c r="R108">
        <f t="shared" si="16"/>
        <v>0.4390754177210664</v>
      </c>
      <c r="S108">
        <f t="shared" si="17"/>
        <v>0.41936890563697088</v>
      </c>
    </row>
    <row r="109" spans="1:19" x14ac:dyDescent="0.5">
      <c r="A109">
        <v>524.51397705078125</v>
      </c>
      <c r="B109">
        <v>34.25</v>
      </c>
      <c r="J109">
        <v>9</v>
      </c>
      <c r="K109">
        <v>3.8862414619614611</v>
      </c>
      <c r="L109">
        <v>49471.222961364103</v>
      </c>
      <c r="M109">
        <v>4.6608413496783925</v>
      </c>
      <c r="N109">
        <v>273239.82146786607</v>
      </c>
      <c r="O109">
        <v>6.6124622088140477</v>
      </c>
      <c r="P109">
        <v>167747.33245189799</v>
      </c>
      <c r="Q109">
        <f t="shared" si="15"/>
        <v>0.10086732186318512</v>
      </c>
      <c r="R109">
        <f t="shared" si="16"/>
        <v>0.55711113184654792</v>
      </c>
      <c r="S109">
        <f t="shared" si="17"/>
        <v>0.34202154629026699</v>
      </c>
    </row>
    <row r="110" spans="1:19" x14ac:dyDescent="0.5">
      <c r="A110">
        <v>524.52398681640625</v>
      </c>
      <c r="B110">
        <v>37.25</v>
      </c>
      <c r="J110">
        <v>10</v>
      </c>
      <c r="K110">
        <v>0.50552718846687439</v>
      </c>
      <c r="L110">
        <v>183.4420275739227</v>
      </c>
      <c r="M110">
        <v>4.1024851983896635</v>
      </c>
      <c r="N110">
        <v>87415.491251927248</v>
      </c>
      <c r="O110">
        <v>5.5667416057860581</v>
      </c>
      <c r="P110">
        <v>407633.13241200545</v>
      </c>
      <c r="Q110">
        <f t="shared" si="15"/>
        <v>3.7041629628278892E-4</v>
      </c>
      <c r="R110">
        <f t="shared" si="16"/>
        <v>0.17651419871180293</v>
      </c>
      <c r="S110">
        <f t="shared" si="17"/>
        <v>0.82311538499191428</v>
      </c>
    </row>
    <row r="111" spans="1:19" x14ac:dyDescent="0.5">
      <c r="A111">
        <v>524.53399658203125</v>
      </c>
      <c r="B111">
        <v>20</v>
      </c>
      <c r="J111">
        <v>11</v>
      </c>
    </row>
    <row r="112" spans="1:19" x14ac:dyDescent="0.5">
      <c r="A112">
        <v>524.54400634765625</v>
      </c>
      <c r="B112">
        <v>3.75</v>
      </c>
      <c r="J112">
        <v>12</v>
      </c>
    </row>
    <row r="113" spans="1:10" x14ac:dyDescent="0.5">
      <c r="A113">
        <v>524.55401611328125</v>
      </c>
      <c r="B113">
        <v>18.5</v>
      </c>
      <c r="J113">
        <v>13</v>
      </c>
    </row>
    <row r="114" spans="1:10" x14ac:dyDescent="0.5">
      <c r="A114">
        <v>524.56402587890625</v>
      </c>
      <c r="B114">
        <v>54</v>
      </c>
      <c r="J114">
        <v>14</v>
      </c>
    </row>
    <row r="115" spans="1:10" x14ac:dyDescent="0.5">
      <c r="A115">
        <v>524.573974609375</v>
      </c>
      <c r="B115">
        <v>64.25</v>
      </c>
      <c r="J115">
        <v>15</v>
      </c>
    </row>
    <row r="116" spans="1:10" x14ac:dyDescent="0.5">
      <c r="A116">
        <v>524.583984375</v>
      </c>
      <c r="B116">
        <v>47.25</v>
      </c>
      <c r="J116">
        <v>16</v>
      </c>
    </row>
    <row r="117" spans="1:10" x14ac:dyDescent="0.5">
      <c r="A117">
        <v>524.593994140625</v>
      </c>
      <c r="B117">
        <v>32</v>
      </c>
      <c r="J117">
        <v>17</v>
      </c>
    </row>
    <row r="118" spans="1:10" x14ac:dyDescent="0.5">
      <c r="A118">
        <v>524.60400390625</v>
      </c>
      <c r="B118">
        <v>25.25</v>
      </c>
      <c r="J118">
        <v>18</v>
      </c>
    </row>
    <row r="119" spans="1:10" x14ac:dyDescent="0.5">
      <c r="A119">
        <v>524.614013671875</v>
      </c>
      <c r="B119">
        <v>22.25</v>
      </c>
      <c r="J119">
        <v>19</v>
      </c>
    </row>
    <row r="120" spans="1:10" x14ac:dyDescent="0.5">
      <c r="A120">
        <v>524.6240234375</v>
      </c>
      <c r="B120">
        <v>33.75</v>
      </c>
      <c r="J120">
        <v>20</v>
      </c>
    </row>
    <row r="121" spans="1:10" x14ac:dyDescent="0.5">
      <c r="A121">
        <v>524.63397216796875</v>
      </c>
      <c r="B121">
        <v>44.5</v>
      </c>
    </row>
    <row r="122" spans="1:10" x14ac:dyDescent="0.5">
      <c r="A122">
        <v>524.64398193359375</v>
      </c>
      <c r="B122">
        <v>24.75</v>
      </c>
    </row>
    <row r="123" spans="1:10" x14ac:dyDescent="0.5">
      <c r="A123">
        <v>524.65399169921875</v>
      </c>
      <c r="B123">
        <v>3.5</v>
      </c>
    </row>
    <row r="124" spans="1:10" x14ac:dyDescent="0.5">
      <c r="A124">
        <v>524.66400146484375</v>
      </c>
      <c r="B124">
        <v>31</v>
      </c>
    </row>
    <row r="125" spans="1:10" x14ac:dyDescent="0.5">
      <c r="A125">
        <v>524.67401123046875</v>
      </c>
      <c r="B125">
        <v>74.75</v>
      </c>
    </row>
    <row r="126" spans="1:10" x14ac:dyDescent="0.5">
      <c r="A126">
        <v>524.68402099609375</v>
      </c>
      <c r="B126">
        <v>67.75</v>
      </c>
    </row>
    <row r="127" spans="1:10" x14ac:dyDescent="0.5">
      <c r="A127">
        <v>524.6939697265625</v>
      </c>
      <c r="B127">
        <v>61</v>
      </c>
    </row>
    <row r="128" spans="1:10" x14ac:dyDescent="0.5">
      <c r="A128">
        <v>524.7039794921875</v>
      </c>
      <c r="B128">
        <v>82.75</v>
      </c>
    </row>
    <row r="129" spans="1:2" x14ac:dyDescent="0.5">
      <c r="A129">
        <v>524.7139892578125</v>
      </c>
      <c r="B129">
        <v>108.5</v>
      </c>
    </row>
    <row r="130" spans="1:2" x14ac:dyDescent="0.5">
      <c r="A130">
        <v>524.7239990234375</v>
      </c>
      <c r="B130">
        <v>126.30000305175781</v>
      </c>
    </row>
    <row r="131" spans="1:2" x14ac:dyDescent="0.5">
      <c r="A131">
        <v>524.7340087890625</v>
      </c>
      <c r="B131">
        <v>165.30000305175781</v>
      </c>
    </row>
    <row r="132" spans="1:2" x14ac:dyDescent="0.5">
      <c r="A132">
        <v>524.7440185546875</v>
      </c>
      <c r="B132">
        <v>444</v>
      </c>
    </row>
    <row r="133" spans="1:2" x14ac:dyDescent="0.5">
      <c r="A133">
        <v>524.7540283203125</v>
      </c>
      <c r="B133">
        <v>1558</v>
      </c>
    </row>
    <row r="134" spans="1:2" x14ac:dyDescent="0.5">
      <c r="A134">
        <v>524.76397705078125</v>
      </c>
      <c r="B134">
        <v>4544</v>
      </c>
    </row>
    <row r="135" spans="1:2" x14ac:dyDescent="0.5">
      <c r="A135">
        <v>524.77398681640625</v>
      </c>
      <c r="B135">
        <v>7651</v>
      </c>
    </row>
    <row r="136" spans="1:2" x14ac:dyDescent="0.5">
      <c r="A136">
        <v>524.78399658203125</v>
      </c>
      <c r="B136">
        <v>7301</v>
      </c>
    </row>
    <row r="137" spans="1:2" x14ac:dyDescent="0.5">
      <c r="A137">
        <v>524.79400634765625</v>
      </c>
      <c r="B137">
        <v>4297</v>
      </c>
    </row>
    <row r="138" spans="1:2" x14ac:dyDescent="0.5">
      <c r="A138">
        <v>524.80401611328125</v>
      </c>
      <c r="B138">
        <v>1804</v>
      </c>
    </row>
    <row r="139" spans="1:2" x14ac:dyDescent="0.5">
      <c r="A139">
        <v>524.81402587890625</v>
      </c>
      <c r="B139">
        <v>864</v>
      </c>
    </row>
    <row r="140" spans="1:2" x14ac:dyDescent="0.5">
      <c r="A140">
        <v>524.823974609375</v>
      </c>
      <c r="B140">
        <v>717</v>
      </c>
    </row>
    <row r="141" spans="1:2" x14ac:dyDescent="0.5">
      <c r="A141">
        <v>524.833984375</v>
      </c>
      <c r="B141">
        <v>777</v>
      </c>
    </row>
    <row r="142" spans="1:2" x14ac:dyDescent="0.5">
      <c r="A142">
        <v>524.843994140625</v>
      </c>
      <c r="B142">
        <v>1008</v>
      </c>
    </row>
    <row r="143" spans="1:2" x14ac:dyDescent="0.5">
      <c r="A143">
        <v>524.85400390625</v>
      </c>
      <c r="B143">
        <v>1041</v>
      </c>
    </row>
    <row r="144" spans="1:2" x14ac:dyDescent="0.5">
      <c r="A144">
        <v>524.864013671875</v>
      </c>
      <c r="B144">
        <v>778.5</v>
      </c>
    </row>
    <row r="145" spans="1:2" x14ac:dyDescent="0.5">
      <c r="A145">
        <v>524.8740234375</v>
      </c>
      <c r="B145">
        <v>474.5</v>
      </c>
    </row>
    <row r="146" spans="1:2" x14ac:dyDescent="0.5">
      <c r="A146">
        <v>524.88397216796875</v>
      </c>
      <c r="B146">
        <v>237.5</v>
      </c>
    </row>
    <row r="147" spans="1:2" x14ac:dyDescent="0.5">
      <c r="A147">
        <v>524.89398193359375</v>
      </c>
      <c r="B147">
        <v>107.69999694824219</v>
      </c>
    </row>
    <row r="148" spans="1:2" x14ac:dyDescent="0.5">
      <c r="A148">
        <v>524.90399169921875</v>
      </c>
      <c r="B148">
        <v>76.5</v>
      </c>
    </row>
    <row r="149" spans="1:2" x14ac:dyDescent="0.5">
      <c r="A149">
        <v>524.91400146484375</v>
      </c>
      <c r="B149">
        <v>100.80000305175781</v>
      </c>
    </row>
    <row r="150" spans="1:2" x14ac:dyDescent="0.5">
      <c r="A150">
        <v>524.92401123046875</v>
      </c>
      <c r="B150">
        <v>108.69999694824219</v>
      </c>
    </row>
    <row r="151" spans="1:2" x14ac:dyDescent="0.5">
      <c r="A151">
        <v>524.93402099609375</v>
      </c>
      <c r="B151">
        <v>76.5</v>
      </c>
    </row>
    <row r="152" spans="1:2" x14ac:dyDescent="0.5">
      <c r="A152">
        <v>524.9439697265625</v>
      </c>
      <c r="B152">
        <v>59</v>
      </c>
    </row>
    <row r="153" spans="1:2" x14ac:dyDescent="0.5">
      <c r="A153">
        <v>524.9539794921875</v>
      </c>
      <c r="B153">
        <v>47.5</v>
      </c>
    </row>
    <row r="154" spans="1:2" x14ac:dyDescent="0.5">
      <c r="A154">
        <v>524.9639892578125</v>
      </c>
      <c r="B154">
        <v>45.5</v>
      </c>
    </row>
    <row r="155" spans="1:2" x14ac:dyDescent="0.5">
      <c r="A155">
        <v>524.9739990234375</v>
      </c>
      <c r="B155">
        <v>63.75</v>
      </c>
    </row>
    <row r="156" spans="1:2" x14ac:dyDescent="0.5">
      <c r="A156">
        <v>524.9840087890625</v>
      </c>
      <c r="B156">
        <v>94</v>
      </c>
    </row>
    <row r="157" spans="1:2" x14ac:dyDescent="0.5">
      <c r="A157">
        <v>524.9940185546875</v>
      </c>
      <c r="B157">
        <v>114</v>
      </c>
    </row>
    <row r="158" spans="1:2" x14ac:dyDescent="0.5">
      <c r="A158">
        <v>525.0040283203125</v>
      </c>
      <c r="B158">
        <v>95</v>
      </c>
    </row>
    <row r="159" spans="1:2" x14ac:dyDescent="0.5">
      <c r="A159">
        <v>525.01397705078125</v>
      </c>
      <c r="B159">
        <v>103.30000305175781</v>
      </c>
    </row>
    <row r="160" spans="1:2" x14ac:dyDescent="0.5">
      <c r="A160">
        <v>525.02398681640625</v>
      </c>
      <c r="B160">
        <v>126.5</v>
      </c>
    </row>
    <row r="161" spans="1:2" x14ac:dyDescent="0.5">
      <c r="A161">
        <v>525.03399658203125</v>
      </c>
      <c r="B161">
        <v>108</v>
      </c>
    </row>
    <row r="162" spans="1:2" x14ac:dyDescent="0.5">
      <c r="A162">
        <v>525.04400634765625</v>
      </c>
      <c r="B162">
        <v>100.80000305175781</v>
      </c>
    </row>
    <row r="163" spans="1:2" x14ac:dyDescent="0.5">
      <c r="A163">
        <v>525.05401611328125</v>
      </c>
      <c r="B163">
        <v>93</v>
      </c>
    </row>
    <row r="164" spans="1:2" x14ac:dyDescent="0.5">
      <c r="A164">
        <v>525.06402587890625</v>
      </c>
      <c r="B164">
        <v>62.25</v>
      </c>
    </row>
    <row r="165" spans="1:2" x14ac:dyDescent="0.5">
      <c r="A165">
        <v>525.073974609375</v>
      </c>
      <c r="B165">
        <v>57.5</v>
      </c>
    </row>
    <row r="166" spans="1:2" x14ac:dyDescent="0.5">
      <c r="A166">
        <v>525.083984375</v>
      </c>
      <c r="B166">
        <v>87.75</v>
      </c>
    </row>
    <row r="167" spans="1:2" x14ac:dyDescent="0.5">
      <c r="A167">
        <v>525.093994140625</v>
      </c>
      <c r="B167">
        <v>112.69999694824219</v>
      </c>
    </row>
    <row r="168" spans="1:2" x14ac:dyDescent="0.5">
      <c r="A168">
        <v>525.10400390625</v>
      </c>
      <c r="B168">
        <v>113.30000305175781</v>
      </c>
    </row>
    <row r="169" spans="1:2" x14ac:dyDescent="0.5">
      <c r="A169">
        <v>525.114013671875</v>
      </c>
      <c r="B169">
        <v>98.5</v>
      </c>
    </row>
    <row r="170" spans="1:2" x14ac:dyDescent="0.5">
      <c r="A170">
        <v>525.1240234375</v>
      </c>
      <c r="B170">
        <v>102.30000305175781</v>
      </c>
    </row>
    <row r="171" spans="1:2" x14ac:dyDescent="0.5">
      <c r="A171">
        <v>525.13397216796875</v>
      </c>
      <c r="B171">
        <v>123.80000305175781</v>
      </c>
    </row>
    <row r="172" spans="1:2" x14ac:dyDescent="0.5">
      <c r="A172">
        <v>525.14398193359375</v>
      </c>
      <c r="B172">
        <v>106.69999694824219</v>
      </c>
    </row>
    <row r="173" spans="1:2" x14ac:dyDescent="0.5">
      <c r="A173">
        <v>525.15399169921875</v>
      </c>
      <c r="B173">
        <v>79.5</v>
      </c>
    </row>
    <row r="174" spans="1:2" x14ac:dyDescent="0.5">
      <c r="A174">
        <v>525.16400146484375</v>
      </c>
      <c r="B174">
        <v>62.75</v>
      </c>
    </row>
    <row r="175" spans="1:2" x14ac:dyDescent="0.5">
      <c r="A175">
        <v>525.17401123046875</v>
      </c>
      <c r="B175">
        <v>34.5</v>
      </c>
    </row>
    <row r="176" spans="1:2" x14ac:dyDescent="0.5">
      <c r="A176">
        <v>525.18499755859375</v>
      </c>
      <c r="B176">
        <v>32.25</v>
      </c>
    </row>
    <row r="177" spans="1:2" x14ac:dyDescent="0.5">
      <c r="A177">
        <v>525.19500732421875</v>
      </c>
      <c r="B177">
        <v>53</v>
      </c>
    </row>
    <row r="178" spans="1:2" x14ac:dyDescent="0.5">
      <c r="A178">
        <v>525.2039794921875</v>
      </c>
      <c r="B178">
        <v>89</v>
      </c>
    </row>
    <row r="179" spans="1:2" x14ac:dyDescent="0.5">
      <c r="A179">
        <v>525.2139892578125</v>
      </c>
      <c r="B179">
        <v>144</v>
      </c>
    </row>
    <row r="180" spans="1:2" x14ac:dyDescent="0.5">
      <c r="A180">
        <v>525.2239990234375</v>
      </c>
      <c r="B180">
        <v>211.5</v>
      </c>
    </row>
    <row r="181" spans="1:2" x14ac:dyDescent="0.5">
      <c r="A181">
        <v>525.2340087890625</v>
      </c>
      <c r="B181">
        <v>323.5</v>
      </c>
    </row>
    <row r="182" spans="1:2" x14ac:dyDescent="0.5">
      <c r="A182">
        <v>525.2449951171875</v>
      </c>
      <c r="B182">
        <v>704.29998779296875</v>
      </c>
    </row>
    <row r="183" spans="1:2" x14ac:dyDescent="0.5">
      <c r="A183">
        <v>525.2550048828125</v>
      </c>
      <c r="B183">
        <v>3140</v>
      </c>
    </row>
    <row r="184" spans="1:2" x14ac:dyDescent="0.5">
      <c r="A184">
        <v>525.2650146484375</v>
      </c>
      <c r="B184">
        <v>13830</v>
      </c>
    </row>
    <row r="185" spans="1:2" x14ac:dyDescent="0.5">
      <c r="A185">
        <v>525.2750244140625</v>
      </c>
      <c r="B185">
        <v>30630</v>
      </c>
    </row>
    <row r="186" spans="1:2" x14ac:dyDescent="0.5">
      <c r="A186">
        <v>525.28497314453125</v>
      </c>
      <c r="B186">
        <v>34670</v>
      </c>
    </row>
    <row r="187" spans="1:2" x14ac:dyDescent="0.5">
      <c r="A187">
        <v>525.29400634765625</v>
      </c>
      <c r="B187">
        <v>20990</v>
      </c>
    </row>
    <row r="188" spans="1:2" x14ac:dyDescent="0.5">
      <c r="A188">
        <v>525.30499267578125</v>
      </c>
      <c r="B188">
        <v>6872</v>
      </c>
    </row>
    <row r="189" spans="1:2" x14ac:dyDescent="0.5">
      <c r="A189">
        <v>525.31500244140625</v>
      </c>
      <c r="B189">
        <v>1351</v>
      </c>
    </row>
    <row r="190" spans="1:2" x14ac:dyDescent="0.5">
      <c r="A190">
        <v>525.32501220703125</v>
      </c>
      <c r="B190">
        <v>444</v>
      </c>
    </row>
    <row r="191" spans="1:2" x14ac:dyDescent="0.5">
      <c r="A191">
        <v>525.33502197265625</v>
      </c>
      <c r="B191">
        <v>558.20001220703125</v>
      </c>
    </row>
    <row r="192" spans="1:2" x14ac:dyDescent="0.5">
      <c r="A192">
        <v>525.344970703125</v>
      </c>
      <c r="B192">
        <v>710</v>
      </c>
    </row>
    <row r="193" spans="1:2" x14ac:dyDescent="0.5">
      <c r="A193">
        <v>525.35498046875</v>
      </c>
      <c r="B193">
        <v>612.5</v>
      </c>
    </row>
    <row r="194" spans="1:2" x14ac:dyDescent="0.5">
      <c r="A194">
        <v>525.364990234375</v>
      </c>
      <c r="B194">
        <v>385</v>
      </c>
    </row>
    <row r="195" spans="1:2" x14ac:dyDescent="0.5">
      <c r="A195">
        <v>525.375</v>
      </c>
      <c r="B195">
        <v>232</v>
      </c>
    </row>
    <row r="196" spans="1:2" x14ac:dyDescent="0.5">
      <c r="A196">
        <v>525.385009765625</v>
      </c>
      <c r="B196">
        <v>166</v>
      </c>
    </row>
    <row r="197" spans="1:2" x14ac:dyDescent="0.5">
      <c r="A197">
        <v>525.39501953125</v>
      </c>
      <c r="B197">
        <v>138.30000305175781</v>
      </c>
    </row>
    <row r="198" spans="1:2" x14ac:dyDescent="0.5">
      <c r="A198">
        <v>525.405029296875</v>
      </c>
      <c r="B198">
        <v>101.30000305175781</v>
      </c>
    </row>
    <row r="199" spans="1:2" x14ac:dyDescent="0.5">
      <c r="A199">
        <v>525.41497802734375</v>
      </c>
      <c r="B199">
        <v>131.30000305175781</v>
      </c>
    </row>
    <row r="200" spans="1:2" x14ac:dyDescent="0.5">
      <c r="A200">
        <v>525.42498779296875</v>
      </c>
      <c r="B200">
        <v>233</v>
      </c>
    </row>
    <row r="201" spans="1:2" x14ac:dyDescent="0.5">
      <c r="A201">
        <v>525.43499755859375</v>
      </c>
      <c r="B201">
        <v>217.80000305175781</v>
      </c>
    </row>
    <row r="202" spans="1:2" x14ac:dyDescent="0.5">
      <c r="A202">
        <v>525.44500732421875</v>
      </c>
      <c r="B202">
        <v>126.5</v>
      </c>
    </row>
    <row r="203" spans="1:2" x14ac:dyDescent="0.5">
      <c r="A203">
        <v>525.45501708984375</v>
      </c>
      <c r="B203">
        <v>127</v>
      </c>
    </row>
    <row r="204" spans="1:2" x14ac:dyDescent="0.5">
      <c r="A204">
        <v>525.46502685546875</v>
      </c>
      <c r="B204">
        <v>165.80000305175781</v>
      </c>
    </row>
    <row r="205" spans="1:2" x14ac:dyDescent="0.5">
      <c r="A205">
        <v>525.4749755859375</v>
      </c>
      <c r="B205">
        <v>162</v>
      </c>
    </row>
    <row r="206" spans="1:2" x14ac:dyDescent="0.5">
      <c r="A206">
        <v>525.4849853515625</v>
      </c>
      <c r="B206">
        <v>152.80000305175781</v>
      </c>
    </row>
    <row r="207" spans="1:2" x14ac:dyDescent="0.5">
      <c r="A207">
        <v>525.4949951171875</v>
      </c>
      <c r="B207">
        <v>133.30000305175781</v>
      </c>
    </row>
    <row r="208" spans="1:2" x14ac:dyDescent="0.5">
      <c r="A208">
        <v>525.5050048828125</v>
      </c>
      <c r="B208">
        <v>80.25</v>
      </c>
    </row>
    <row r="209" spans="1:2" x14ac:dyDescent="0.5">
      <c r="A209">
        <v>525.5150146484375</v>
      </c>
      <c r="B209">
        <v>53.25</v>
      </c>
    </row>
    <row r="210" spans="1:2" x14ac:dyDescent="0.5">
      <c r="A210">
        <v>525.5250244140625</v>
      </c>
      <c r="B210">
        <v>65.75</v>
      </c>
    </row>
    <row r="211" spans="1:2" x14ac:dyDescent="0.5">
      <c r="A211">
        <v>525.53497314453125</v>
      </c>
      <c r="B211">
        <v>88.5</v>
      </c>
    </row>
    <row r="212" spans="1:2" x14ac:dyDescent="0.5">
      <c r="A212">
        <v>525.54498291015625</v>
      </c>
      <c r="B212">
        <v>96.5</v>
      </c>
    </row>
    <row r="213" spans="1:2" x14ac:dyDescent="0.5">
      <c r="A213">
        <v>525.55499267578125</v>
      </c>
      <c r="B213">
        <v>83.25</v>
      </c>
    </row>
    <row r="214" spans="1:2" x14ac:dyDescent="0.5">
      <c r="A214">
        <v>525.56500244140625</v>
      </c>
      <c r="B214">
        <v>79.5</v>
      </c>
    </row>
    <row r="215" spans="1:2" x14ac:dyDescent="0.5">
      <c r="A215">
        <v>525.57501220703125</v>
      </c>
      <c r="B215">
        <v>104</v>
      </c>
    </row>
    <row r="216" spans="1:2" x14ac:dyDescent="0.5">
      <c r="A216">
        <v>525.58502197265625</v>
      </c>
      <c r="B216">
        <v>161.30000305175781</v>
      </c>
    </row>
    <row r="217" spans="1:2" x14ac:dyDescent="0.5">
      <c r="A217">
        <v>525.594970703125</v>
      </c>
      <c r="B217">
        <v>188</v>
      </c>
    </row>
    <row r="218" spans="1:2" x14ac:dyDescent="0.5">
      <c r="A218">
        <v>525.60498046875</v>
      </c>
      <c r="B218">
        <v>143.80000305175781</v>
      </c>
    </row>
    <row r="219" spans="1:2" x14ac:dyDescent="0.5">
      <c r="A219">
        <v>525.614990234375</v>
      </c>
      <c r="B219">
        <v>116.5</v>
      </c>
    </row>
    <row r="220" spans="1:2" x14ac:dyDescent="0.5">
      <c r="A220">
        <v>525.625</v>
      </c>
      <c r="B220">
        <v>127</v>
      </c>
    </row>
    <row r="221" spans="1:2" x14ac:dyDescent="0.5">
      <c r="A221">
        <v>525.635009765625</v>
      </c>
      <c r="B221">
        <v>102</v>
      </c>
    </row>
    <row r="222" spans="1:2" x14ac:dyDescent="0.5">
      <c r="A222">
        <v>525.64501953125</v>
      </c>
      <c r="B222">
        <v>92.5</v>
      </c>
    </row>
    <row r="223" spans="1:2" x14ac:dyDescent="0.5">
      <c r="A223">
        <v>525.655029296875</v>
      </c>
      <c r="B223">
        <v>170</v>
      </c>
    </row>
    <row r="224" spans="1:2" x14ac:dyDescent="0.5">
      <c r="A224">
        <v>525.66497802734375</v>
      </c>
      <c r="B224">
        <v>271.5</v>
      </c>
    </row>
    <row r="225" spans="1:2" x14ac:dyDescent="0.5">
      <c r="A225">
        <v>525.67498779296875</v>
      </c>
      <c r="B225">
        <v>307</v>
      </c>
    </row>
    <row r="226" spans="1:2" x14ac:dyDescent="0.5">
      <c r="A226">
        <v>525.68499755859375</v>
      </c>
      <c r="B226">
        <v>272.5</v>
      </c>
    </row>
    <row r="227" spans="1:2" x14ac:dyDescent="0.5">
      <c r="A227">
        <v>525.69500732421875</v>
      </c>
      <c r="B227">
        <v>229</v>
      </c>
    </row>
    <row r="228" spans="1:2" x14ac:dyDescent="0.5">
      <c r="A228">
        <v>525.70501708984375</v>
      </c>
      <c r="B228">
        <v>213</v>
      </c>
    </row>
    <row r="229" spans="1:2" x14ac:dyDescent="0.5">
      <c r="A229">
        <v>525.71502685546875</v>
      </c>
      <c r="B229">
        <v>208.30000305175781</v>
      </c>
    </row>
    <row r="230" spans="1:2" x14ac:dyDescent="0.5">
      <c r="A230">
        <v>525.7249755859375</v>
      </c>
      <c r="B230">
        <v>195.80000305175781</v>
      </c>
    </row>
    <row r="231" spans="1:2" x14ac:dyDescent="0.5">
      <c r="A231">
        <v>525.7349853515625</v>
      </c>
      <c r="B231">
        <v>264</v>
      </c>
    </row>
    <row r="232" spans="1:2" x14ac:dyDescent="0.5">
      <c r="A232">
        <v>525.7449951171875</v>
      </c>
      <c r="B232">
        <v>661.5</v>
      </c>
    </row>
    <row r="233" spans="1:2" x14ac:dyDescent="0.5">
      <c r="A233">
        <v>525.7550048828125</v>
      </c>
      <c r="B233">
        <v>2886</v>
      </c>
    </row>
    <row r="234" spans="1:2" x14ac:dyDescent="0.5">
      <c r="A234">
        <v>525.7650146484375</v>
      </c>
      <c r="B234">
        <v>21750</v>
      </c>
    </row>
    <row r="235" spans="1:2" x14ac:dyDescent="0.5">
      <c r="A235">
        <v>525.7750244140625</v>
      </c>
      <c r="B235">
        <v>72570</v>
      </c>
    </row>
    <row r="236" spans="1:2" x14ac:dyDescent="0.5">
      <c r="A236">
        <v>525.78497314453125</v>
      </c>
      <c r="B236">
        <v>105400</v>
      </c>
    </row>
    <row r="237" spans="1:2" x14ac:dyDescent="0.5">
      <c r="A237">
        <v>525.79498291015625</v>
      </c>
      <c r="B237">
        <v>71390</v>
      </c>
    </row>
    <row r="238" spans="1:2" x14ac:dyDescent="0.5">
      <c r="A238">
        <v>525.80499267578125</v>
      </c>
      <c r="B238">
        <v>22490</v>
      </c>
    </row>
    <row r="239" spans="1:2" x14ac:dyDescent="0.5">
      <c r="A239">
        <v>525.81500244140625</v>
      </c>
      <c r="B239">
        <v>3845</v>
      </c>
    </row>
    <row r="240" spans="1:2" x14ac:dyDescent="0.5">
      <c r="A240">
        <v>525.82501220703125</v>
      </c>
      <c r="B240">
        <v>943.20001220703125</v>
      </c>
    </row>
    <row r="241" spans="1:2" x14ac:dyDescent="0.5">
      <c r="A241">
        <v>525.83502197265625</v>
      </c>
      <c r="B241">
        <v>846.5</v>
      </c>
    </row>
    <row r="242" spans="1:2" x14ac:dyDescent="0.5">
      <c r="A242">
        <v>525.844970703125</v>
      </c>
      <c r="B242">
        <v>927</v>
      </c>
    </row>
    <row r="243" spans="1:2" x14ac:dyDescent="0.5">
      <c r="A243">
        <v>525.85498046875</v>
      </c>
      <c r="B243">
        <v>813.29998779296875</v>
      </c>
    </row>
    <row r="244" spans="1:2" x14ac:dyDescent="0.5">
      <c r="A244">
        <v>525.864990234375</v>
      </c>
      <c r="B244">
        <v>563.79998779296875</v>
      </c>
    </row>
    <row r="245" spans="1:2" x14ac:dyDescent="0.5">
      <c r="A245">
        <v>525.875</v>
      </c>
      <c r="B245">
        <v>407.20001220703125</v>
      </c>
    </row>
    <row r="246" spans="1:2" x14ac:dyDescent="0.5">
      <c r="A246">
        <v>525.885009765625</v>
      </c>
      <c r="B246">
        <v>356.70001220703125</v>
      </c>
    </row>
    <row r="247" spans="1:2" x14ac:dyDescent="0.5">
      <c r="A247">
        <v>525.89501953125</v>
      </c>
      <c r="B247">
        <v>327.70001220703125</v>
      </c>
    </row>
    <row r="248" spans="1:2" x14ac:dyDescent="0.5">
      <c r="A248">
        <v>525.905029296875</v>
      </c>
      <c r="B248">
        <v>299.5</v>
      </c>
    </row>
    <row r="249" spans="1:2" x14ac:dyDescent="0.5">
      <c r="A249">
        <v>525.91497802734375</v>
      </c>
      <c r="B249">
        <v>246</v>
      </c>
    </row>
    <row r="250" spans="1:2" x14ac:dyDescent="0.5">
      <c r="A250">
        <v>525.92498779296875</v>
      </c>
      <c r="B250">
        <v>225</v>
      </c>
    </row>
    <row r="251" spans="1:2" x14ac:dyDescent="0.5">
      <c r="A251">
        <v>525.93499755859375</v>
      </c>
      <c r="B251">
        <v>191.80000305175781</v>
      </c>
    </row>
    <row r="252" spans="1:2" x14ac:dyDescent="0.5">
      <c r="A252">
        <v>525.94500732421875</v>
      </c>
      <c r="B252">
        <v>149.5</v>
      </c>
    </row>
    <row r="253" spans="1:2" x14ac:dyDescent="0.5">
      <c r="A253">
        <v>525.95501708984375</v>
      </c>
      <c r="B253">
        <v>200.5</v>
      </c>
    </row>
    <row r="254" spans="1:2" x14ac:dyDescent="0.5">
      <c r="A254">
        <v>525.96502685546875</v>
      </c>
      <c r="B254">
        <v>265.5</v>
      </c>
    </row>
    <row r="255" spans="1:2" x14ac:dyDescent="0.5">
      <c r="A255">
        <v>525.9749755859375</v>
      </c>
      <c r="B255">
        <v>252.30000305175781</v>
      </c>
    </row>
    <row r="256" spans="1:2" x14ac:dyDescent="0.5">
      <c r="A256">
        <v>525.9849853515625</v>
      </c>
      <c r="B256">
        <v>251.80000305175781</v>
      </c>
    </row>
    <row r="257" spans="1:2" x14ac:dyDescent="0.5">
      <c r="A257">
        <v>525.9949951171875</v>
      </c>
      <c r="B257">
        <v>277.70001220703125</v>
      </c>
    </row>
    <row r="258" spans="1:2" x14ac:dyDescent="0.5">
      <c r="A258">
        <v>526.0050048828125</v>
      </c>
      <c r="B258">
        <v>243.30000305175781</v>
      </c>
    </row>
    <row r="259" spans="1:2" x14ac:dyDescent="0.5">
      <c r="A259">
        <v>526.0150146484375</v>
      </c>
      <c r="B259">
        <v>220</v>
      </c>
    </row>
    <row r="260" spans="1:2" x14ac:dyDescent="0.5">
      <c r="A260">
        <v>526.0250244140625</v>
      </c>
      <c r="B260">
        <v>234.19999694824219</v>
      </c>
    </row>
    <row r="261" spans="1:2" x14ac:dyDescent="0.5">
      <c r="A261">
        <v>526.03497314453125</v>
      </c>
      <c r="B261">
        <v>198.19999694824219</v>
      </c>
    </row>
    <row r="262" spans="1:2" x14ac:dyDescent="0.5">
      <c r="A262">
        <v>526.04498291015625</v>
      </c>
      <c r="B262">
        <v>145.80000305175781</v>
      </c>
    </row>
    <row r="263" spans="1:2" x14ac:dyDescent="0.5">
      <c r="A263">
        <v>526.05499267578125</v>
      </c>
      <c r="B263">
        <v>146</v>
      </c>
    </row>
    <row r="264" spans="1:2" x14ac:dyDescent="0.5">
      <c r="A264">
        <v>526.06500244140625</v>
      </c>
      <c r="B264">
        <v>151.80000305175781</v>
      </c>
    </row>
    <row r="265" spans="1:2" x14ac:dyDescent="0.5">
      <c r="A265">
        <v>526.07501220703125</v>
      </c>
      <c r="B265">
        <v>132</v>
      </c>
    </row>
    <row r="266" spans="1:2" x14ac:dyDescent="0.5">
      <c r="A266">
        <v>526.08502197265625</v>
      </c>
      <c r="B266">
        <v>106.5</v>
      </c>
    </row>
    <row r="267" spans="1:2" x14ac:dyDescent="0.5">
      <c r="A267">
        <v>526.094970703125</v>
      </c>
      <c r="B267">
        <v>149.80000305175781</v>
      </c>
    </row>
    <row r="268" spans="1:2" x14ac:dyDescent="0.5">
      <c r="A268">
        <v>526.10498046875</v>
      </c>
      <c r="B268">
        <v>240.80000305175781</v>
      </c>
    </row>
    <row r="269" spans="1:2" x14ac:dyDescent="0.5">
      <c r="A269">
        <v>526.114990234375</v>
      </c>
      <c r="B269">
        <v>262.29998779296875</v>
      </c>
    </row>
    <row r="270" spans="1:2" x14ac:dyDescent="0.5">
      <c r="A270">
        <v>526.125</v>
      </c>
      <c r="B270">
        <v>284</v>
      </c>
    </row>
    <row r="271" spans="1:2" x14ac:dyDescent="0.5">
      <c r="A271">
        <v>526.135009765625</v>
      </c>
      <c r="B271">
        <v>301</v>
      </c>
    </row>
    <row r="272" spans="1:2" x14ac:dyDescent="0.5">
      <c r="A272">
        <v>526.14501953125</v>
      </c>
      <c r="B272">
        <v>269.70001220703125</v>
      </c>
    </row>
    <row r="273" spans="1:2" x14ac:dyDescent="0.5">
      <c r="A273">
        <v>526.155029296875</v>
      </c>
      <c r="B273">
        <v>242</v>
      </c>
    </row>
    <row r="274" spans="1:2" x14ac:dyDescent="0.5">
      <c r="A274">
        <v>526.16497802734375</v>
      </c>
      <c r="B274">
        <v>210.5</v>
      </c>
    </row>
    <row r="275" spans="1:2" x14ac:dyDescent="0.5">
      <c r="A275">
        <v>526.17498779296875</v>
      </c>
      <c r="B275">
        <v>240</v>
      </c>
    </row>
    <row r="276" spans="1:2" x14ac:dyDescent="0.5">
      <c r="A276">
        <v>526.18499755859375</v>
      </c>
      <c r="B276">
        <v>345</v>
      </c>
    </row>
    <row r="277" spans="1:2" x14ac:dyDescent="0.5">
      <c r="A277">
        <v>526.19500732421875</v>
      </c>
      <c r="B277">
        <v>370.5</v>
      </c>
    </row>
    <row r="278" spans="1:2" x14ac:dyDescent="0.5">
      <c r="A278">
        <v>526.20501708984375</v>
      </c>
      <c r="B278">
        <v>307</v>
      </c>
    </row>
    <row r="279" spans="1:2" x14ac:dyDescent="0.5">
      <c r="A279">
        <v>526.21502685546875</v>
      </c>
      <c r="B279">
        <v>331.29998779296875</v>
      </c>
    </row>
    <row r="280" spans="1:2" x14ac:dyDescent="0.5">
      <c r="A280">
        <v>526.2249755859375</v>
      </c>
      <c r="B280">
        <v>403.70001220703125</v>
      </c>
    </row>
    <row r="281" spans="1:2" x14ac:dyDescent="0.5">
      <c r="A281">
        <v>526.2349853515625</v>
      </c>
      <c r="B281">
        <v>455.5</v>
      </c>
    </row>
    <row r="282" spans="1:2" x14ac:dyDescent="0.5">
      <c r="A282">
        <v>526.2449951171875</v>
      </c>
      <c r="B282">
        <v>726.29998779296875</v>
      </c>
    </row>
    <row r="283" spans="1:2" x14ac:dyDescent="0.5">
      <c r="A283">
        <v>526.2550048828125</v>
      </c>
      <c r="B283">
        <v>2470</v>
      </c>
    </row>
    <row r="284" spans="1:2" x14ac:dyDescent="0.5">
      <c r="A284">
        <v>526.2659912109375</v>
      </c>
      <c r="B284">
        <v>21690</v>
      </c>
    </row>
    <row r="285" spans="1:2" x14ac:dyDescent="0.5">
      <c r="A285">
        <v>526.2760009765625</v>
      </c>
      <c r="B285">
        <v>107400</v>
      </c>
    </row>
    <row r="286" spans="1:2" x14ac:dyDescent="0.5">
      <c r="A286">
        <v>526.2860107421875</v>
      </c>
      <c r="B286">
        <v>203700</v>
      </c>
    </row>
    <row r="287" spans="1:2" x14ac:dyDescent="0.5">
      <c r="A287">
        <v>526.2960205078125</v>
      </c>
      <c r="B287">
        <v>167800</v>
      </c>
    </row>
    <row r="288" spans="1:2" x14ac:dyDescent="0.5">
      <c r="A288">
        <v>526.3060302734375</v>
      </c>
      <c r="B288">
        <v>58000</v>
      </c>
    </row>
    <row r="289" spans="1:2" x14ac:dyDescent="0.5">
      <c r="A289">
        <v>526.31597900390625</v>
      </c>
      <c r="B289">
        <v>6953</v>
      </c>
    </row>
    <row r="290" spans="1:2" x14ac:dyDescent="0.5">
      <c r="A290">
        <v>526.32598876953125</v>
      </c>
      <c r="B290">
        <v>1051</v>
      </c>
    </row>
    <row r="291" spans="1:2" x14ac:dyDescent="0.5">
      <c r="A291">
        <v>526.33599853515625</v>
      </c>
      <c r="B291">
        <v>657.20001220703125</v>
      </c>
    </row>
    <row r="292" spans="1:2" x14ac:dyDescent="0.5">
      <c r="A292">
        <v>526.34600830078125</v>
      </c>
      <c r="B292">
        <v>1225</v>
      </c>
    </row>
    <row r="293" spans="1:2" x14ac:dyDescent="0.5">
      <c r="A293">
        <v>526.35601806640625</v>
      </c>
      <c r="B293">
        <v>1576</v>
      </c>
    </row>
    <row r="294" spans="1:2" x14ac:dyDescent="0.5">
      <c r="A294">
        <v>526.36602783203125</v>
      </c>
      <c r="B294">
        <v>1038</v>
      </c>
    </row>
    <row r="295" spans="1:2" x14ac:dyDescent="0.5">
      <c r="A295">
        <v>526.3759765625</v>
      </c>
      <c r="B295">
        <v>398.5</v>
      </c>
    </row>
    <row r="296" spans="1:2" x14ac:dyDescent="0.5">
      <c r="A296">
        <v>526.385986328125</v>
      </c>
      <c r="B296">
        <v>220</v>
      </c>
    </row>
    <row r="297" spans="1:2" x14ac:dyDescent="0.5">
      <c r="A297">
        <v>526.39599609375</v>
      </c>
      <c r="B297">
        <v>335</v>
      </c>
    </row>
    <row r="298" spans="1:2" x14ac:dyDescent="0.5">
      <c r="A298">
        <v>526.406005859375</v>
      </c>
      <c r="B298">
        <v>647.29998779296875</v>
      </c>
    </row>
    <row r="299" spans="1:2" x14ac:dyDescent="0.5">
      <c r="A299">
        <v>526.416015625</v>
      </c>
      <c r="B299">
        <v>779.5</v>
      </c>
    </row>
    <row r="300" spans="1:2" x14ac:dyDescent="0.5">
      <c r="A300">
        <v>526.426025390625</v>
      </c>
      <c r="B300">
        <v>493.5</v>
      </c>
    </row>
    <row r="301" spans="1:2" x14ac:dyDescent="0.5">
      <c r="A301">
        <v>526.43597412109375</v>
      </c>
      <c r="B301">
        <v>196.19999694824219</v>
      </c>
    </row>
    <row r="302" spans="1:2" x14ac:dyDescent="0.5">
      <c r="A302">
        <v>526.44598388671875</v>
      </c>
      <c r="B302">
        <v>130.80000305175781</v>
      </c>
    </row>
    <row r="303" spans="1:2" x14ac:dyDescent="0.5">
      <c r="A303">
        <v>526.45599365234375</v>
      </c>
      <c r="B303">
        <v>208.30000305175781</v>
      </c>
    </row>
    <row r="304" spans="1:2" x14ac:dyDescent="0.5">
      <c r="A304">
        <v>526.46600341796875</v>
      </c>
      <c r="B304">
        <v>527.5</v>
      </c>
    </row>
    <row r="305" spans="1:2" x14ac:dyDescent="0.5">
      <c r="A305">
        <v>526.47601318359375</v>
      </c>
      <c r="B305">
        <v>1060</v>
      </c>
    </row>
    <row r="306" spans="1:2" x14ac:dyDescent="0.5">
      <c r="A306">
        <v>526.48602294921875</v>
      </c>
      <c r="B306">
        <v>1222</v>
      </c>
    </row>
    <row r="307" spans="1:2" x14ac:dyDescent="0.5">
      <c r="A307">
        <v>526.4959716796875</v>
      </c>
      <c r="B307">
        <v>801.79998779296875</v>
      </c>
    </row>
    <row r="308" spans="1:2" x14ac:dyDescent="0.5">
      <c r="A308">
        <v>526.5059814453125</v>
      </c>
      <c r="B308">
        <v>378.79998779296875</v>
      </c>
    </row>
    <row r="309" spans="1:2" x14ac:dyDescent="0.5">
      <c r="A309">
        <v>526.5159912109375</v>
      </c>
      <c r="B309">
        <v>236.5</v>
      </c>
    </row>
    <row r="310" spans="1:2" x14ac:dyDescent="0.5">
      <c r="A310">
        <v>526.5260009765625</v>
      </c>
      <c r="B310">
        <v>227.30000305175781</v>
      </c>
    </row>
    <row r="311" spans="1:2" x14ac:dyDescent="0.5">
      <c r="A311">
        <v>526.5360107421875</v>
      </c>
      <c r="B311">
        <v>218.5</v>
      </c>
    </row>
    <row r="312" spans="1:2" x14ac:dyDescent="0.5">
      <c r="A312">
        <v>526.5460205078125</v>
      </c>
      <c r="B312">
        <v>196.19999694824219</v>
      </c>
    </row>
    <row r="313" spans="1:2" x14ac:dyDescent="0.5">
      <c r="A313">
        <v>526.5560302734375</v>
      </c>
      <c r="B313">
        <v>193.30000305175781</v>
      </c>
    </row>
    <row r="314" spans="1:2" x14ac:dyDescent="0.5">
      <c r="A314">
        <v>526.56597900390625</v>
      </c>
      <c r="B314">
        <v>214.80000305175781</v>
      </c>
    </row>
    <row r="315" spans="1:2" x14ac:dyDescent="0.5">
      <c r="A315">
        <v>526.57598876953125</v>
      </c>
      <c r="B315">
        <v>288.5</v>
      </c>
    </row>
    <row r="316" spans="1:2" x14ac:dyDescent="0.5">
      <c r="A316">
        <v>526.58599853515625</v>
      </c>
      <c r="B316">
        <v>356.29998779296875</v>
      </c>
    </row>
    <row r="317" spans="1:2" x14ac:dyDescent="0.5">
      <c r="A317">
        <v>526.59600830078125</v>
      </c>
      <c r="B317">
        <v>408.79998779296875</v>
      </c>
    </row>
    <row r="318" spans="1:2" x14ac:dyDescent="0.5">
      <c r="A318">
        <v>526.60601806640625</v>
      </c>
      <c r="B318">
        <v>438.79998779296875</v>
      </c>
    </row>
    <row r="319" spans="1:2" x14ac:dyDescent="0.5">
      <c r="A319">
        <v>526.61602783203125</v>
      </c>
      <c r="B319">
        <v>337</v>
      </c>
    </row>
    <row r="320" spans="1:2" x14ac:dyDescent="0.5">
      <c r="A320">
        <v>526.6259765625</v>
      </c>
      <c r="B320">
        <v>188.5</v>
      </c>
    </row>
    <row r="321" spans="1:2" x14ac:dyDescent="0.5">
      <c r="A321">
        <v>526.635986328125</v>
      </c>
      <c r="B321">
        <v>130.80000305175781</v>
      </c>
    </row>
    <row r="322" spans="1:2" x14ac:dyDescent="0.5">
      <c r="A322">
        <v>526.64599609375</v>
      </c>
      <c r="B322">
        <v>142.5</v>
      </c>
    </row>
    <row r="323" spans="1:2" x14ac:dyDescent="0.5">
      <c r="A323">
        <v>526.656005859375</v>
      </c>
      <c r="B323">
        <v>182.69999694824219</v>
      </c>
    </row>
    <row r="324" spans="1:2" x14ac:dyDescent="0.5">
      <c r="A324">
        <v>526.666015625</v>
      </c>
      <c r="B324">
        <v>226.80000305175781</v>
      </c>
    </row>
    <row r="325" spans="1:2" x14ac:dyDescent="0.5">
      <c r="A325">
        <v>526.676025390625</v>
      </c>
      <c r="B325">
        <v>218.80000305175781</v>
      </c>
    </row>
    <row r="326" spans="1:2" x14ac:dyDescent="0.5">
      <c r="A326">
        <v>526.68597412109375</v>
      </c>
      <c r="B326">
        <v>186.5</v>
      </c>
    </row>
    <row r="327" spans="1:2" x14ac:dyDescent="0.5">
      <c r="A327">
        <v>526.69598388671875</v>
      </c>
      <c r="B327">
        <v>245.80000305175781</v>
      </c>
    </row>
    <row r="328" spans="1:2" x14ac:dyDescent="0.5">
      <c r="A328">
        <v>526.70599365234375</v>
      </c>
      <c r="B328">
        <v>335.70001220703125</v>
      </c>
    </row>
    <row r="329" spans="1:2" x14ac:dyDescent="0.5">
      <c r="A329">
        <v>526.71600341796875</v>
      </c>
      <c r="B329">
        <v>384.20001220703125</v>
      </c>
    </row>
    <row r="330" spans="1:2" x14ac:dyDescent="0.5">
      <c r="A330">
        <v>526.72601318359375</v>
      </c>
      <c r="B330">
        <v>425.5</v>
      </c>
    </row>
    <row r="331" spans="1:2" x14ac:dyDescent="0.5">
      <c r="A331">
        <v>526.73602294921875</v>
      </c>
      <c r="B331">
        <v>380.5</v>
      </c>
    </row>
    <row r="332" spans="1:2" x14ac:dyDescent="0.5">
      <c r="A332">
        <v>526.7459716796875</v>
      </c>
      <c r="B332">
        <v>372.79998779296875</v>
      </c>
    </row>
    <row r="333" spans="1:2" x14ac:dyDescent="0.5">
      <c r="A333">
        <v>526.7559814453125</v>
      </c>
      <c r="B333">
        <v>1564</v>
      </c>
    </row>
    <row r="334" spans="1:2" x14ac:dyDescent="0.5">
      <c r="A334">
        <v>526.7659912109375</v>
      </c>
      <c r="B334">
        <v>15690</v>
      </c>
    </row>
    <row r="335" spans="1:2" x14ac:dyDescent="0.5">
      <c r="A335">
        <v>526.7760009765625</v>
      </c>
      <c r="B335">
        <v>106900</v>
      </c>
    </row>
    <row r="336" spans="1:2" x14ac:dyDescent="0.5">
      <c r="A336">
        <v>526.7860107421875</v>
      </c>
      <c r="B336">
        <v>245200</v>
      </c>
    </row>
    <row r="337" spans="1:2" x14ac:dyDescent="0.5">
      <c r="A337">
        <v>526.7960205078125</v>
      </c>
      <c r="B337">
        <v>236100</v>
      </c>
    </row>
    <row r="338" spans="1:2" x14ac:dyDescent="0.5">
      <c r="A338">
        <v>526.8060302734375</v>
      </c>
      <c r="B338">
        <v>94360</v>
      </c>
    </row>
    <row r="339" spans="1:2" x14ac:dyDescent="0.5">
      <c r="A339">
        <v>526.81597900390625</v>
      </c>
      <c r="B339">
        <v>12020</v>
      </c>
    </row>
    <row r="340" spans="1:2" x14ac:dyDescent="0.5">
      <c r="A340">
        <v>526.8270263671875</v>
      </c>
      <c r="B340">
        <v>1348</v>
      </c>
    </row>
    <row r="341" spans="1:2" x14ac:dyDescent="0.5">
      <c r="A341">
        <v>526.83697509765625</v>
      </c>
      <c r="B341">
        <v>791.79998779296875</v>
      </c>
    </row>
    <row r="342" spans="1:2" x14ac:dyDescent="0.5">
      <c r="A342">
        <v>526.84698486328125</v>
      </c>
      <c r="B342">
        <v>1672</v>
      </c>
    </row>
    <row r="343" spans="1:2" x14ac:dyDescent="0.5">
      <c r="A343">
        <v>526.85699462890625</v>
      </c>
      <c r="B343">
        <v>2473</v>
      </c>
    </row>
    <row r="344" spans="1:2" x14ac:dyDescent="0.5">
      <c r="A344">
        <v>526.86700439453125</v>
      </c>
      <c r="B344">
        <v>1905</v>
      </c>
    </row>
    <row r="345" spans="1:2" x14ac:dyDescent="0.5">
      <c r="A345">
        <v>526.87701416015625</v>
      </c>
      <c r="B345">
        <v>821.29998779296875</v>
      </c>
    </row>
    <row r="346" spans="1:2" x14ac:dyDescent="0.5">
      <c r="A346">
        <v>526.88702392578125</v>
      </c>
      <c r="B346">
        <v>406.5</v>
      </c>
    </row>
    <row r="347" spans="1:2" x14ac:dyDescent="0.5">
      <c r="A347">
        <v>526.89697265625</v>
      </c>
      <c r="B347">
        <v>674.20001220703125</v>
      </c>
    </row>
    <row r="348" spans="1:2" x14ac:dyDescent="0.5">
      <c r="A348">
        <v>526.906982421875</v>
      </c>
      <c r="B348">
        <v>1534</v>
      </c>
    </row>
    <row r="349" spans="1:2" x14ac:dyDescent="0.5">
      <c r="A349">
        <v>526.9169921875</v>
      </c>
      <c r="B349">
        <v>2059</v>
      </c>
    </row>
    <row r="350" spans="1:2" x14ac:dyDescent="0.5">
      <c r="A350">
        <v>526.927001953125</v>
      </c>
      <c r="B350">
        <v>1344</v>
      </c>
    </row>
    <row r="351" spans="1:2" x14ac:dyDescent="0.5">
      <c r="A351">
        <v>526.93701171875</v>
      </c>
      <c r="B351">
        <v>407.5</v>
      </c>
    </row>
    <row r="352" spans="1:2" x14ac:dyDescent="0.5">
      <c r="A352">
        <v>526.947021484375</v>
      </c>
      <c r="B352">
        <v>149.80000305175781</v>
      </c>
    </row>
    <row r="353" spans="1:2" x14ac:dyDescent="0.5">
      <c r="A353">
        <v>526.95697021484375</v>
      </c>
      <c r="B353">
        <v>243.5</v>
      </c>
    </row>
    <row r="354" spans="1:2" x14ac:dyDescent="0.5">
      <c r="A354">
        <v>526.96697998046875</v>
      </c>
      <c r="B354">
        <v>601.79998779296875</v>
      </c>
    </row>
    <row r="355" spans="1:2" x14ac:dyDescent="0.5">
      <c r="A355">
        <v>526.97698974609375</v>
      </c>
      <c r="B355">
        <v>1386</v>
      </c>
    </row>
    <row r="356" spans="1:2" x14ac:dyDescent="0.5">
      <c r="A356">
        <v>526.98699951171875</v>
      </c>
      <c r="B356">
        <v>1728</v>
      </c>
    </row>
    <row r="357" spans="1:2" x14ac:dyDescent="0.5">
      <c r="A357">
        <v>526.99700927734375</v>
      </c>
      <c r="B357">
        <v>1079</v>
      </c>
    </row>
    <row r="358" spans="1:2" x14ac:dyDescent="0.5">
      <c r="A358">
        <v>527.00701904296875</v>
      </c>
      <c r="B358">
        <v>450.29998779296875</v>
      </c>
    </row>
    <row r="359" spans="1:2" x14ac:dyDescent="0.5">
      <c r="A359">
        <v>527.01702880859375</v>
      </c>
      <c r="B359">
        <v>296.20001220703125</v>
      </c>
    </row>
    <row r="360" spans="1:2" x14ac:dyDescent="0.5">
      <c r="A360">
        <v>527.0269775390625</v>
      </c>
      <c r="B360">
        <v>337.29998779296875</v>
      </c>
    </row>
    <row r="361" spans="1:2" x14ac:dyDescent="0.5">
      <c r="A361">
        <v>527.0369873046875</v>
      </c>
      <c r="B361">
        <v>413.5</v>
      </c>
    </row>
    <row r="362" spans="1:2" x14ac:dyDescent="0.5">
      <c r="A362">
        <v>527.0469970703125</v>
      </c>
      <c r="B362">
        <v>402.29998779296875</v>
      </c>
    </row>
    <row r="363" spans="1:2" x14ac:dyDescent="0.5">
      <c r="A363">
        <v>527.0570068359375</v>
      </c>
      <c r="B363">
        <v>362.29998779296875</v>
      </c>
    </row>
    <row r="364" spans="1:2" x14ac:dyDescent="0.5">
      <c r="A364">
        <v>527.0670166015625</v>
      </c>
      <c r="B364">
        <v>302.5</v>
      </c>
    </row>
    <row r="365" spans="1:2" x14ac:dyDescent="0.5">
      <c r="A365">
        <v>527.0770263671875</v>
      </c>
      <c r="B365">
        <v>249.80000305175781</v>
      </c>
    </row>
    <row r="366" spans="1:2" x14ac:dyDescent="0.5">
      <c r="A366">
        <v>527.08697509765625</v>
      </c>
      <c r="B366">
        <v>376.5</v>
      </c>
    </row>
    <row r="367" spans="1:2" x14ac:dyDescent="0.5">
      <c r="A367">
        <v>527.09698486328125</v>
      </c>
      <c r="B367">
        <v>528.70001220703125</v>
      </c>
    </row>
    <row r="368" spans="1:2" x14ac:dyDescent="0.5">
      <c r="A368">
        <v>527.10699462890625</v>
      </c>
      <c r="B368">
        <v>409</v>
      </c>
    </row>
    <row r="369" spans="1:2" x14ac:dyDescent="0.5">
      <c r="A369">
        <v>527.11700439453125</v>
      </c>
      <c r="B369">
        <v>191.5</v>
      </c>
    </row>
    <row r="370" spans="1:2" x14ac:dyDescent="0.5">
      <c r="A370">
        <v>527.12701416015625</v>
      </c>
      <c r="B370">
        <v>123.5</v>
      </c>
    </row>
    <row r="371" spans="1:2" x14ac:dyDescent="0.5">
      <c r="A371">
        <v>527.13702392578125</v>
      </c>
      <c r="B371">
        <v>149.19999694824219</v>
      </c>
    </row>
    <row r="372" spans="1:2" x14ac:dyDescent="0.5">
      <c r="A372">
        <v>527.14697265625</v>
      </c>
      <c r="B372">
        <v>165.80000305175781</v>
      </c>
    </row>
    <row r="373" spans="1:2" x14ac:dyDescent="0.5">
      <c r="A373">
        <v>527.156982421875</v>
      </c>
      <c r="B373">
        <v>151.30000305175781</v>
      </c>
    </row>
    <row r="374" spans="1:2" x14ac:dyDescent="0.5">
      <c r="A374">
        <v>527.1669921875</v>
      </c>
      <c r="B374">
        <v>140.30000305175781</v>
      </c>
    </row>
    <row r="375" spans="1:2" x14ac:dyDescent="0.5">
      <c r="A375">
        <v>527.177001953125</v>
      </c>
      <c r="B375">
        <v>179</v>
      </c>
    </row>
    <row r="376" spans="1:2" x14ac:dyDescent="0.5">
      <c r="A376">
        <v>527.18701171875</v>
      </c>
      <c r="B376">
        <v>253.30000305175781</v>
      </c>
    </row>
    <row r="377" spans="1:2" x14ac:dyDescent="0.5">
      <c r="A377">
        <v>527.197021484375</v>
      </c>
      <c r="B377">
        <v>343.29998779296875</v>
      </c>
    </row>
    <row r="378" spans="1:2" x14ac:dyDescent="0.5">
      <c r="A378">
        <v>527.20697021484375</v>
      </c>
      <c r="B378">
        <v>368.79998779296875</v>
      </c>
    </row>
    <row r="379" spans="1:2" x14ac:dyDescent="0.5">
      <c r="A379">
        <v>527.21697998046875</v>
      </c>
      <c r="B379">
        <v>309.79998779296875</v>
      </c>
    </row>
    <row r="380" spans="1:2" x14ac:dyDescent="0.5">
      <c r="A380">
        <v>527.22698974609375</v>
      </c>
      <c r="B380">
        <v>349.5</v>
      </c>
    </row>
    <row r="381" spans="1:2" x14ac:dyDescent="0.5">
      <c r="A381">
        <v>527.23699951171875</v>
      </c>
      <c r="B381">
        <v>471</v>
      </c>
    </row>
    <row r="382" spans="1:2" x14ac:dyDescent="0.5">
      <c r="A382">
        <v>527.24700927734375</v>
      </c>
      <c r="B382">
        <v>644.5</v>
      </c>
    </row>
    <row r="383" spans="1:2" x14ac:dyDescent="0.5">
      <c r="A383">
        <v>527.25799560546875</v>
      </c>
      <c r="B383">
        <v>1486</v>
      </c>
    </row>
    <row r="384" spans="1:2" x14ac:dyDescent="0.5">
      <c r="A384">
        <v>527.26800537109375</v>
      </c>
      <c r="B384">
        <v>9599</v>
      </c>
    </row>
    <row r="385" spans="1:2" x14ac:dyDescent="0.5">
      <c r="A385">
        <v>527.27801513671875</v>
      </c>
      <c r="B385">
        <v>71540</v>
      </c>
    </row>
    <row r="386" spans="1:2" x14ac:dyDescent="0.5">
      <c r="A386">
        <v>527.28802490234375</v>
      </c>
      <c r="B386">
        <v>182900</v>
      </c>
    </row>
    <row r="387" spans="1:2" x14ac:dyDescent="0.5">
      <c r="A387">
        <v>527.2979736328125</v>
      </c>
      <c r="B387">
        <v>197300</v>
      </c>
    </row>
    <row r="388" spans="1:2" x14ac:dyDescent="0.5">
      <c r="A388">
        <v>527.3079833984375</v>
      </c>
      <c r="B388">
        <v>91410</v>
      </c>
    </row>
    <row r="389" spans="1:2" x14ac:dyDescent="0.5">
      <c r="A389">
        <v>527.3179931640625</v>
      </c>
      <c r="B389">
        <v>15260</v>
      </c>
    </row>
    <row r="390" spans="1:2" x14ac:dyDescent="0.5">
      <c r="A390">
        <v>527.3280029296875</v>
      </c>
      <c r="B390">
        <v>1513</v>
      </c>
    </row>
    <row r="391" spans="1:2" x14ac:dyDescent="0.5">
      <c r="A391">
        <v>527.3380126953125</v>
      </c>
      <c r="B391">
        <v>577</v>
      </c>
    </row>
    <row r="392" spans="1:2" x14ac:dyDescent="0.5">
      <c r="A392">
        <v>527.3480224609375</v>
      </c>
      <c r="B392">
        <v>1006</v>
      </c>
    </row>
    <row r="393" spans="1:2" x14ac:dyDescent="0.5">
      <c r="A393">
        <v>527.35797119140625</v>
      </c>
      <c r="B393">
        <v>1545</v>
      </c>
    </row>
    <row r="394" spans="1:2" x14ac:dyDescent="0.5">
      <c r="A394">
        <v>527.36798095703125</v>
      </c>
      <c r="B394">
        <v>1287</v>
      </c>
    </row>
    <row r="395" spans="1:2" x14ac:dyDescent="0.5">
      <c r="A395">
        <v>527.37799072265625</v>
      </c>
      <c r="B395">
        <v>507</v>
      </c>
    </row>
    <row r="396" spans="1:2" x14ac:dyDescent="0.5">
      <c r="A396">
        <v>527.38800048828125</v>
      </c>
      <c r="B396">
        <v>167.5</v>
      </c>
    </row>
    <row r="397" spans="1:2" x14ac:dyDescent="0.5">
      <c r="A397">
        <v>527.39801025390625</v>
      </c>
      <c r="B397">
        <v>346.5</v>
      </c>
    </row>
    <row r="398" spans="1:2" x14ac:dyDescent="0.5">
      <c r="A398">
        <v>527.40802001953125</v>
      </c>
      <c r="B398">
        <v>1256</v>
      </c>
    </row>
    <row r="399" spans="1:2" x14ac:dyDescent="0.5">
      <c r="A399">
        <v>527.41802978515625</v>
      </c>
      <c r="B399">
        <v>2165</v>
      </c>
    </row>
    <row r="400" spans="1:2" x14ac:dyDescent="0.5">
      <c r="A400">
        <v>527.427978515625</v>
      </c>
      <c r="B400">
        <v>1636</v>
      </c>
    </row>
    <row r="401" spans="1:2" x14ac:dyDescent="0.5">
      <c r="A401">
        <v>527.43798828125</v>
      </c>
      <c r="B401">
        <v>602.5</v>
      </c>
    </row>
    <row r="402" spans="1:2" x14ac:dyDescent="0.5">
      <c r="A402">
        <v>527.447998046875</v>
      </c>
      <c r="B402">
        <v>214.30000305175781</v>
      </c>
    </row>
    <row r="403" spans="1:2" x14ac:dyDescent="0.5">
      <c r="A403">
        <v>527.4580078125</v>
      </c>
      <c r="B403">
        <v>166</v>
      </c>
    </row>
    <row r="404" spans="1:2" x14ac:dyDescent="0.5">
      <c r="A404">
        <v>527.468017578125</v>
      </c>
      <c r="B404">
        <v>288</v>
      </c>
    </row>
    <row r="405" spans="1:2" x14ac:dyDescent="0.5">
      <c r="A405">
        <v>527.47802734375</v>
      </c>
      <c r="B405">
        <v>617.5</v>
      </c>
    </row>
    <row r="406" spans="1:2" x14ac:dyDescent="0.5">
      <c r="A406">
        <v>527.48797607421875</v>
      </c>
      <c r="B406">
        <v>797.29998779296875</v>
      </c>
    </row>
    <row r="407" spans="1:2" x14ac:dyDescent="0.5">
      <c r="A407">
        <v>527.49798583984375</v>
      </c>
      <c r="B407">
        <v>562</v>
      </c>
    </row>
    <row r="408" spans="1:2" x14ac:dyDescent="0.5">
      <c r="A408">
        <v>527.50799560546875</v>
      </c>
      <c r="B408">
        <v>251</v>
      </c>
    </row>
    <row r="409" spans="1:2" x14ac:dyDescent="0.5">
      <c r="A409">
        <v>527.51800537109375</v>
      </c>
      <c r="B409">
        <v>161.69999694824219</v>
      </c>
    </row>
    <row r="410" spans="1:2" x14ac:dyDescent="0.5">
      <c r="A410">
        <v>527.52801513671875</v>
      </c>
      <c r="B410">
        <v>213.5</v>
      </c>
    </row>
    <row r="411" spans="1:2" x14ac:dyDescent="0.5">
      <c r="A411">
        <v>527.53802490234375</v>
      </c>
      <c r="B411">
        <v>217.19999694824219</v>
      </c>
    </row>
    <row r="412" spans="1:2" x14ac:dyDescent="0.5">
      <c r="A412">
        <v>527.5479736328125</v>
      </c>
      <c r="B412">
        <v>181.5</v>
      </c>
    </row>
    <row r="413" spans="1:2" x14ac:dyDescent="0.5">
      <c r="A413">
        <v>527.5579833984375</v>
      </c>
      <c r="B413">
        <v>159</v>
      </c>
    </row>
    <row r="414" spans="1:2" x14ac:dyDescent="0.5">
      <c r="A414">
        <v>527.5679931640625</v>
      </c>
      <c r="B414">
        <v>170</v>
      </c>
    </row>
    <row r="415" spans="1:2" x14ac:dyDescent="0.5">
      <c r="A415">
        <v>527.5780029296875</v>
      </c>
      <c r="B415">
        <v>213.19999694824219</v>
      </c>
    </row>
    <row r="416" spans="1:2" x14ac:dyDescent="0.5">
      <c r="A416">
        <v>527.5880126953125</v>
      </c>
      <c r="B416">
        <v>255.80000305175781</v>
      </c>
    </row>
    <row r="417" spans="1:2" x14ac:dyDescent="0.5">
      <c r="A417">
        <v>527.5980224609375</v>
      </c>
      <c r="B417">
        <v>306</v>
      </c>
    </row>
    <row r="418" spans="1:2" x14ac:dyDescent="0.5">
      <c r="A418">
        <v>527.60797119140625</v>
      </c>
      <c r="B418">
        <v>288.20001220703125</v>
      </c>
    </row>
    <row r="419" spans="1:2" x14ac:dyDescent="0.5">
      <c r="A419">
        <v>527.61798095703125</v>
      </c>
      <c r="B419">
        <v>204.5</v>
      </c>
    </row>
    <row r="420" spans="1:2" x14ac:dyDescent="0.5">
      <c r="A420">
        <v>527.62799072265625</v>
      </c>
      <c r="B420">
        <v>174</v>
      </c>
    </row>
    <row r="421" spans="1:2" x14ac:dyDescent="0.5">
      <c r="A421">
        <v>527.63800048828125</v>
      </c>
      <c r="B421">
        <v>210.5</v>
      </c>
    </row>
    <row r="422" spans="1:2" x14ac:dyDescent="0.5">
      <c r="A422">
        <v>527.64801025390625</v>
      </c>
      <c r="B422">
        <v>216</v>
      </c>
    </row>
    <row r="423" spans="1:2" x14ac:dyDescent="0.5">
      <c r="A423">
        <v>527.65899658203125</v>
      </c>
      <c r="B423">
        <v>150.80000305175781</v>
      </c>
    </row>
    <row r="424" spans="1:2" x14ac:dyDescent="0.5">
      <c r="A424">
        <v>527.66900634765625</v>
      </c>
      <c r="B424">
        <v>72.75</v>
      </c>
    </row>
    <row r="425" spans="1:2" x14ac:dyDescent="0.5">
      <c r="A425">
        <v>527.67901611328125</v>
      </c>
      <c r="B425">
        <v>69.5</v>
      </c>
    </row>
    <row r="426" spans="1:2" x14ac:dyDescent="0.5">
      <c r="A426">
        <v>527.68902587890625</v>
      </c>
      <c r="B426">
        <v>160.5</v>
      </c>
    </row>
    <row r="427" spans="1:2" x14ac:dyDescent="0.5">
      <c r="A427">
        <v>527.698974609375</v>
      </c>
      <c r="B427">
        <v>259</v>
      </c>
    </row>
    <row r="428" spans="1:2" x14ac:dyDescent="0.5">
      <c r="A428">
        <v>527.708984375</v>
      </c>
      <c r="B428">
        <v>333.29998779296875</v>
      </c>
    </row>
    <row r="429" spans="1:2" x14ac:dyDescent="0.5">
      <c r="A429">
        <v>527.718994140625</v>
      </c>
      <c r="B429">
        <v>401</v>
      </c>
    </row>
    <row r="430" spans="1:2" x14ac:dyDescent="0.5">
      <c r="A430">
        <v>527.72900390625</v>
      </c>
      <c r="B430">
        <v>376</v>
      </c>
    </row>
    <row r="431" spans="1:2" x14ac:dyDescent="0.5">
      <c r="A431">
        <v>527.739013671875</v>
      </c>
      <c r="B431">
        <v>248.19999694824219</v>
      </c>
    </row>
    <row r="432" spans="1:2" x14ac:dyDescent="0.5">
      <c r="A432">
        <v>527.7490234375</v>
      </c>
      <c r="B432">
        <v>237.30000305175781</v>
      </c>
    </row>
    <row r="433" spans="1:2" x14ac:dyDescent="0.5">
      <c r="A433">
        <v>527.75897216796875</v>
      </c>
      <c r="B433">
        <v>915.5</v>
      </c>
    </row>
    <row r="434" spans="1:2" x14ac:dyDescent="0.5">
      <c r="A434">
        <v>527.76898193359375</v>
      </c>
      <c r="B434">
        <v>6140</v>
      </c>
    </row>
    <row r="435" spans="1:2" x14ac:dyDescent="0.5">
      <c r="A435">
        <v>527.77899169921875</v>
      </c>
      <c r="B435">
        <v>33830</v>
      </c>
    </row>
    <row r="436" spans="1:2" x14ac:dyDescent="0.5">
      <c r="A436">
        <v>527.78900146484375</v>
      </c>
      <c r="B436">
        <v>83200</v>
      </c>
    </row>
    <row r="437" spans="1:2" x14ac:dyDescent="0.5">
      <c r="A437">
        <v>527.79901123046875</v>
      </c>
      <c r="B437">
        <v>95580</v>
      </c>
    </row>
    <row r="438" spans="1:2" x14ac:dyDescent="0.5">
      <c r="A438">
        <v>527.80902099609375</v>
      </c>
      <c r="B438">
        <v>51820</v>
      </c>
    </row>
    <row r="439" spans="1:2" x14ac:dyDescent="0.5">
      <c r="A439">
        <v>527.8189697265625</v>
      </c>
      <c r="B439">
        <v>12410</v>
      </c>
    </row>
    <row r="440" spans="1:2" x14ac:dyDescent="0.5">
      <c r="A440">
        <v>527.8289794921875</v>
      </c>
      <c r="B440">
        <v>1807</v>
      </c>
    </row>
    <row r="441" spans="1:2" x14ac:dyDescent="0.5">
      <c r="A441">
        <v>527.8389892578125</v>
      </c>
      <c r="B441">
        <v>638</v>
      </c>
    </row>
    <row r="442" spans="1:2" x14ac:dyDescent="0.5">
      <c r="A442">
        <v>527.8489990234375</v>
      </c>
      <c r="B442">
        <v>568</v>
      </c>
    </row>
    <row r="443" spans="1:2" x14ac:dyDescent="0.5">
      <c r="A443">
        <v>527.8590087890625</v>
      </c>
      <c r="B443">
        <v>657.5</v>
      </c>
    </row>
    <row r="444" spans="1:2" x14ac:dyDescent="0.5">
      <c r="A444">
        <v>527.8690185546875</v>
      </c>
      <c r="B444">
        <v>560.5</v>
      </c>
    </row>
    <row r="445" spans="1:2" x14ac:dyDescent="0.5">
      <c r="A445">
        <v>527.8790283203125</v>
      </c>
      <c r="B445">
        <v>326.79998779296875</v>
      </c>
    </row>
    <row r="446" spans="1:2" x14ac:dyDescent="0.5">
      <c r="A446">
        <v>527.88897705078125</v>
      </c>
      <c r="B446">
        <v>170.80000305175781</v>
      </c>
    </row>
    <row r="447" spans="1:2" x14ac:dyDescent="0.5">
      <c r="A447">
        <v>527.89898681640625</v>
      </c>
      <c r="B447">
        <v>224.30000305175781</v>
      </c>
    </row>
    <row r="448" spans="1:2" x14ac:dyDescent="0.5">
      <c r="A448">
        <v>527.90899658203125</v>
      </c>
      <c r="B448">
        <v>681.29998779296875</v>
      </c>
    </row>
    <row r="449" spans="1:2" x14ac:dyDescent="0.5">
      <c r="A449">
        <v>527.91900634765625</v>
      </c>
      <c r="B449">
        <v>1071</v>
      </c>
    </row>
    <row r="450" spans="1:2" x14ac:dyDescent="0.5">
      <c r="A450">
        <v>527.92901611328125</v>
      </c>
      <c r="B450">
        <v>738.79998779296875</v>
      </c>
    </row>
    <row r="451" spans="1:2" x14ac:dyDescent="0.5">
      <c r="A451">
        <v>527.93902587890625</v>
      </c>
      <c r="B451">
        <v>226.80000305175781</v>
      </c>
    </row>
    <row r="452" spans="1:2" x14ac:dyDescent="0.5">
      <c r="A452">
        <v>527.948974609375</v>
      </c>
      <c r="B452">
        <v>72.5</v>
      </c>
    </row>
    <row r="453" spans="1:2" x14ac:dyDescent="0.5">
      <c r="A453">
        <v>527.958984375</v>
      </c>
      <c r="B453">
        <v>67.75</v>
      </c>
    </row>
    <row r="454" spans="1:2" x14ac:dyDescent="0.5">
      <c r="A454">
        <v>527.969970703125</v>
      </c>
      <c r="B454">
        <v>89.25</v>
      </c>
    </row>
    <row r="455" spans="1:2" x14ac:dyDescent="0.5">
      <c r="A455">
        <v>527.97998046875</v>
      </c>
      <c r="B455">
        <v>164.5</v>
      </c>
    </row>
    <row r="456" spans="1:2" x14ac:dyDescent="0.5">
      <c r="A456">
        <v>527.989990234375</v>
      </c>
      <c r="B456">
        <v>221.5</v>
      </c>
    </row>
    <row r="457" spans="1:2" x14ac:dyDescent="0.5">
      <c r="A457">
        <v>528</v>
      </c>
      <c r="B457">
        <v>197.5</v>
      </c>
    </row>
    <row r="458" spans="1:2" x14ac:dyDescent="0.5">
      <c r="A458">
        <v>528.010009765625</v>
      </c>
      <c r="B458">
        <v>164</v>
      </c>
    </row>
    <row r="459" spans="1:2" x14ac:dyDescent="0.5">
      <c r="A459">
        <v>528.02001953125</v>
      </c>
      <c r="B459">
        <v>144</v>
      </c>
    </row>
    <row r="460" spans="1:2" x14ac:dyDescent="0.5">
      <c r="A460">
        <v>528.030029296875</v>
      </c>
      <c r="B460">
        <v>106</v>
      </c>
    </row>
    <row r="461" spans="1:2" x14ac:dyDescent="0.5">
      <c r="A461">
        <v>528.03997802734375</v>
      </c>
      <c r="B461">
        <v>84.25</v>
      </c>
    </row>
    <row r="462" spans="1:2" x14ac:dyDescent="0.5">
      <c r="A462">
        <v>528.04998779296875</v>
      </c>
      <c r="B462">
        <v>107.30000305175781</v>
      </c>
    </row>
    <row r="463" spans="1:2" x14ac:dyDescent="0.5">
      <c r="A463">
        <v>528.05999755859375</v>
      </c>
      <c r="B463">
        <v>113.80000305175781</v>
      </c>
    </row>
    <row r="464" spans="1:2" x14ac:dyDescent="0.5">
      <c r="A464">
        <v>528.07000732421875</v>
      </c>
      <c r="B464">
        <v>106</v>
      </c>
    </row>
    <row r="465" spans="1:2" x14ac:dyDescent="0.5">
      <c r="A465">
        <v>528.08001708984375</v>
      </c>
      <c r="B465">
        <v>146.5</v>
      </c>
    </row>
    <row r="466" spans="1:2" x14ac:dyDescent="0.5">
      <c r="A466">
        <v>528.09002685546875</v>
      </c>
      <c r="B466">
        <v>175.80000305175781</v>
      </c>
    </row>
    <row r="467" spans="1:2" x14ac:dyDescent="0.5">
      <c r="A467">
        <v>528.0999755859375</v>
      </c>
      <c r="B467">
        <v>147.5</v>
      </c>
    </row>
    <row r="468" spans="1:2" x14ac:dyDescent="0.5">
      <c r="A468">
        <v>528.1099853515625</v>
      </c>
      <c r="B468">
        <v>119.80000305175781</v>
      </c>
    </row>
    <row r="469" spans="1:2" x14ac:dyDescent="0.5">
      <c r="A469">
        <v>528.1199951171875</v>
      </c>
      <c r="B469">
        <v>93.25</v>
      </c>
    </row>
    <row r="470" spans="1:2" x14ac:dyDescent="0.5">
      <c r="A470">
        <v>528.1300048828125</v>
      </c>
      <c r="B470">
        <v>65.75</v>
      </c>
    </row>
    <row r="471" spans="1:2" x14ac:dyDescent="0.5">
      <c r="A471">
        <v>528.1400146484375</v>
      </c>
      <c r="B471">
        <v>66</v>
      </c>
    </row>
    <row r="472" spans="1:2" x14ac:dyDescent="0.5">
      <c r="A472">
        <v>528.1500244140625</v>
      </c>
      <c r="B472">
        <v>77.5</v>
      </c>
    </row>
    <row r="473" spans="1:2" x14ac:dyDescent="0.5">
      <c r="A473">
        <v>528.15997314453125</v>
      </c>
      <c r="B473">
        <v>102.30000305175781</v>
      </c>
    </row>
    <row r="474" spans="1:2" x14ac:dyDescent="0.5">
      <c r="A474">
        <v>528.16998291015625</v>
      </c>
      <c r="B474">
        <v>123.80000305175781</v>
      </c>
    </row>
    <row r="475" spans="1:2" x14ac:dyDescent="0.5">
      <c r="A475">
        <v>528.17999267578125</v>
      </c>
      <c r="B475">
        <v>114.30000305175781</v>
      </c>
    </row>
    <row r="476" spans="1:2" x14ac:dyDescent="0.5">
      <c r="A476">
        <v>528.19000244140625</v>
      </c>
      <c r="B476">
        <v>102.5</v>
      </c>
    </row>
    <row r="477" spans="1:2" x14ac:dyDescent="0.5">
      <c r="A477">
        <v>528.20001220703125</v>
      </c>
      <c r="B477">
        <v>98.25</v>
      </c>
    </row>
    <row r="478" spans="1:2" x14ac:dyDescent="0.5">
      <c r="A478">
        <v>528.21002197265625</v>
      </c>
      <c r="B478">
        <v>82.5</v>
      </c>
    </row>
    <row r="479" spans="1:2" x14ac:dyDescent="0.5">
      <c r="A479">
        <v>528.219970703125</v>
      </c>
      <c r="B479">
        <v>70</v>
      </c>
    </row>
    <row r="480" spans="1:2" x14ac:dyDescent="0.5">
      <c r="A480">
        <v>528.22998046875</v>
      </c>
      <c r="B480">
        <v>85</v>
      </c>
    </row>
    <row r="481" spans="1:2" x14ac:dyDescent="0.5">
      <c r="A481">
        <v>528.239990234375</v>
      </c>
      <c r="B481">
        <v>136.5</v>
      </c>
    </row>
    <row r="482" spans="1:2" x14ac:dyDescent="0.5">
      <c r="A482">
        <v>528.25</v>
      </c>
      <c r="B482">
        <v>219.69999694824219</v>
      </c>
    </row>
    <row r="483" spans="1:2" x14ac:dyDescent="0.5">
      <c r="A483">
        <v>528.260009765625</v>
      </c>
      <c r="B483">
        <v>602.70001220703125</v>
      </c>
    </row>
    <row r="484" spans="1:2" x14ac:dyDescent="0.5">
      <c r="A484">
        <v>528.27099609375</v>
      </c>
      <c r="B484">
        <v>3124</v>
      </c>
    </row>
    <row r="485" spans="1:2" x14ac:dyDescent="0.5">
      <c r="A485">
        <v>528.281005859375</v>
      </c>
      <c r="B485">
        <v>12280</v>
      </c>
    </row>
    <row r="486" spans="1:2" x14ac:dyDescent="0.5">
      <c r="A486">
        <v>528.291015625</v>
      </c>
      <c r="B486">
        <v>26100</v>
      </c>
    </row>
    <row r="487" spans="1:2" x14ac:dyDescent="0.5">
      <c r="A487">
        <v>528.301025390625</v>
      </c>
      <c r="B487">
        <v>29440</v>
      </c>
    </row>
    <row r="488" spans="1:2" x14ac:dyDescent="0.5">
      <c r="A488">
        <v>528.31097412109375</v>
      </c>
      <c r="B488">
        <v>17790</v>
      </c>
    </row>
    <row r="489" spans="1:2" x14ac:dyDescent="0.5">
      <c r="A489">
        <v>528.32098388671875</v>
      </c>
      <c r="B489">
        <v>6063</v>
      </c>
    </row>
    <row r="490" spans="1:2" x14ac:dyDescent="0.5">
      <c r="A490">
        <v>528.33099365234375</v>
      </c>
      <c r="B490">
        <v>1537</v>
      </c>
    </row>
    <row r="491" spans="1:2" x14ac:dyDescent="0.5">
      <c r="A491">
        <v>528.34100341796875</v>
      </c>
      <c r="B491">
        <v>399.29998779296875</v>
      </c>
    </row>
    <row r="492" spans="1:2" x14ac:dyDescent="0.5">
      <c r="A492">
        <v>528.35101318359375</v>
      </c>
      <c r="B492">
        <v>212</v>
      </c>
    </row>
    <row r="493" spans="1:2" x14ac:dyDescent="0.5">
      <c r="A493">
        <v>528.36102294921875</v>
      </c>
      <c r="B493">
        <v>260</v>
      </c>
    </row>
    <row r="494" spans="1:2" x14ac:dyDescent="0.5">
      <c r="A494">
        <v>528.3709716796875</v>
      </c>
      <c r="B494">
        <v>212.30000305175781</v>
      </c>
    </row>
    <row r="495" spans="1:2" x14ac:dyDescent="0.5">
      <c r="A495">
        <v>528.3809814453125</v>
      </c>
      <c r="B495">
        <v>97.5</v>
      </c>
    </row>
    <row r="496" spans="1:2" x14ac:dyDescent="0.5">
      <c r="A496">
        <v>528.3909912109375</v>
      </c>
      <c r="B496">
        <v>60</v>
      </c>
    </row>
    <row r="497" spans="1:2" x14ac:dyDescent="0.5">
      <c r="A497">
        <v>528.4010009765625</v>
      </c>
      <c r="B497">
        <v>71</v>
      </c>
    </row>
    <row r="498" spans="1:2" x14ac:dyDescent="0.5">
      <c r="A498">
        <v>528.4110107421875</v>
      </c>
      <c r="B498">
        <v>109.69999694824219</v>
      </c>
    </row>
    <row r="499" spans="1:2" x14ac:dyDescent="0.5">
      <c r="A499">
        <v>528.4210205078125</v>
      </c>
      <c r="B499">
        <v>183</v>
      </c>
    </row>
    <row r="500" spans="1:2" x14ac:dyDescent="0.5">
      <c r="A500">
        <v>528.4310302734375</v>
      </c>
      <c r="B500">
        <v>199.19999694824219</v>
      </c>
    </row>
    <row r="501" spans="1:2" x14ac:dyDescent="0.5">
      <c r="A501">
        <v>528.44097900390625</v>
      </c>
      <c r="B501">
        <v>144.5</v>
      </c>
    </row>
    <row r="502" spans="1:2" x14ac:dyDescent="0.5">
      <c r="A502">
        <v>528.45098876953125</v>
      </c>
      <c r="B502">
        <v>111</v>
      </c>
    </row>
    <row r="503" spans="1:2" x14ac:dyDescent="0.5">
      <c r="A503">
        <v>528.46099853515625</v>
      </c>
      <c r="B503">
        <v>100.80000305175781</v>
      </c>
    </row>
    <row r="504" spans="1:2" x14ac:dyDescent="0.5">
      <c r="A504">
        <v>528.47100830078125</v>
      </c>
      <c r="B504">
        <v>68.75</v>
      </c>
    </row>
    <row r="505" spans="1:2" x14ac:dyDescent="0.5">
      <c r="A505">
        <v>528.48101806640625</v>
      </c>
      <c r="B505">
        <v>49</v>
      </c>
    </row>
    <row r="506" spans="1:2" x14ac:dyDescent="0.5">
      <c r="A506">
        <v>528.49102783203125</v>
      </c>
      <c r="B506">
        <v>73.5</v>
      </c>
    </row>
    <row r="507" spans="1:2" x14ac:dyDescent="0.5">
      <c r="A507">
        <v>528.5009765625</v>
      </c>
      <c r="B507">
        <v>82.25</v>
      </c>
    </row>
    <row r="508" spans="1:2" x14ac:dyDescent="0.5">
      <c r="A508">
        <v>528.510986328125</v>
      </c>
      <c r="B508">
        <v>55.5</v>
      </c>
    </row>
    <row r="509" spans="1:2" x14ac:dyDescent="0.5">
      <c r="A509">
        <v>528.52099609375</v>
      </c>
      <c r="B509">
        <v>49.5</v>
      </c>
    </row>
    <row r="510" spans="1:2" x14ac:dyDescent="0.5">
      <c r="A510">
        <v>528.531005859375</v>
      </c>
      <c r="B510">
        <v>45.75</v>
      </c>
    </row>
    <row r="511" spans="1:2" x14ac:dyDescent="0.5">
      <c r="A511">
        <v>528.541015625</v>
      </c>
      <c r="B511">
        <v>26.5</v>
      </c>
    </row>
    <row r="512" spans="1:2" x14ac:dyDescent="0.5">
      <c r="A512">
        <v>528.552001953125</v>
      </c>
      <c r="B512">
        <v>27</v>
      </c>
    </row>
    <row r="513" spans="1:2" x14ac:dyDescent="0.5">
      <c r="A513">
        <v>528.56201171875</v>
      </c>
      <c r="B513">
        <v>32.5</v>
      </c>
    </row>
    <row r="514" spans="1:2" x14ac:dyDescent="0.5">
      <c r="A514">
        <v>528.572021484375</v>
      </c>
      <c r="B514">
        <v>32.5</v>
      </c>
    </row>
    <row r="515" spans="1:2" x14ac:dyDescent="0.5">
      <c r="A515">
        <v>528.58197021484375</v>
      </c>
      <c r="B515">
        <v>36.75</v>
      </c>
    </row>
    <row r="516" spans="1:2" x14ac:dyDescent="0.5">
      <c r="A516">
        <v>528.59197998046875</v>
      </c>
      <c r="B516">
        <v>57.75</v>
      </c>
    </row>
    <row r="517" spans="1:2" x14ac:dyDescent="0.5">
      <c r="A517">
        <v>528.60198974609375</v>
      </c>
      <c r="B517">
        <v>102.80000305175781</v>
      </c>
    </row>
    <row r="518" spans="1:2" x14ac:dyDescent="0.5">
      <c r="A518">
        <v>528.61199951171875</v>
      </c>
      <c r="B518">
        <v>122.5</v>
      </c>
    </row>
    <row r="519" spans="1:2" x14ac:dyDescent="0.5">
      <c r="A519">
        <v>528.62200927734375</v>
      </c>
      <c r="B519">
        <v>86.25</v>
      </c>
    </row>
    <row r="520" spans="1:2" x14ac:dyDescent="0.5">
      <c r="A520">
        <v>528.63201904296875</v>
      </c>
      <c r="B520">
        <v>45.25</v>
      </c>
    </row>
    <row r="521" spans="1:2" x14ac:dyDescent="0.5">
      <c r="A521">
        <v>528.64202880859375</v>
      </c>
      <c r="B521">
        <v>38.75</v>
      </c>
    </row>
    <row r="522" spans="1:2" x14ac:dyDescent="0.5">
      <c r="A522">
        <v>528.6519775390625</v>
      </c>
      <c r="B522">
        <v>38.75</v>
      </c>
    </row>
    <row r="523" spans="1:2" x14ac:dyDescent="0.5">
      <c r="A523">
        <v>528.6619873046875</v>
      </c>
      <c r="B523">
        <v>27.75</v>
      </c>
    </row>
    <row r="524" spans="1:2" x14ac:dyDescent="0.5">
      <c r="A524">
        <v>528.6719970703125</v>
      </c>
      <c r="B524">
        <v>33.75</v>
      </c>
    </row>
    <row r="525" spans="1:2" x14ac:dyDescent="0.5">
      <c r="A525">
        <v>528.6820068359375</v>
      </c>
      <c r="B525">
        <v>54</v>
      </c>
    </row>
    <row r="526" spans="1:2" x14ac:dyDescent="0.5">
      <c r="A526">
        <v>528.6920166015625</v>
      </c>
      <c r="B526">
        <v>59.25</v>
      </c>
    </row>
    <row r="527" spans="1:2" x14ac:dyDescent="0.5">
      <c r="A527">
        <v>528.7020263671875</v>
      </c>
      <c r="B527">
        <v>58.75</v>
      </c>
    </row>
    <row r="528" spans="1:2" x14ac:dyDescent="0.5">
      <c r="A528">
        <v>528.71197509765625</v>
      </c>
      <c r="B528">
        <v>53.75</v>
      </c>
    </row>
    <row r="529" spans="1:2" x14ac:dyDescent="0.5">
      <c r="A529">
        <v>528.72198486328125</v>
      </c>
      <c r="B529">
        <v>73.75</v>
      </c>
    </row>
    <row r="530" spans="1:2" x14ac:dyDescent="0.5">
      <c r="A530">
        <v>528.73199462890625</v>
      </c>
      <c r="B530">
        <v>149</v>
      </c>
    </row>
    <row r="531" spans="1:2" x14ac:dyDescent="0.5">
      <c r="A531">
        <v>528.74200439453125</v>
      </c>
      <c r="B531">
        <v>200.69999694824219</v>
      </c>
    </row>
    <row r="532" spans="1:2" x14ac:dyDescent="0.5">
      <c r="A532">
        <v>528.75201416015625</v>
      </c>
      <c r="B532">
        <v>231.5</v>
      </c>
    </row>
    <row r="533" spans="1:2" x14ac:dyDescent="0.5">
      <c r="A533">
        <v>528.76202392578125</v>
      </c>
      <c r="B533">
        <v>414.5</v>
      </c>
    </row>
    <row r="534" spans="1:2" x14ac:dyDescent="0.5">
      <c r="A534">
        <v>528.77197265625</v>
      </c>
      <c r="B534">
        <v>1309</v>
      </c>
    </row>
    <row r="535" spans="1:2" x14ac:dyDescent="0.5">
      <c r="A535">
        <v>528.781982421875</v>
      </c>
      <c r="B535">
        <v>4002</v>
      </c>
    </row>
    <row r="536" spans="1:2" x14ac:dyDescent="0.5">
      <c r="A536">
        <v>528.7919921875</v>
      </c>
      <c r="B536">
        <v>7685</v>
      </c>
    </row>
    <row r="537" spans="1:2" x14ac:dyDescent="0.5">
      <c r="A537">
        <v>528.802001953125</v>
      </c>
      <c r="B537">
        <v>8544</v>
      </c>
    </row>
    <row r="538" spans="1:2" x14ac:dyDescent="0.5">
      <c r="A538">
        <v>528.81201171875</v>
      </c>
      <c r="B538">
        <v>5524</v>
      </c>
    </row>
    <row r="539" spans="1:2" x14ac:dyDescent="0.5">
      <c r="A539">
        <v>528.822998046875</v>
      </c>
      <c r="B539">
        <v>2223</v>
      </c>
    </row>
    <row r="540" spans="1:2" x14ac:dyDescent="0.5">
      <c r="A540">
        <v>528.8330078125</v>
      </c>
      <c r="B540">
        <v>782.70001220703125</v>
      </c>
    </row>
    <row r="541" spans="1:2" x14ac:dyDescent="0.5">
      <c r="A541">
        <v>528.843017578125</v>
      </c>
      <c r="B541">
        <v>443</v>
      </c>
    </row>
    <row r="542" spans="1:2" x14ac:dyDescent="0.5">
      <c r="A542">
        <v>528.85302734375</v>
      </c>
      <c r="B542">
        <v>363.79998779296875</v>
      </c>
    </row>
    <row r="543" spans="1:2" x14ac:dyDescent="0.5">
      <c r="A543">
        <v>528.86297607421875</v>
      </c>
      <c r="B543">
        <v>284.20001220703125</v>
      </c>
    </row>
    <row r="544" spans="1:2" x14ac:dyDescent="0.5">
      <c r="A544">
        <v>528.87298583984375</v>
      </c>
      <c r="B544">
        <v>192.30000305175781</v>
      </c>
    </row>
    <row r="545" spans="1:2" x14ac:dyDescent="0.5">
      <c r="A545">
        <v>528.88299560546875</v>
      </c>
      <c r="B545">
        <v>128</v>
      </c>
    </row>
    <row r="546" spans="1:2" x14ac:dyDescent="0.5">
      <c r="A546">
        <v>528.89300537109375</v>
      </c>
      <c r="B546">
        <v>94.5</v>
      </c>
    </row>
    <row r="547" spans="1:2" x14ac:dyDescent="0.5">
      <c r="A547">
        <v>528.90301513671875</v>
      </c>
      <c r="B547">
        <v>73.5</v>
      </c>
    </row>
    <row r="548" spans="1:2" x14ac:dyDescent="0.5">
      <c r="A548">
        <v>528.91302490234375</v>
      </c>
      <c r="B548">
        <v>67.5</v>
      </c>
    </row>
    <row r="549" spans="1:2" x14ac:dyDescent="0.5">
      <c r="A549">
        <v>528.9229736328125</v>
      </c>
      <c r="B549">
        <v>75.25</v>
      </c>
    </row>
    <row r="550" spans="1:2" x14ac:dyDescent="0.5">
      <c r="A550">
        <v>528.9329833984375</v>
      </c>
      <c r="B550">
        <v>80.25</v>
      </c>
    </row>
    <row r="551" spans="1:2" x14ac:dyDescent="0.5">
      <c r="A551">
        <v>528.9429931640625</v>
      </c>
      <c r="B551">
        <v>64</v>
      </c>
    </row>
    <row r="552" spans="1:2" x14ac:dyDescent="0.5">
      <c r="A552">
        <v>528.9530029296875</v>
      </c>
      <c r="B552">
        <v>49.5</v>
      </c>
    </row>
    <row r="553" spans="1:2" x14ac:dyDescent="0.5">
      <c r="A553">
        <v>528.9630126953125</v>
      </c>
      <c r="B553">
        <v>64.5</v>
      </c>
    </row>
    <row r="554" spans="1:2" x14ac:dyDescent="0.5">
      <c r="A554">
        <v>528.9730224609375</v>
      </c>
      <c r="B554">
        <v>68.5</v>
      </c>
    </row>
    <row r="555" spans="1:2" x14ac:dyDescent="0.5">
      <c r="A555">
        <v>528.98297119140625</v>
      </c>
      <c r="B555">
        <v>62.75</v>
      </c>
    </row>
    <row r="556" spans="1:2" x14ac:dyDescent="0.5">
      <c r="A556">
        <v>528.99298095703125</v>
      </c>
      <c r="B556">
        <v>75.5</v>
      </c>
    </row>
    <row r="557" spans="1:2" x14ac:dyDescent="0.5">
      <c r="A557">
        <v>529.00299072265625</v>
      </c>
      <c r="B557">
        <v>73.5</v>
      </c>
    </row>
    <row r="558" spans="1:2" x14ac:dyDescent="0.5">
      <c r="A558">
        <v>529.01300048828125</v>
      </c>
      <c r="B558">
        <v>70.75</v>
      </c>
    </row>
    <row r="559" spans="1:2" x14ac:dyDescent="0.5">
      <c r="A559">
        <v>529.02301025390625</v>
      </c>
      <c r="B559">
        <v>79</v>
      </c>
    </row>
    <row r="560" spans="1:2" x14ac:dyDescent="0.5">
      <c r="A560">
        <v>529.03302001953125</v>
      </c>
      <c r="B560">
        <v>65.75</v>
      </c>
    </row>
    <row r="561" spans="1:2" x14ac:dyDescent="0.5">
      <c r="A561">
        <v>529.04302978515625</v>
      </c>
      <c r="B561">
        <v>54.25</v>
      </c>
    </row>
    <row r="562" spans="1:2" x14ac:dyDescent="0.5">
      <c r="A562">
        <v>529.052978515625</v>
      </c>
      <c r="B562">
        <v>61</v>
      </c>
    </row>
    <row r="563" spans="1:2" x14ac:dyDescent="0.5">
      <c r="A563">
        <v>529.06298828125</v>
      </c>
      <c r="B563">
        <v>60.75</v>
      </c>
    </row>
    <row r="564" spans="1:2" x14ac:dyDescent="0.5">
      <c r="A564">
        <v>529.072998046875</v>
      </c>
      <c r="B564">
        <v>60</v>
      </c>
    </row>
    <row r="565" spans="1:2" x14ac:dyDescent="0.5">
      <c r="A565">
        <v>529.0830078125</v>
      </c>
      <c r="B565">
        <v>72.75</v>
      </c>
    </row>
    <row r="566" spans="1:2" x14ac:dyDescent="0.5">
      <c r="A566">
        <v>529.093994140625</v>
      </c>
      <c r="B566">
        <v>71.75</v>
      </c>
    </row>
    <row r="567" spans="1:2" x14ac:dyDescent="0.5">
      <c r="A567">
        <v>529.10400390625</v>
      </c>
      <c r="B567">
        <v>47.5</v>
      </c>
    </row>
    <row r="568" spans="1:2" x14ac:dyDescent="0.5">
      <c r="A568">
        <v>529.114013671875</v>
      </c>
      <c r="B568">
        <v>29.25</v>
      </c>
    </row>
    <row r="569" spans="1:2" x14ac:dyDescent="0.5">
      <c r="A569">
        <v>529.1240234375</v>
      </c>
      <c r="B569">
        <v>27</v>
      </c>
    </row>
    <row r="570" spans="1:2" x14ac:dyDescent="0.5">
      <c r="A570">
        <v>529.13397216796875</v>
      </c>
      <c r="B570">
        <v>24.25</v>
      </c>
    </row>
    <row r="571" spans="1:2" x14ac:dyDescent="0.5">
      <c r="A571">
        <v>529.14398193359375</v>
      </c>
      <c r="B571">
        <v>14.25</v>
      </c>
    </row>
    <row r="572" spans="1:2" x14ac:dyDescent="0.5">
      <c r="A572">
        <v>529.15399169921875</v>
      </c>
      <c r="B572">
        <v>27.25</v>
      </c>
    </row>
    <row r="573" spans="1:2" x14ac:dyDescent="0.5">
      <c r="A573">
        <v>529.16400146484375</v>
      </c>
      <c r="B573">
        <v>55.25</v>
      </c>
    </row>
    <row r="574" spans="1:2" x14ac:dyDescent="0.5">
      <c r="A574">
        <v>529.17401123046875</v>
      </c>
      <c r="B574">
        <v>68</v>
      </c>
    </row>
    <row r="575" spans="1:2" x14ac:dyDescent="0.5">
      <c r="A575">
        <v>529.18402099609375</v>
      </c>
      <c r="B575">
        <v>87.5</v>
      </c>
    </row>
    <row r="576" spans="1:2" x14ac:dyDescent="0.5">
      <c r="A576">
        <v>529.1939697265625</v>
      </c>
      <c r="B576">
        <v>83.5</v>
      </c>
    </row>
    <row r="577" spans="1:2" x14ac:dyDescent="0.5">
      <c r="A577">
        <v>529.2039794921875</v>
      </c>
      <c r="B577">
        <v>48.75</v>
      </c>
    </row>
    <row r="578" spans="1:2" x14ac:dyDescent="0.5">
      <c r="A578">
        <v>529.2139892578125</v>
      </c>
      <c r="B578">
        <v>53</v>
      </c>
    </row>
    <row r="579" spans="1:2" x14ac:dyDescent="0.5">
      <c r="A579">
        <v>529.2239990234375</v>
      </c>
      <c r="B579">
        <v>71</v>
      </c>
    </row>
    <row r="580" spans="1:2" x14ac:dyDescent="0.5">
      <c r="A580">
        <v>529.2340087890625</v>
      </c>
      <c r="B580">
        <v>68.75</v>
      </c>
    </row>
    <row r="581" spans="1:2" x14ac:dyDescent="0.5">
      <c r="A581">
        <v>529.2440185546875</v>
      </c>
      <c r="B581">
        <v>69</v>
      </c>
    </row>
    <row r="582" spans="1:2" x14ac:dyDescent="0.5">
      <c r="A582">
        <v>529.2540283203125</v>
      </c>
      <c r="B582">
        <v>91.5</v>
      </c>
    </row>
    <row r="583" spans="1:2" x14ac:dyDescent="0.5">
      <c r="A583">
        <v>529.26397705078125</v>
      </c>
      <c r="B583">
        <v>186.5</v>
      </c>
    </row>
    <row r="584" spans="1:2" x14ac:dyDescent="0.5">
      <c r="A584">
        <v>529.27398681640625</v>
      </c>
      <c r="B584">
        <v>438.79998779296875</v>
      </c>
    </row>
    <row r="585" spans="1:2" x14ac:dyDescent="0.5">
      <c r="A585">
        <v>529.28399658203125</v>
      </c>
      <c r="B585">
        <v>885.70001220703125</v>
      </c>
    </row>
    <row r="586" spans="1:2" x14ac:dyDescent="0.5">
      <c r="A586">
        <v>529.29400634765625</v>
      </c>
      <c r="B586">
        <v>1405</v>
      </c>
    </row>
  </sheetData>
  <sheetProtection formatCells="0"/>
  <sortState xmlns:xlrd2="http://schemas.microsoft.com/office/spreadsheetml/2017/richdata2" ref="A1:B586">
    <sortCondition ref="A1"/>
  </sortState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/>
  <dimension ref="A1:V585"/>
  <sheetViews>
    <sheetView workbookViewId="0"/>
  </sheetViews>
  <sheetFormatPr defaultRowHeight="14.35" x14ac:dyDescent="0.5"/>
  <cols>
    <col min="6" max="6" width="17.703125" customWidth="1"/>
  </cols>
  <sheetData>
    <row r="1" spans="1:22" ht="14.7" thickBot="1" x14ac:dyDescent="0.55000000000000004">
      <c r="A1">
        <v>523.43499755859375</v>
      </c>
      <c r="B1">
        <v>0</v>
      </c>
      <c r="C1" s="2" t="s">
        <v>21</v>
      </c>
      <c r="D1">
        <v>523.7750244140625</v>
      </c>
      <c r="E1">
        <v>14400</v>
      </c>
      <c r="G1" s="2" t="s">
        <v>23</v>
      </c>
      <c r="H1" s="2" t="s">
        <v>24</v>
      </c>
      <c r="I1" s="2" t="s">
        <v>24</v>
      </c>
      <c r="J1">
        <f>'hidden params'!J1</f>
        <v>1</v>
      </c>
      <c r="K1">
        <f>IF(ISNUMBER(D1),ROUND((D1-I$2)*$G$6,0),"")</f>
        <v>0</v>
      </c>
      <c r="L1">
        <f>IF(ISNUMBER((((EXP(GAMMALN($I$3+1)))/((EXP(GAMMALN(K1+1)))*(EXP(GAMMALN($I$3-K1+1))))))*(($I$8)^K1)*((1-$I$8)^($I$3-K1))),(((EXP(GAMMALN($I$3+1)))/((EXP(GAMMALN(K1+1)))*(EXP(GAMMALN($I$3-K1+1))))))*(($I$8)^K1)*((1-$I$8)^($I$3-K1)),0)</f>
        <v>0.1485738539757962</v>
      </c>
      <c r="M1">
        <f>I$7*(L$1*J1) + $I$4</f>
        <v>15554.586011196187</v>
      </c>
      <c r="N1">
        <f>IF(ISNUMBER((((EXP(GAMMALN($I$22+1)))/((EXP(GAMMALN(K1+1)))*(EXP(GAMMALN($I$22-K1+1))))))*(($I$11)^K1)*((1-$I$11)^($I$22-K1))),(((EXP(GAMMALN($I$22+1)))/((EXP(GAMMALN(K1+1)))*(EXP(GAMMALN($I$22-K1+1))))))*(($I$11)^K1)*((1-$I$11)^($I$22-K1)),0)</f>
        <v>4.2194740668050309E-6</v>
      </c>
      <c r="O1">
        <f>I$10*(N$1*J1)+$I$4</f>
        <v>1.5994592840114761</v>
      </c>
      <c r="P1">
        <f>IF(ISNUMBER(D1),SUM(M1,O1,V1)-(2*$I$4),"")</f>
        <v>15556.259202559335</v>
      </c>
      <c r="Q1">
        <f>IF(ISNUMBER(P1),P1-E1,"")</f>
        <v>1156.2592025593349</v>
      </c>
      <c r="R1">
        <f>IF(ISNUMBER(P1),Q1*Q1,"")</f>
        <v>1336935.343503149</v>
      </c>
      <c r="S1">
        <f>IF(ISNUMBER(P1),((IF(P1&gt;E1,I$5*(P1-E1),P1-E1)))^2,"")</f>
        <v>1336935.343503149</v>
      </c>
      <c r="T1">
        <f>IF(ISNUMBER(P1),(M1*D1),"")</f>
        <v>8147103.6677649179</v>
      </c>
      <c r="U1">
        <f>IF(ISNUMBER((((EXP(GAMMALN($I$23+1)))/((EXP(GAMMALN(K1+1)))*(EXP(GAMMALN($I$23-K1+1))))))*(($I$14)^K1)*((1-$I$14)^($I$23-K1))),(((EXP(GAMMALN($I$23+1)))/((EXP(GAMMALN(K1+1)))*(EXP(GAMMALN($I$23-K1+1))))))*(($I$14)^K1)*((1-$I$14)^($I$23-K1)),0)</f>
        <v>3.816940898117473E-6</v>
      </c>
      <c r="V1">
        <f>I$13*(U$1*J1)+$I$4</f>
        <v>7.3732108681534583E-2</v>
      </c>
    </row>
    <row r="2" spans="1:22" ht="14.7" thickTop="1" x14ac:dyDescent="0.5">
      <c r="A2">
        <v>523.44500732421875</v>
      </c>
      <c r="B2">
        <v>0</v>
      </c>
      <c r="C2" s="2" t="s">
        <v>22</v>
      </c>
      <c r="D2">
        <v>524.27398681640625</v>
      </c>
      <c r="E2">
        <v>45620</v>
      </c>
      <c r="F2" s="3" t="s">
        <v>25</v>
      </c>
      <c r="G2" s="4">
        <v>4.724853515625</v>
      </c>
      <c r="H2" t="s">
        <v>434</v>
      </c>
      <c r="I2">
        <f>'hidden params'!I2</f>
        <v>523.77129500000001</v>
      </c>
      <c r="J2">
        <f>'hidden params'!J2</f>
        <v>0.60095572250709473</v>
      </c>
      <c r="K2">
        <f t="shared" ref="K2:K30" si="0">IF(ISNUMBER(D2),ROUND((D2-I$2)*$G$6,0),"")</f>
        <v>1</v>
      </c>
      <c r="L2">
        <f t="shared" ref="L2:L30" si="1">IF(ISNUMBER((((EXP(GAMMALN($I$3+1)))/((EXP(GAMMALN(K2+1)))*(EXP(GAMMALN($I$3-K2+1))))))*(($I$8)^K2)*((1-$I$8)^($I$3-K2))),(((EXP(GAMMALN($I$3+1)))/((EXP(GAMMALN(K2+1)))*(EXP(GAMMALN($I$3-K2+1))))))*(($I$8)^K2)*((1-$I$8)^($I$3-K2)),0)</f>
        <v>0.33223640012131217</v>
      </c>
      <c r="M2">
        <f>I$7*((L$1*J2)+(L$2*J1)) + $I$4</f>
        <v>44130.316606733126</v>
      </c>
      <c r="N2">
        <f t="shared" ref="N2:N30" si="2">IF(ISNUMBER((((EXP(GAMMALN($I$22+1)))/((EXP(GAMMALN(K2+1)))*(EXP(GAMMALN($I$22-K2+1))))))*(($I$11)^K2)*((1-$I$11)^($I$22-K2))),(((EXP(GAMMALN($I$22+1)))/((EXP(GAMMALN(K2+1)))*(EXP(GAMMALN($I$22-K2+1))))))*(($I$11)^K2)*((1-$I$11)^($I$22-K2)),0)</f>
        <v>1.3866460375788585E-4</v>
      </c>
      <c r="O2">
        <f>I$10*((N$1*J2)+(N$2*J1))+$I$4</f>
        <v>53.524244605048054</v>
      </c>
      <c r="P2">
        <f t="shared" ref="P2:P30" si="3">IF(ISNUMBER(D2),SUM(M2,O2,V2)-(2*$I$4),"")</f>
        <v>44186.349546017664</v>
      </c>
      <c r="Q2">
        <f t="shared" ref="Q2:Q30" si="4">IF(ISNUMBER(P2),P2-E2,"")</f>
        <v>-1433.6504539823363</v>
      </c>
      <c r="R2">
        <f t="shared" ref="R2:R30" si="5">IF(ISNUMBER(P2),Q2*Q2,"")</f>
        <v>2055353.624203759</v>
      </c>
      <c r="S2">
        <f t="shared" ref="S2:S30" si="6">IF(ISNUMBER(P2),((IF(P2&gt;E2,I$5*(P2-E2),P2-E2)))^2,"")</f>
        <v>2055353.624203759</v>
      </c>
      <c r="T2">
        <f t="shared" ref="T2:T30" si="7">IF(ISNUMBER(P2),(M2*D2),"")</f>
        <v>23136377.026882235</v>
      </c>
      <c r="U2">
        <f t="shared" ref="U2:U30" si="8">IF(ISNUMBER((((EXP(GAMMALN($I$23+1)))/((EXP(GAMMALN(K2+1)))*(EXP(GAMMALN($I$23-K2+1))))))*(($I$14)^K2)*((1-$I$14)^($I$23-K2))),(((EXP(GAMMALN($I$23+1)))/((EXP(GAMMALN(K2+1)))*(EXP(GAMMALN($I$23-K2+1))))))*(($I$14)^K2)*((1-$I$14)^($I$23-K2)),0)</f>
        <v>1.2757554117677269E-4</v>
      </c>
      <c r="V2">
        <f>I$13*((U$1*J2)+(U$2*J1))+$I$4</f>
        <v>2.5086947090367868</v>
      </c>
    </row>
    <row r="3" spans="1:22" x14ac:dyDescent="0.5">
      <c r="A3">
        <v>523.46502685546875</v>
      </c>
      <c r="B3">
        <v>9.5</v>
      </c>
      <c r="D3">
        <v>524.77398681640625</v>
      </c>
      <c r="E3">
        <v>55850</v>
      </c>
      <c r="F3" s="7" t="s">
        <v>19</v>
      </c>
      <c r="G3" s="8">
        <f>IF(ISBLANK(G2),"",$G$2*$G$6)</f>
        <v>9.44970703125</v>
      </c>
      <c r="H3" s="21" t="s">
        <v>435</v>
      </c>
      <c r="I3" s="21">
        <v>6.1353622481433989</v>
      </c>
      <c r="J3">
        <f>'hidden params'!J3</f>
        <v>0.20220994369181175</v>
      </c>
      <c r="K3">
        <f t="shared" si="0"/>
        <v>2</v>
      </c>
      <c r="L3">
        <f t="shared" si="1"/>
        <v>0.31092304662898118</v>
      </c>
      <c r="M3">
        <f>I$7*((L$1*J3)+(L$2*J2)+(L$3*J1)) + $I$4</f>
        <v>56599.502366709436</v>
      </c>
      <c r="N3">
        <f t="shared" si="2"/>
        <v>1.9628914014655969E-3</v>
      </c>
      <c r="O3">
        <f>I$10*((N$1*J3)+(N$2*J2)+(N$3*J1))+$I$4</f>
        <v>775.97693088209451</v>
      </c>
      <c r="P3">
        <f t="shared" si="3"/>
        <v>57412.455216795825</v>
      </c>
      <c r="Q3">
        <f t="shared" si="4"/>
        <v>1562.4552167958245</v>
      </c>
      <c r="R3">
        <f t="shared" si="5"/>
        <v>2441266.3044924871</v>
      </c>
      <c r="S3">
        <f t="shared" si="6"/>
        <v>2441266.3044924871</v>
      </c>
      <c r="T3">
        <f t="shared" si="7"/>
        <v>29701946.508802731</v>
      </c>
      <c r="U3">
        <f t="shared" si="8"/>
        <v>1.8367192085211456E-3</v>
      </c>
      <c r="V3">
        <f>I$13*((U$1*J3)+(U$2*J2)+(U$3*J1))+$I$4</f>
        <v>36.975919233836258</v>
      </c>
    </row>
    <row r="4" spans="1:22" x14ac:dyDescent="0.5">
      <c r="A4">
        <v>523.4749755859375</v>
      </c>
      <c r="B4">
        <v>25</v>
      </c>
      <c r="D4">
        <v>525.28497314453125</v>
      </c>
      <c r="E4">
        <v>51850</v>
      </c>
      <c r="F4" s="5" t="s">
        <v>26</v>
      </c>
      <c r="G4" s="6">
        <v>526.63446044921875</v>
      </c>
      <c r="H4" t="s">
        <v>11</v>
      </c>
      <c r="I4">
        <v>1.4772062422872108E-8</v>
      </c>
      <c r="J4">
        <f>'hidden params'!J4</f>
        <v>4.9195920044795109E-2</v>
      </c>
      <c r="K4">
        <f t="shared" si="0"/>
        <v>3</v>
      </c>
      <c r="L4">
        <f t="shared" si="1"/>
        <v>0.15621035964026395</v>
      </c>
      <c r="M4">
        <f>I$7*((L$1*J4)+(L$2*J3)+(L$3*J2)+(L$4*J1)) + $I$4</f>
        <v>43714.620645009978</v>
      </c>
      <c r="N4">
        <f t="shared" si="2"/>
        <v>1.554590570037644E-2</v>
      </c>
      <c r="O4">
        <f>I$10*((N$1*J4)+(N$2*J3)+(N$3*J2)+(N$4*J1))+$I$4</f>
        <v>6350.7825482361386</v>
      </c>
      <c r="P4">
        <f t="shared" si="3"/>
        <v>50373.017934953801</v>
      </c>
      <c r="Q4">
        <f t="shared" si="4"/>
        <v>-1476.9820650461988</v>
      </c>
      <c r="R4">
        <f t="shared" si="5"/>
        <v>2181476.020468134</v>
      </c>
      <c r="S4">
        <f t="shared" si="6"/>
        <v>2181476.020468134</v>
      </c>
      <c r="T4">
        <f t="shared" si="7"/>
        <v>22962633.331537437</v>
      </c>
      <c r="U4">
        <f t="shared" si="8"/>
        <v>1.4794735842709739E-2</v>
      </c>
      <c r="V4">
        <f>I$13*((U$1*J4)+(U$2*J3)+(U$3*J2)+(U$4*J1))+$I$4</f>
        <v>307.61474173723224</v>
      </c>
    </row>
    <row r="5" spans="1:22" ht="14.7" thickBot="1" x14ac:dyDescent="0.55000000000000004">
      <c r="A5">
        <v>523.4849853515625</v>
      </c>
      <c r="B5">
        <v>21.75</v>
      </c>
      <c r="D5">
        <v>525.78497314453125</v>
      </c>
      <c r="E5">
        <v>55340</v>
      </c>
      <c r="F5" s="9" t="s">
        <v>27</v>
      </c>
      <c r="G5" s="10">
        <f>($G$4-1.00794)*$G$6</f>
        <v>1051.2530408984376</v>
      </c>
      <c r="H5" t="s">
        <v>436</v>
      </c>
      <c r="I5">
        <f>'hidden params'!D2</f>
        <v>1</v>
      </c>
      <c r="J5">
        <f>'hidden params'!J5</f>
        <v>9.56276746222493E-3</v>
      </c>
      <c r="K5">
        <f t="shared" si="0"/>
        <v>4</v>
      </c>
      <c r="L5">
        <f t="shared" si="1"/>
        <v>4.4627461033827115E-2</v>
      </c>
      <c r="M5">
        <f>I$7*((L$1*J5)+(L$2*J4)+(L$3*J3)+(L$4*J2)+(L$5*J1)) + $I$4</f>
        <v>22942.356928727884</v>
      </c>
      <c r="N5">
        <f t="shared" si="2"/>
        <v>7.4651639452808172E-2</v>
      </c>
      <c r="O5">
        <f>I$10*((N$1*J5)+(N$2*J4)+(N$3*J3)+(N$4*J2)+(N$5*J1))+$I$4</f>
        <v>31992.345791424679</v>
      </c>
      <c r="P5">
        <f t="shared" si="3"/>
        <v>56509.524768239527</v>
      </c>
      <c r="Q5">
        <f t="shared" si="4"/>
        <v>1169.5247682395275</v>
      </c>
      <c r="R5">
        <f t="shared" si="5"/>
        <v>1367788.1835257204</v>
      </c>
      <c r="S5">
        <f t="shared" si="6"/>
        <v>1367788.1835257204</v>
      </c>
      <c r="T5">
        <f t="shared" si="7"/>
        <v>12062746.521643441</v>
      </c>
      <c r="U5">
        <f t="shared" si="8"/>
        <v>7.2256218165438729E-2</v>
      </c>
      <c r="V5">
        <f>I$13*((U$1*J5)+(U$2*J4)+(U$3*J3)+(U$4*J2)+(U$5*J1))+$I$4</f>
        <v>1574.8220481165108</v>
      </c>
    </row>
    <row r="6" spans="1:22" ht="14.7" thickTop="1" x14ac:dyDescent="0.5">
      <c r="A6">
        <v>523.4949951171875</v>
      </c>
      <c r="B6">
        <v>30.5</v>
      </c>
      <c r="D6">
        <v>526.2860107421875</v>
      </c>
      <c r="E6">
        <v>115500</v>
      </c>
      <c r="F6" t="s">
        <v>28</v>
      </c>
      <c r="G6">
        <v>2</v>
      </c>
      <c r="H6" t="s">
        <v>437</v>
      </c>
      <c r="I6">
        <f>SUM(S1:S30)</f>
        <v>38050154.986308031</v>
      </c>
      <c r="J6">
        <f>'hidden params'!J6</f>
        <v>1.5654537401586068E-3</v>
      </c>
      <c r="K6">
        <f t="shared" si="0"/>
        <v>5</v>
      </c>
      <c r="L6">
        <f t="shared" si="1"/>
        <v>6.9465369349013964E-3</v>
      </c>
      <c r="M6">
        <f>I$7*((L$1*J6)+(L$2*J5)+(L$3*J4)+(L$4*J3)+(L$5*J2)+(L$6*J1)) + $I$4</f>
        <v>8800.3342461913526</v>
      </c>
      <c r="N6">
        <f t="shared" si="2"/>
        <v>0.21882485576540936</v>
      </c>
      <c r="O6">
        <f>I$10*((N$1*J6)+(N$2*J5)+(N$3*J4)+(N$4*J3)+(N$5*J2)+(N$6*J1))+$I$4</f>
        <v>101183.57187807624</v>
      </c>
      <c r="P6">
        <f t="shared" si="3"/>
        <v>115043.4635465079</v>
      </c>
      <c r="Q6">
        <f t="shared" si="4"/>
        <v>-456.53645349209546</v>
      </c>
      <c r="R6">
        <f t="shared" si="5"/>
        <v>208425.53336714025</v>
      </c>
      <c r="S6">
        <f t="shared" si="6"/>
        <v>208425.53336714025</v>
      </c>
      <c r="T6">
        <f t="shared" si="7"/>
        <v>4631492.8036259031</v>
      </c>
      <c r="U6">
        <f t="shared" si="8"/>
        <v>0.21541563387539617</v>
      </c>
      <c r="V6">
        <f>I$13*((U$1*J6)+(U$2*J5)+(U$3*J4)+(U$4*J3)+(U$5*J2)+(U$6*J1))+$I$4</f>
        <v>5059.5574222698506</v>
      </c>
    </row>
    <row r="7" spans="1:22" x14ac:dyDescent="0.5">
      <c r="A7">
        <v>523.5050048828125</v>
      </c>
      <c r="B7">
        <v>55.75</v>
      </c>
      <c r="D7">
        <v>526.7960205078125</v>
      </c>
      <c r="E7">
        <v>209200</v>
      </c>
      <c r="F7" t="s">
        <v>29</v>
      </c>
      <c r="G7" s="11">
        <v>0.10000000149011612</v>
      </c>
      <c r="H7" s="21" t="s">
        <v>438</v>
      </c>
      <c r="I7" s="21">
        <v>104692.61983145011</v>
      </c>
      <c r="J7">
        <f>'hidden params'!J7</f>
        <v>2.2288478874357397E-4</v>
      </c>
      <c r="K7">
        <f t="shared" si="0"/>
        <v>6</v>
      </c>
      <c r="L7">
        <f t="shared" si="1"/>
        <v>4.7908895860379044E-4</v>
      </c>
      <c r="M7">
        <f>I$7*((L$1*J7)+(L$2*J6)+(L$3*J5)+(L$4*J4)+(L$5*J3)+(L$6*J2)+(L$7*J1)) + $I$4</f>
        <v>2605.7133746432987</v>
      </c>
      <c r="N7">
        <f t="shared" si="2"/>
        <v>0.36852834489864883</v>
      </c>
      <c r="O7">
        <f>I$10*((N$1*J7)+(N$2*J6)+(N$3*J5)+(N$4*J4)+(N$5*J3)+(N$6*J2)+(N$7*J1))+$I$4</f>
        <v>195564.5155425182</v>
      </c>
      <c r="P7">
        <f t="shared" si="3"/>
        <v>208095.06862248536</v>
      </c>
      <c r="Q7">
        <f t="shared" si="4"/>
        <v>-1104.9313775146438</v>
      </c>
      <c r="R7">
        <f t="shared" si="5"/>
        <v>1220873.3490164084</v>
      </c>
      <c r="S7">
        <f t="shared" si="6"/>
        <v>1220873.3490164084</v>
      </c>
      <c r="T7">
        <f t="shared" si="7"/>
        <v>1372679.4363460725</v>
      </c>
      <c r="U7">
        <f t="shared" si="8"/>
        <v>0.36897433272807989</v>
      </c>
      <c r="V7">
        <f>I$13*((U$1*J7)+(U$2*J6)+(U$3*J5)+(U$4*J4)+(U$5*J3)+(U$6*J2)+(U$7*J1))+$I$4</f>
        <v>9924.8397053534118</v>
      </c>
    </row>
    <row r="8" spans="1:22" x14ac:dyDescent="0.5">
      <c r="A8">
        <v>523.5150146484375</v>
      </c>
      <c r="B8">
        <v>39.25</v>
      </c>
      <c r="D8">
        <v>527.2979736328125</v>
      </c>
      <c r="E8">
        <v>221500</v>
      </c>
      <c r="F8" t="s">
        <v>30</v>
      </c>
      <c r="G8" s="11">
        <v>2.9999999329447746E-2</v>
      </c>
      <c r="H8" s="21" t="s">
        <v>439</v>
      </c>
      <c r="I8" s="21">
        <v>0.26711597814558335</v>
      </c>
      <c r="J8">
        <f>'hidden params'!J8</f>
        <v>2.8200854503395628E-5</v>
      </c>
      <c r="K8">
        <f t="shared" si="0"/>
        <v>7</v>
      </c>
      <c r="L8">
        <f t="shared" si="1"/>
        <v>3.3766052725035709E-6</v>
      </c>
      <c r="M8">
        <f>I$7*((L$1*J8)+(L$2*J7)+(L$3*J6)+(L$4*J5)+(L$5*J4)+(L$6*J3)+(L$7*J2)+(L$8*J1)) + $I$4</f>
        <v>622.94360153032505</v>
      </c>
      <c r="N8">
        <f t="shared" si="2"/>
        <v>0.29235335423737618</v>
      </c>
      <c r="O8">
        <f>I$10*((N$1*J8)+(N$2*J7)+(N$3*J6)+(N$4*J5)+(N$5*J4)+(N$6*J3)+(N$7*J2)+(N$8*J1))+$I$4</f>
        <v>212995.47776408782</v>
      </c>
      <c r="P8">
        <f t="shared" si="3"/>
        <v>224565.30457158212</v>
      </c>
      <c r="Q8">
        <f t="shared" si="4"/>
        <v>3065.3045715821208</v>
      </c>
      <c r="R8">
        <f t="shared" si="5"/>
        <v>9396092.1165622491</v>
      </c>
      <c r="S8">
        <f t="shared" si="6"/>
        <v>9396092.1165622491</v>
      </c>
      <c r="T8">
        <f t="shared" si="7"/>
        <v>328476.89877446659</v>
      </c>
      <c r="U8">
        <f t="shared" si="8"/>
        <v>0.29769944930958947</v>
      </c>
      <c r="V8">
        <f>I$13*((U$1*J8)+(U$2*J7)+(U$3*J6)+(U$4*J5)+(U$5*J4)+(U$6*J3)+(U$7*J2)+(U$8*J1))+$I$4</f>
        <v>10946.883205993503</v>
      </c>
    </row>
    <row r="9" spans="1:22" x14ac:dyDescent="0.5">
      <c r="A9">
        <v>523.5250244140625</v>
      </c>
      <c r="B9">
        <v>11.75</v>
      </c>
      <c r="D9">
        <v>527.79901123046875</v>
      </c>
      <c r="E9">
        <v>122100</v>
      </c>
      <c r="F9" t="s">
        <v>31</v>
      </c>
      <c r="G9">
        <v>6</v>
      </c>
      <c r="H9" t="s">
        <v>445</v>
      </c>
      <c r="I9">
        <f>I3*I8</f>
        <v>1.6388532881903093</v>
      </c>
      <c r="J9">
        <f>'hidden params'!J9</f>
        <v>3.2198967658273084E-6</v>
      </c>
      <c r="K9">
        <f t="shared" si="0"/>
        <v>8</v>
      </c>
      <c r="L9">
        <f t="shared" si="1"/>
        <v>0</v>
      </c>
      <c r="M9">
        <f>I$7*((L$1*J9)+(L$2*J8)+(L$3*J7)+(L$4*J6)+(L$5*J5)+(L$6*J4)+(L$7*J3)+(L$8*J2)+(L$9*J1)) + $I$4</f>
        <v>124.69905512725092</v>
      </c>
      <c r="N9">
        <f t="shared" si="2"/>
        <v>3.6596971426189492E-2</v>
      </c>
      <c r="O9">
        <f>I$10*((N$1*J9)+(N$2*J8)+(N$3*J7)+(N$4*J6)+(N$5*J5)+(N$6*J4)+(N$7*J3)+(N$8*J2)+(N$9*J1))+$I$4</f>
        <v>113080.10858281716</v>
      </c>
      <c r="P9">
        <f t="shared" si="3"/>
        <v>119052.63122878078</v>
      </c>
      <c r="Q9">
        <f t="shared" si="4"/>
        <v>-3047.3687712192186</v>
      </c>
      <c r="R9">
        <f t="shared" si="5"/>
        <v>9286456.4278021306</v>
      </c>
      <c r="S9">
        <f t="shared" si="6"/>
        <v>9286456.4278021306</v>
      </c>
      <c r="T9">
        <f t="shared" si="7"/>
        <v>65816.037997536754</v>
      </c>
      <c r="U9">
        <f t="shared" si="8"/>
        <v>3.7901795868522777E-2</v>
      </c>
      <c r="V9">
        <f>I$13*((U$1*J9)+(U$2*J8)+(U$3*J7)+(U$4*J6)+(U$5*J5)+(U$6*J4)+(U$7*J3)+(U$8*J2)+(U$9*J1))+$I$4</f>
        <v>5847.8235908659062</v>
      </c>
    </row>
    <row r="10" spans="1:22" x14ac:dyDescent="0.5">
      <c r="A10">
        <v>523.53497314453125</v>
      </c>
      <c r="B10">
        <v>7.75</v>
      </c>
      <c r="D10">
        <v>528.301025390625</v>
      </c>
      <c r="E10">
        <v>42350</v>
      </c>
      <c r="F10" s="2" t="s">
        <v>22</v>
      </c>
      <c r="G10">
        <v>523.89886474609375</v>
      </c>
      <c r="H10" s="22" t="s">
        <v>453</v>
      </c>
      <c r="I10" s="22">
        <v>379066.02669334994</v>
      </c>
      <c r="J10">
        <f>'hidden params'!J10</f>
        <v>3.3555566333987669E-7</v>
      </c>
      <c r="K10">
        <f t="shared" si="0"/>
        <v>9</v>
      </c>
      <c r="L10">
        <f t="shared" si="1"/>
        <v>0</v>
      </c>
      <c r="M10">
        <f>I$7*((L1*J$10)+(L2*J$9)+(L3*J$8)+(L4*J$7)+(L5*J$6)+(L6*J$5)+(L7*J$4)+(L8*J$3)+(L9*J$2)+(L10*J$1)) + $I$4</f>
        <v>21.487864870634105</v>
      </c>
      <c r="N10">
        <f t="shared" si="2"/>
        <v>0</v>
      </c>
      <c r="O10">
        <f>I$10*((N1*J$10)+(N2*J$9)+(N3*J$8)+(N4*J$7)+(N5*J$6)+(N6*J$5)+(N7*J$4)+(N8*J$3)+(N9*J$2)+(N10*J$1)) + $I$4</f>
        <v>38457.370951889185</v>
      </c>
      <c r="P10">
        <f t="shared" si="3"/>
        <v>40474.380260055528</v>
      </c>
      <c r="Q10">
        <f t="shared" si="4"/>
        <v>-1875.6197399444718</v>
      </c>
      <c r="R10">
        <f t="shared" si="5"/>
        <v>3517949.408869368</v>
      </c>
      <c r="S10">
        <f t="shared" si="6"/>
        <v>3517949.408869368</v>
      </c>
      <c r="T10">
        <f t="shared" si="7"/>
        <v>11352.061044611188</v>
      </c>
      <c r="U10">
        <f t="shared" si="8"/>
        <v>0</v>
      </c>
      <c r="V10">
        <f>I$13*((U1*J$10)+(U2*J$9)+(U3*J$8)+(U4*J$7)+(U5*J$6)+(U6*J$5)+(U7*J$4)+(U8*J$3)+(U9*J$2)+(U10*J$1)) + $I$4</f>
        <v>1995.5214433252515</v>
      </c>
    </row>
    <row r="11" spans="1:22" x14ac:dyDescent="0.5">
      <c r="A11">
        <v>523.54498291015625</v>
      </c>
      <c r="B11">
        <v>31</v>
      </c>
      <c r="D11">
        <v>528.802001953125</v>
      </c>
      <c r="E11">
        <v>10990</v>
      </c>
      <c r="F11" s="2" t="s">
        <v>32</v>
      </c>
      <c r="G11">
        <v>528.62371826171875</v>
      </c>
      <c r="H11" s="22" t="s">
        <v>454</v>
      </c>
      <c r="I11" s="22">
        <v>0.81987342489436987</v>
      </c>
      <c r="J11">
        <f>'hidden params'!J11</f>
        <v>3.2197744332767282E-8</v>
      </c>
      <c r="K11">
        <f t="shared" si="0"/>
        <v>10</v>
      </c>
      <c r="L11">
        <f t="shared" si="1"/>
        <v>0</v>
      </c>
      <c r="M11">
        <f t="shared" ref="M11:M30" si="9">I$7*((L2*J$10)+(L3*J$9)+(L4*J$8)+(L5*J$7)+(L6*J$6)+(L7*J$5)+(L8*J$4)+(L9*J$3)+(L10*J$2)+(L11*J$1)) + $I$4</f>
        <v>3.254546561691865</v>
      </c>
      <c r="N11">
        <f t="shared" si="2"/>
        <v>0</v>
      </c>
      <c r="O11">
        <f t="shared" ref="O11:O30" si="10">I$10*((N2*J$10)+(N3*J$9)+(N4*J$8)+(N5*J$7)+(N6*J$6)+(N7*J$5)+(N8*J$4)+(N9*J$3)+(N10*J$2)+(N11*J$1)) + $I$4</f>
        <v>9729.3581860622689</v>
      </c>
      <c r="P11">
        <f t="shared" si="3"/>
        <v>10238.563072217003</v>
      </c>
      <c r="Q11">
        <f t="shared" si="4"/>
        <v>-751.43692778299737</v>
      </c>
      <c r="R11">
        <f t="shared" si="5"/>
        <v>564657.45643594966</v>
      </c>
      <c r="S11">
        <f t="shared" si="6"/>
        <v>564657.45643594966</v>
      </c>
      <c r="T11">
        <f t="shared" si="7"/>
        <v>1721.0107372723178</v>
      </c>
      <c r="U11">
        <f t="shared" si="8"/>
        <v>0</v>
      </c>
      <c r="V11">
        <f t="shared" ref="V11:V30" si="11">I$13*((U2*J$10)+(U3*J$9)+(U4*J$8)+(U5*J$7)+(U6*J$6)+(U7*J$5)+(U8*J$4)+(U9*J$3)+(U10*J$2)+(U11*J$1)) + $I$4</f>
        <v>505.95033962258725</v>
      </c>
    </row>
    <row r="12" spans="1:22" x14ac:dyDescent="0.5">
      <c r="A12">
        <v>523.55499267578125</v>
      </c>
      <c r="B12">
        <v>58.75</v>
      </c>
      <c r="D12">
        <f>D11 + (1/$G$6)</f>
        <v>529.302001953125</v>
      </c>
      <c r="E12">
        <v>0</v>
      </c>
      <c r="F12" t="s">
        <v>33</v>
      </c>
      <c r="G12" t="s">
        <v>34</v>
      </c>
      <c r="H12" t="s">
        <v>458</v>
      </c>
      <c r="I12">
        <f>I11*I22</f>
        <v>5.9195008116733918</v>
      </c>
      <c r="J12">
        <f>'hidden params'!J12</f>
        <v>2.82920264901344E-9</v>
      </c>
      <c r="K12">
        <f t="shared" si="0"/>
        <v>11</v>
      </c>
      <c r="L12">
        <f t="shared" si="1"/>
        <v>0</v>
      </c>
      <c r="M12">
        <f t="shared" si="9"/>
        <v>0.43933259227450427</v>
      </c>
      <c r="N12">
        <f t="shared" si="2"/>
        <v>0</v>
      </c>
      <c r="O12">
        <f t="shared" si="10"/>
        <v>1980.2301527002041</v>
      </c>
      <c r="P12">
        <f t="shared" si="3"/>
        <v>2083.8062947612539</v>
      </c>
      <c r="Q12">
        <f t="shared" si="4"/>
        <v>2083.8062947612539</v>
      </c>
      <c r="R12">
        <f t="shared" si="5"/>
        <v>4342248.6740866257</v>
      </c>
      <c r="S12">
        <f t="shared" si="6"/>
        <v>4342248.6740866257</v>
      </c>
      <c r="T12">
        <f t="shared" si="7"/>
        <v>232.53962061415112</v>
      </c>
      <c r="U12">
        <f t="shared" si="8"/>
        <v>0</v>
      </c>
      <c r="V12">
        <f t="shared" si="11"/>
        <v>103.13680949831918</v>
      </c>
    </row>
    <row r="13" spans="1:22" x14ac:dyDescent="0.5">
      <c r="A13">
        <v>523.56500244140625</v>
      </c>
      <c r="B13">
        <v>36.5</v>
      </c>
      <c r="D13">
        <f>D12 + (1/$G$6)</f>
        <v>529.802001953125</v>
      </c>
      <c r="E13">
        <v>0</v>
      </c>
      <c r="F13">
        <v>22150</v>
      </c>
      <c r="H13" s="23" t="s">
        <v>514</v>
      </c>
      <c r="I13" s="23">
        <v>19317.064601612525</v>
      </c>
      <c r="J13">
        <f>'hidden params'!J13</f>
        <v>2.3609250813173977E-10</v>
      </c>
      <c r="K13">
        <f t="shared" si="0"/>
        <v>12</v>
      </c>
      <c r="L13">
        <f t="shared" si="1"/>
        <v>0</v>
      </c>
      <c r="M13">
        <f t="shared" si="9"/>
        <v>5.2773358177010933E-2</v>
      </c>
      <c r="N13">
        <f t="shared" si="2"/>
        <v>0</v>
      </c>
      <c r="O13">
        <f t="shared" si="10"/>
        <v>339.71517365099288</v>
      </c>
      <c r="P13">
        <f t="shared" si="3"/>
        <v>357.48231472900443</v>
      </c>
      <c r="Q13">
        <f t="shared" si="4"/>
        <v>357.48231472900443</v>
      </c>
      <c r="R13">
        <f t="shared" si="5"/>
        <v>127793.60534400698</v>
      </c>
      <c r="S13">
        <f t="shared" si="6"/>
        <v>127793.60534400698</v>
      </c>
      <c r="T13">
        <f t="shared" si="7"/>
        <v>27.95943081196971</v>
      </c>
      <c r="U13">
        <f t="shared" si="8"/>
        <v>0</v>
      </c>
      <c r="V13">
        <f t="shared" si="11"/>
        <v>17.714367749378642</v>
      </c>
    </row>
    <row r="14" spans="1:22" x14ac:dyDescent="0.5">
      <c r="A14">
        <v>523.57501220703125</v>
      </c>
      <c r="B14">
        <v>23.75</v>
      </c>
      <c r="D14">
        <f>D13 + (1/$G$6)</f>
        <v>530.302001953125</v>
      </c>
      <c r="E14">
        <v>0</v>
      </c>
      <c r="F14">
        <v>22150</v>
      </c>
      <c r="H14" s="23" t="s">
        <v>515</v>
      </c>
      <c r="I14" s="23">
        <v>0.82235747575759888</v>
      </c>
      <c r="J14">
        <f>'hidden params'!J14</f>
        <v>0</v>
      </c>
      <c r="K14">
        <f t="shared" si="0"/>
        <v>13</v>
      </c>
      <c r="L14">
        <f t="shared" si="1"/>
        <v>0</v>
      </c>
      <c r="M14">
        <f t="shared" si="9"/>
        <v>5.4027235951723341E-3</v>
      </c>
      <c r="N14">
        <f t="shared" si="2"/>
        <v>0</v>
      </c>
      <c r="O14">
        <f t="shared" si="10"/>
        <v>50.633531819672079</v>
      </c>
      <c r="P14">
        <f t="shared" si="3"/>
        <v>53.281691329291718</v>
      </c>
      <c r="Q14">
        <f t="shared" si="4"/>
        <v>53.281691329291718</v>
      </c>
      <c r="R14">
        <f t="shared" si="5"/>
        <v>2838.9386309099204</v>
      </c>
      <c r="S14">
        <f t="shared" si="6"/>
        <v>2838.9386309099204</v>
      </c>
      <c r="T14">
        <f t="shared" si="7"/>
        <v>2.8650751385192734</v>
      </c>
      <c r="U14">
        <f t="shared" si="8"/>
        <v>0</v>
      </c>
      <c r="V14">
        <f t="shared" si="11"/>
        <v>2.6427568155685925</v>
      </c>
    </row>
    <row r="15" spans="1:22" x14ac:dyDescent="0.5">
      <c r="A15">
        <v>523.58502197265625</v>
      </c>
      <c r="B15">
        <v>57.25</v>
      </c>
      <c r="E15">
        <v>0</v>
      </c>
      <c r="H15" t="s">
        <v>513</v>
      </c>
      <c r="I15">
        <f>I14*I23</f>
        <v>5.9374357033952663</v>
      </c>
      <c r="J15">
        <f>'hidden params'!J15</f>
        <v>0</v>
      </c>
      <c r="K15" t="str">
        <f t="shared" si="0"/>
        <v/>
      </c>
      <c r="L15">
        <f t="shared" si="1"/>
        <v>0</v>
      </c>
      <c r="M15">
        <f t="shared" si="9"/>
        <v>4.1551778964181614E-4</v>
      </c>
      <c r="N15">
        <f t="shared" si="2"/>
        <v>0</v>
      </c>
      <c r="O15">
        <f t="shared" si="10"/>
        <v>6.6949026191125274</v>
      </c>
      <c r="P15" t="str">
        <f t="shared" si="3"/>
        <v/>
      </c>
      <c r="Q15" t="str">
        <f t="shared" si="4"/>
        <v/>
      </c>
      <c r="R15" t="str">
        <f t="shared" si="5"/>
        <v/>
      </c>
      <c r="S15" t="str">
        <f t="shared" si="6"/>
        <v/>
      </c>
      <c r="T15" t="str">
        <f t="shared" si="7"/>
        <v/>
      </c>
      <c r="U15">
        <f t="shared" si="8"/>
        <v>0</v>
      </c>
      <c r="V15">
        <f t="shared" si="11"/>
        <v>0.3497056403096368</v>
      </c>
    </row>
    <row r="16" spans="1:22" x14ac:dyDescent="0.5">
      <c r="A16">
        <v>523.594970703125</v>
      </c>
      <c r="B16">
        <v>83.25</v>
      </c>
      <c r="E16">
        <v>0</v>
      </c>
      <c r="F16">
        <v>14059185.153414445</v>
      </c>
      <c r="H16" t="s">
        <v>455</v>
      </c>
      <c r="I16">
        <f>I7/(I7+I10+I13)</f>
        <v>0.20810509733621985</v>
      </c>
      <c r="J16">
        <f>'hidden params'!J16</f>
        <v>0</v>
      </c>
      <c r="K16" t="str">
        <f t="shared" si="0"/>
        <v/>
      </c>
      <c r="L16">
        <f t="shared" si="1"/>
        <v>0</v>
      </c>
      <c r="M16">
        <f t="shared" si="9"/>
        <v>1.7983515417830642E-5</v>
      </c>
      <c r="N16">
        <f t="shared" si="2"/>
        <v>0</v>
      </c>
      <c r="O16">
        <f t="shared" si="10"/>
        <v>0.79493000105802614</v>
      </c>
      <c r="P16" t="str">
        <f t="shared" si="3"/>
        <v/>
      </c>
      <c r="Q16" t="str">
        <f t="shared" si="4"/>
        <v/>
      </c>
      <c r="R16" t="str">
        <f t="shared" si="5"/>
        <v/>
      </c>
      <c r="S16" t="str">
        <f t="shared" si="6"/>
        <v/>
      </c>
      <c r="T16" t="str">
        <f t="shared" si="7"/>
        <v/>
      </c>
      <c r="U16">
        <f t="shared" si="8"/>
        <v>0</v>
      </c>
      <c r="V16">
        <f t="shared" si="11"/>
        <v>4.1555578624364445E-2</v>
      </c>
    </row>
    <row r="17" spans="1:22" x14ac:dyDescent="0.5">
      <c r="A17">
        <v>523.60498046875</v>
      </c>
      <c r="B17">
        <v>81.5</v>
      </c>
      <c r="E17">
        <v>0</v>
      </c>
      <c r="F17">
        <v>390355622.50843298</v>
      </c>
      <c r="H17" t="s">
        <v>456</v>
      </c>
      <c r="I17">
        <f>I10/(I10+I7+I13)</f>
        <v>0.75349697532524773</v>
      </c>
      <c r="J17">
        <f>'hidden params'!J17</f>
        <v>0</v>
      </c>
      <c r="K17" t="str">
        <f t="shared" si="0"/>
        <v/>
      </c>
      <c r="L17">
        <f t="shared" si="1"/>
        <v>0</v>
      </c>
      <c r="M17">
        <f t="shared" si="9"/>
        <v>1.3339288601274559E-7</v>
      </c>
      <c r="N17">
        <f t="shared" si="2"/>
        <v>0</v>
      </c>
      <c r="O17">
        <f t="shared" si="10"/>
        <v>8.1855264821049711E-2</v>
      </c>
      <c r="P17" t="str">
        <f t="shared" si="3"/>
        <v/>
      </c>
      <c r="Q17" t="str">
        <f t="shared" si="4"/>
        <v/>
      </c>
      <c r="R17" t="str">
        <f t="shared" si="5"/>
        <v/>
      </c>
      <c r="S17" t="str">
        <f t="shared" si="6"/>
        <v/>
      </c>
      <c r="T17" t="str">
        <f t="shared" si="7"/>
        <v/>
      </c>
      <c r="U17">
        <f t="shared" si="8"/>
        <v>0</v>
      </c>
      <c r="V17">
        <f t="shared" si="11"/>
        <v>4.2871398959143841E-3</v>
      </c>
    </row>
    <row r="18" spans="1:22" x14ac:dyDescent="0.5">
      <c r="A18">
        <v>523.614990234375</v>
      </c>
      <c r="B18">
        <v>51.5</v>
      </c>
      <c r="E18">
        <v>0</v>
      </c>
      <c r="F18">
        <v>18666751.819736093</v>
      </c>
      <c r="H18" t="s">
        <v>511</v>
      </c>
      <c r="I18">
        <f>I13/(I13+I10+I7)</f>
        <v>3.8397927338532437E-2</v>
      </c>
      <c r="J18">
        <f>'hidden params'!J18</f>
        <v>0</v>
      </c>
      <c r="K18" t="str">
        <f t="shared" si="0"/>
        <v/>
      </c>
      <c r="L18">
        <f t="shared" si="1"/>
        <v>0</v>
      </c>
      <c r="M18">
        <f t="shared" si="9"/>
        <v>1.4772062422872108E-8</v>
      </c>
      <c r="N18">
        <f t="shared" si="2"/>
        <v>0</v>
      </c>
      <c r="O18">
        <f t="shared" si="10"/>
        <v>4.6550672688250123E-3</v>
      </c>
      <c r="P18" t="str">
        <f t="shared" si="3"/>
        <v/>
      </c>
      <c r="Q18" t="str">
        <f t="shared" si="4"/>
        <v/>
      </c>
      <c r="R18" t="str">
        <f t="shared" si="5"/>
        <v/>
      </c>
      <c r="S18" t="str">
        <f t="shared" si="6"/>
        <v/>
      </c>
      <c r="T18" t="str">
        <f t="shared" si="7"/>
        <v/>
      </c>
      <c r="U18">
        <f t="shared" si="8"/>
        <v>0</v>
      </c>
      <c r="V18">
        <f t="shared" si="11"/>
        <v>2.4569233394512908E-4</v>
      </c>
    </row>
    <row r="19" spans="1:22" x14ac:dyDescent="0.5">
      <c r="A19">
        <v>523.625</v>
      </c>
      <c r="B19">
        <v>25.75</v>
      </c>
      <c r="E19">
        <v>0</v>
      </c>
      <c r="H19" t="s">
        <v>444</v>
      </c>
      <c r="I19">
        <v>84.713374317942808</v>
      </c>
      <c r="J19">
        <f>'hidden params'!J19</f>
        <v>0</v>
      </c>
      <c r="K19" t="str">
        <f t="shared" si="0"/>
        <v/>
      </c>
      <c r="L19">
        <f t="shared" si="1"/>
        <v>0</v>
      </c>
      <c r="M19">
        <f t="shared" si="9"/>
        <v>1.4772062422872108E-8</v>
      </c>
      <c r="N19">
        <f t="shared" si="2"/>
        <v>0</v>
      </c>
      <c r="O19">
        <f t="shared" si="10"/>
        <v>1.4772062422872108E-8</v>
      </c>
      <c r="P19" t="str">
        <f t="shared" si="3"/>
        <v/>
      </c>
      <c r="Q19" t="str">
        <f t="shared" si="4"/>
        <v/>
      </c>
      <c r="R19" t="str">
        <f t="shared" si="5"/>
        <v/>
      </c>
      <c r="S19" t="str">
        <f t="shared" si="6"/>
        <v/>
      </c>
      <c r="T19" t="str">
        <f t="shared" si="7"/>
        <v/>
      </c>
      <c r="U19">
        <f t="shared" si="8"/>
        <v>0</v>
      </c>
      <c r="V19">
        <f t="shared" si="11"/>
        <v>1.4772062422872108E-8</v>
      </c>
    </row>
    <row r="20" spans="1:22" x14ac:dyDescent="0.5">
      <c r="A20">
        <v>523.635009765625</v>
      </c>
      <c r="B20">
        <v>29.75</v>
      </c>
      <c r="E20">
        <v>0</v>
      </c>
      <c r="F20">
        <v>0.26706538354159143</v>
      </c>
      <c r="H20" t="s">
        <v>450</v>
      </c>
      <c r="I20">
        <f>'hidden params'!I20</f>
        <v>0.82235748181840074</v>
      </c>
      <c r="J20">
        <f>'hidden params'!J20</f>
        <v>0</v>
      </c>
      <c r="K20" t="str">
        <f t="shared" si="0"/>
        <v/>
      </c>
      <c r="L20">
        <f t="shared" si="1"/>
        <v>0</v>
      </c>
      <c r="M20">
        <f t="shared" si="9"/>
        <v>1.4772062422872108E-8</v>
      </c>
      <c r="N20">
        <f t="shared" si="2"/>
        <v>0</v>
      </c>
      <c r="O20">
        <f t="shared" si="10"/>
        <v>1.4772062422872108E-8</v>
      </c>
      <c r="P20" t="str">
        <f t="shared" si="3"/>
        <v/>
      </c>
      <c r="Q20" t="str">
        <f t="shared" si="4"/>
        <v/>
      </c>
      <c r="R20" t="str">
        <f t="shared" si="5"/>
        <v/>
      </c>
      <c r="S20" t="str">
        <f t="shared" si="6"/>
        <v/>
      </c>
      <c r="T20" t="str">
        <f t="shared" si="7"/>
        <v/>
      </c>
      <c r="U20">
        <f t="shared" si="8"/>
        <v>0</v>
      </c>
      <c r="V20">
        <f t="shared" si="11"/>
        <v>1.4772062422872108E-8</v>
      </c>
    </row>
    <row r="21" spans="1:22" x14ac:dyDescent="0.5">
      <c r="A21">
        <v>523.64501953125</v>
      </c>
      <c r="B21">
        <v>34</v>
      </c>
      <c r="E21">
        <v>0</v>
      </c>
      <c r="F21">
        <v>0.81999588334502149</v>
      </c>
      <c r="H21" t="s">
        <v>451</v>
      </c>
      <c r="I21">
        <f>'hidden params'!I21</f>
        <v>7.2200180148492263</v>
      </c>
      <c r="J21">
        <f>'hidden params'!J21</f>
        <v>0</v>
      </c>
      <c r="K21" t="str">
        <f t="shared" si="0"/>
        <v/>
      </c>
      <c r="L21">
        <f t="shared" si="1"/>
        <v>0</v>
      </c>
      <c r="M21">
        <f t="shared" si="9"/>
        <v>1.4772062422872108E-8</v>
      </c>
      <c r="N21">
        <f t="shared" si="2"/>
        <v>0</v>
      </c>
      <c r="O21">
        <f t="shared" si="10"/>
        <v>1.4772062422872108E-8</v>
      </c>
      <c r="P21" t="str">
        <f t="shared" si="3"/>
        <v/>
      </c>
      <c r="Q21" t="str">
        <f t="shared" si="4"/>
        <v/>
      </c>
      <c r="R21" t="str">
        <f t="shared" si="5"/>
        <v/>
      </c>
      <c r="S21" t="str">
        <f t="shared" si="6"/>
        <v/>
      </c>
      <c r="T21" t="str">
        <f t="shared" si="7"/>
        <v/>
      </c>
      <c r="U21">
        <f t="shared" si="8"/>
        <v>0</v>
      </c>
      <c r="V21">
        <f t="shared" si="11"/>
        <v>1.4772062422872108E-8</v>
      </c>
    </row>
    <row r="22" spans="1:22" x14ac:dyDescent="0.5">
      <c r="A22">
        <v>523.655029296875</v>
      </c>
      <c r="B22">
        <v>40</v>
      </c>
      <c r="E22">
        <v>0</v>
      </c>
      <c r="F22">
        <v>104695.27304440348</v>
      </c>
      <c r="H22" s="22" t="s">
        <v>457</v>
      </c>
      <c r="I22" s="22">
        <v>7.2200179100036612</v>
      </c>
      <c r="J22">
        <f>'hidden params'!J22</f>
        <v>0</v>
      </c>
      <c r="K22" t="str">
        <f t="shared" si="0"/>
        <v/>
      </c>
      <c r="L22">
        <f t="shared" si="1"/>
        <v>0</v>
      </c>
      <c r="M22">
        <f t="shared" si="9"/>
        <v>1.4772062422872108E-8</v>
      </c>
      <c r="N22">
        <f t="shared" si="2"/>
        <v>0</v>
      </c>
      <c r="O22">
        <f t="shared" si="10"/>
        <v>1.4772062422872108E-8</v>
      </c>
      <c r="P22" t="str">
        <f t="shared" si="3"/>
        <v/>
      </c>
      <c r="Q22" t="str">
        <f t="shared" si="4"/>
        <v/>
      </c>
      <c r="R22" t="str">
        <f t="shared" si="5"/>
        <v/>
      </c>
      <c r="S22" t="str">
        <f t="shared" si="6"/>
        <v/>
      </c>
      <c r="T22" t="str">
        <f t="shared" si="7"/>
        <v/>
      </c>
      <c r="U22">
        <f t="shared" si="8"/>
        <v>0</v>
      </c>
      <c r="V22">
        <f t="shared" si="11"/>
        <v>1.4772062422872108E-8</v>
      </c>
    </row>
    <row r="23" spans="1:22" x14ac:dyDescent="0.5">
      <c r="A23">
        <v>523.66497802734375</v>
      </c>
      <c r="B23">
        <v>86.5</v>
      </c>
      <c r="E23">
        <v>0</v>
      </c>
      <c r="F23">
        <v>6.1367261870925542</v>
      </c>
      <c r="H23" s="23" t="s">
        <v>512</v>
      </c>
      <c r="I23" s="23">
        <v>7.2200179100036621</v>
      </c>
      <c r="J23">
        <f>'hidden params'!J23</f>
        <v>0</v>
      </c>
      <c r="K23" t="str">
        <f t="shared" si="0"/>
        <v/>
      </c>
      <c r="L23">
        <f t="shared" si="1"/>
        <v>0</v>
      </c>
      <c r="M23">
        <f t="shared" si="9"/>
        <v>1.4772062422872108E-8</v>
      </c>
      <c r="N23">
        <f t="shared" si="2"/>
        <v>0</v>
      </c>
      <c r="O23">
        <f t="shared" si="10"/>
        <v>1.4772062422872108E-8</v>
      </c>
      <c r="P23" t="str">
        <f t="shared" si="3"/>
        <v/>
      </c>
      <c r="Q23" t="str">
        <f t="shared" si="4"/>
        <v/>
      </c>
      <c r="R23" t="str">
        <f t="shared" si="5"/>
        <v/>
      </c>
      <c r="S23" t="str">
        <f t="shared" si="6"/>
        <v/>
      </c>
      <c r="T23" t="str">
        <f t="shared" si="7"/>
        <v/>
      </c>
      <c r="U23">
        <f t="shared" si="8"/>
        <v>0</v>
      </c>
      <c r="V23">
        <f t="shared" si="11"/>
        <v>1.4772062422872108E-8</v>
      </c>
    </row>
    <row r="24" spans="1:22" x14ac:dyDescent="0.5">
      <c r="A24">
        <v>523.67498779296875</v>
      </c>
      <c r="B24">
        <v>135.30000305175781</v>
      </c>
      <c r="E24">
        <v>0</v>
      </c>
      <c r="F24">
        <v>7.2200180148492263</v>
      </c>
      <c r="H24" t="s">
        <v>446</v>
      </c>
      <c r="I24">
        <v>7476655047.3030291</v>
      </c>
      <c r="J24">
        <f>'hidden params'!J24</f>
        <v>0</v>
      </c>
      <c r="K24" t="str">
        <f t="shared" si="0"/>
        <v/>
      </c>
      <c r="L24">
        <f t="shared" si="1"/>
        <v>0</v>
      </c>
      <c r="M24">
        <f t="shared" si="9"/>
        <v>1.4772062422872108E-8</v>
      </c>
      <c r="N24">
        <f t="shared" si="2"/>
        <v>0</v>
      </c>
      <c r="O24">
        <f t="shared" si="10"/>
        <v>1.4772062422872108E-8</v>
      </c>
      <c r="P24" t="str">
        <f t="shared" si="3"/>
        <v/>
      </c>
      <c r="Q24" t="str">
        <f t="shared" si="4"/>
        <v/>
      </c>
      <c r="R24" t="str">
        <f t="shared" si="5"/>
        <v/>
      </c>
      <c r="S24" t="str">
        <f t="shared" si="6"/>
        <v/>
      </c>
      <c r="T24" t="str">
        <f t="shared" si="7"/>
        <v/>
      </c>
      <c r="U24">
        <f t="shared" si="8"/>
        <v>0</v>
      </c>
      <c r="V24">
        <f t="shared" si="11"/>
        <v>1.4772062422872108E-8</v>
      </c>
    </row>
    <row r="25" spans="1:22" x14ac:dyDescent="0.5">
      <c r="A25">
        <v>523.68499755859375</v>
      </c>
      <c r="B25">
        <v>124.80000305175781</v>
      </c>
      <c r="E25">
        <v>0</v>
      </c>
      <c r="H25" t="s">
        <v>452</v>
      </c>
      <c r="I25">
        <v>4815893240.7829962</v>
      </c>
      <c r="J25">
        <f>'hidden params'!J25</f>
        <v>0</v>
      </c>
      <c r="K25" t="str">
        <f t="shared" si="0"/>
        <v/>
      </c>
      <c r="L25">
        <f t="shared" si="1"/>
        <v>0</v>
      </c>
      <c r="M25">
        <f t="shared" si="9"/>
        <v>1.4772062422872108E-8</v>
      </c>
      <c r="N25">
        <f t="shared" si="2"/>
        <v>0</v>
      </c>
      <c r="O25">
        <f t="shared" si="10"/>
        <v>1.4772062422872108E-8</v>
      </c>
      <c r="P25" t="str">
        <f t="shared" si="3"/>
        <v/>
      </c>
      <c r="Q25" t="str">
        <f t="shared" si="4"/>
        <v/>
      </c>
      <c r="R25" t="str">
        <f t="shared" si="5"/>
        <v/>
      </c>
      <c r="S25" t="str">
        <f t="shared" si="6"/>
        <v/>
      </c>
      <c r="T25" t="str">
        <f t="shared" si="7"/>
        <v/>
      </c>
      <c r="U25">
        <f t="shared" si="8"/>
        <v>0</v>
      </c>
      <c r="V25">
        <f t="shared" si="11"/>
        <v>1.4772062422872108E-8</v>
      </c>
    </row>
    <row r="26" spans="1:22" x14ac:dyDescent="0.5">
      <c r="A26">
        <v>523.69500732421875</v>
      </c>
      <c r="B26">
        <v>95.75</v>
      </c>
      <c r="E26">
        <v>0</v>
      </c>
      <c r="H26" t="s">
        <v>510</v>
      </c>
      <c r="I26">
        <v>38052204.517426081</v>
      </c>
      <c r="J26">
        <f>'hidden params'!J26</f>
        <v>0</v>
      </c>
      <c r="K26" t="str">
        <f t="shared" si="0"/>
        <v/>
      </c>
      <c r="L26">
        <f t="shared" si="1"/>
        <v>0</v>
      </c>
      <c r="M26">
        <f t="shared" si="9"/>
        <v>1.4772062422872108E-8</v>
      </c>
      <c r="N26">
        <f t="shared" si="2"/>
        <v>0</v>
      </c>
      <c r="O26">
        <f t="shared" si="10"/>
        <v>1.4772062422872108E-8</v>
      </c>
      <c r="P26" t="str">
        <f t="shared" si="3"/>
        <v/>
      </c>
      <c r="Q26" t="str">
        <f t="shared" si="4"/>
        <v/>
      </c>
      <c r="R26" t="str">
        <f t="shared" si="5"/>
        <v/>
      </c>
      <c r="S26" t="str">
        <f t="shared" si="6"/>
        <v/>
      </c>
      <c r="T26" t="str">
        <f t="shared" si="7"/>
        <v/>
      </c>
      <c r="U26">
        <f t="shared" si="8"/>
        <v>0</v>
      </c>
      <c r="V26">
        <f t="shared" si="11"/>
        <v>1.4772062422872108E-8</v>
      </c>
    </row>
    <row r="27" spans="1:22" x14ac:dyDescent="0.5">
      <c r="A27">
        <v>523.70501708984375</v>
      </c>
      <c r="B27">
        <v>88.5</v>
      </c>
      <c r="E27">
        <v>0</v>
      </c>
      <c r="H27" t="s">
        <v>473</v>
      </c>
      <c r="I27">
        <f xml:space="preserve"> 1 + 1.5*EXP(-(I22 * 0.000239 * I19))</f>
        <v>2.2960031662714471</v>
      </c>
      <c r="J27">
        <f>'hidden params'!J27</f>
        <v>0</v>
      </c>
      <c r="K27" t="str">
        <f t="shared" si="0"/>
        <v/>
      </c>
      <c r="L27">
        <f t="shared" si="1"/>
        <v>0</v>
      </c>
      <c r="M27">
        <f t="shared" si="9"/>
        <v>1.4772062422872108E-8</v>
      </c>
      <c r="N27">
        <f t="shared" si="2"/>
        <v>0</v>
      </c>
      <c r="O27">
        <f t="shared" si="10"/>
        <v>1.4772062422872108E-8</v>
      </c>
      <c r="P27" t="str">
        <f t="shared" si="3"/>
        <v/>
      </c>
      <c r="Q27" t="str">
        <f t="shared" si="4"/>
        <v/>
      </c>
      <c r="R27" t="str">
        <f t="shared" si="5"/>
        <v/>
      </c>
      <c r="S27" t="str">
        <f t="shared" si="6"/>
        <v/>
      </c>
      <c r="T27" t="str">
        <f t="shared" si="7"/>
        <v/>
      </c>
      <c r="U27">
        <f t="shared" si="8"/>
        <v>0</v>
      </c>
      <c r="V27">
        <f t="shared" si="11"/>
        <v>1.4772062422872108E-8</v>
      </c>
    </row>
    <row r="28" spans="1:22" x14ac:dyDescent="0.5">
      <c r="A28">
        <v>523.71502685546875</v>
      </c>
      <c r="B28">
        <v>107.5</v>
      </c>
      <c r="E28">
        <v>0</v>
      </c>
      <c r="H28" t="s">
        <v>472</v>
      </c>
      <c r="I28">
        <f>MIN((ABS((I3*I8)-I23*I14))/((AVERAGE((I3*I8*(1-I8)),(I23*I14*(1-I14))))),(ABS((I23*I14)-I22*I11))/((AVERAGE((I23*I14*(1-I14)),(I22*I11*(1-I11))))))</f>
        <v>1.6911728164734394E-2</v>
      </c>
      <c r="J28">
        <f>'hidden params'!J28</f>
        <v>0</v>
      </c>
      <c r="K28" t="str">
        <f t="shared" si="0"/>
        <v/>
      </c>
      <c r="L28">
        <f t="shared" si="1"/>
        <v>0</v>
      </c>
      <c r="M28">
        <f t="shared" si="9"/>
        <v>1.4772062422872108E-8</v>
      </c>
      <c r="N28">
        <f t="shared" si="2"/>
        <v>0</v>
      </c>
      <c r="O28">
        <f t="shared" si="10"/>
        <v>1.4772062422872108E-8</v>
      </c>
      <c r="P28" t="str">
        <f t="shared" si="3"/>
        <v/>
      </c>
      <c r="Q28" t="str">
        <f t="shared" si="4"/>
        <v/>
      </c>
      <c r="R28" t="str">
        <f t="shared" si="5"/>
        <v/>
      </c>
      <c r="S28" t="str">
        <f t="shared" si="6"/>
        <v/>
      </c>
      <c r="T28" t="str">
        <f t="shared" si="7"/>
        <v/>
      </c>
      <c r="U28">
        <f t="shared" si="8"/>
        <v>0</v>
      </c>
      <c r="V28">
        <f t="shared" si="11"/>
        <v>1.4772062422872108E-8</v>
      </c>
    </row>
    <row r="29" spans="1:22" x14ac:dyDescent="0.5">
      <c r="A29">
        <v>523.7249755859375</v>
      </c>
      <c r="B29">
        <v>174.19999694824219</v>
      </c>
      <c r="H29" t="s">
        <v>474</v>
      </c>
      <c r="I29">
        <f>(I25-I26)/I26</f>
        <v>125.56016390791625</v>
      </c>
      <c r="J29">
        <f>'hidden params'!J29</f>
        <v>0</v>
      </c>
      <c r="K29" t="str">
        <f t="shared" si="0"/>
        <v/>
      </c>
      <c r="L29">
        <f t="shared" si="1"/>
        <v>0</v>
      </c>
      <c r="M29">
        <f t="shared" si="9"/>
        <v>1.4772062422872108E-8</v>
      </c>
      <c r="N29">
        <f t="shared" si="2"/>
        <v>0</v>
      </c>
      <c r="O29">
        <f t="shared" si="10"/>
        <v>1.4772062422872108E-8</v>
      </c>
      <c r="P29" t="str">
        <f t="shared" si="3"/>
        <v/>
      </c>
      <c r="Q29" t="str">
        <f t="shared" si="4"/>
        <v/>
      </c>
      <c r="R29" t="str">
        <f t="shared" si="5"/>
        <v/>
      </c>
      <c r="S29" t="str">
        <f t="shared" si="6"/>
        <v/>
      </c>
      <c r="T29" t="str">
        <f t="shared" si="7"/>
        <v/>
      </c>
      <c r="U29">
        <f t="shared" si="8"/>
        <v>0</v>
      </c>
      <c r="V29">
        <f t="shared" si="11"/>
        <v>1.4772062422872108E-8</v>
      </c>
    </row>
    <row r="30" spans="1:22" x14ac:dyDescent="0.5">
      <c r="A30">
        <v>523.7349853515625</v>
      </c>
      <c r="B30">
        <v>398.70001220703125</v>
      </c>
      <c r="H30" t="s">
        <v>516</v>
      </c>
      <c r="I30">
        <f>(I26-I6)/I6</f>
        <v>5.3863936133445998E-5</v>
      </c>
      <c r="J30">
        <f>'hidden params'!J30</f>
        <v>0</v>
      </c>
      <c r="K30" t="str">
        <f t="shared" si="0"/>
        <v/>
      </c>
      <c r="L30">
        <f t="shared" si="1"/>
        <v>0</v>
      </c>
      <c r="M30">
        <f t="shared" si="9"/>
        <v>1.4772062422872108E-8</v>
      </c>
      <c r="N30">
        <f t="shared" si="2"/>
        <v>0</v>
      </c>
      <c r="O30">
        <f t="shared" si="10"/>
        <v>1.4772062422872108E-8</v>
      </c>
      <c r="P30" t="str">
        <f t="shared" si="3"/>
        <v/>
      </c>
      <c r="Q30" t="str">
        <f t="shared" si="4"/>
        <v/>
      </c>
      <c r="R30" t="str">
        <f t="shared" si="5"/>
        <v/>
      </c>
      <c r="S30" t="str">
        <f t="shared" si="6"/>
        <v/>
      </c>
      <c r="T30" t="str">
        <f t="shared" si="7"/>
        <v/>
      </c>
      <c r="U30">
        <f t="shared" si="8"/>
        <v>0</v>
      </c>
      <c r="V30">
        <f t="shared" si="11"/>
        <v>1.4772062422872108E-8</v>
      </c>
    </row>
    <row r="31" spans="1:22" x14ac:dyDescent="0.5">
      <c r="A31">
        <v>523.7449951171875</v>
      </c>
      <c r="B31">
        <v>1557</v>
      </c>
      <c r="H31" t="s">
        <v>475</v>
      </c>
      <c r="I31">
        <f>(0.25* 0.0058*I22*I19)*EXP(-((I17-0.5)^2)/(2*((0.174318)^2)))</f>
        <v>0.30806612869883049</v>
      </c>
      <c r="J31">
        <f>'hidden params'!J31</f>
        <v>0</v>
      </c>
    </row>
    <row r="32" spans="1:22" x14ac:dyDescent="0.5">
      <c r="A32">
        <v>523.7550048828125</v>
      </c>
      <c r="B32">
        <v>5336</v>
      </c>
      <c r="H32" t="s">
        <v>498</v>
      </c>
      <c r="I32">
        <f xml:space="preserve"> 1/ (0.01 * $R$69)</f>
        <v>4.0439125032341572</v>
      </c>
      <c r="J32">
        <f>'hidden params'!J32</f>
        <v>0</v>
      </c>
    </row>
    <row r="33" spans="1:9" x14ac:dyDescent="0.5">
      <c r="A33">
        <v>523.7650146484375</v>
      </c>
      <c r="B33">
        <v>11670</v>
      </c>
      <c r="F33">
        <v>10990</v>
      </c>
      <c r="H33" t="s">
        <v>499</v>
      </c>
      <c r="I33">
        <f xml:space="preserve"> 1/ (0.01 * $R$72)</f>
        <v>1.9298588146350073E-6</v>
      </c>
    </row>
    <row r="34" spans="1:9" x14ac:dyDescent="0.5">
      <c r="A34">
        <v>523.7750244140625</v>
      </c>
      <c r="B34">
        <v>14400</v>
      </c>
      <c r="H34" t="s">
        <v>522</v>
      </c>
      <c r="I34">
        <f xml:space="preserve"> 1/ (0.01 * $R$75)</f>
        <v>1.4535685439811543E-7</v>
      </c>
    </row>
    <row r="35" spans="1:9" ht="14.7" thickBot="1" x14ac:dyDescent="0.55000000000000004">
      <c r="A35">
        <v>523.78497314453125</v>
      </c>
      <c r="B35">
        <v>9535</v>
      </c>
    </row>
    <row r="36" spans="1:9" x14ac:dyDescent="0.5">
      <c r="A36">
        <v>523.79498291015625</v>
      </c>
      <c r="B36">
        <v>3479</v>
      </c>
      <c r="G36" s="14">
        <v>30</v>
      </c>
      <c r="H36" s="15" t="s">
        <v>505</v>
      </c>
      <c r="I36" s="18" t="s">
        <v>506</v>
      </c>
    </row>
    <row r="37" spans="1:9" x14ac:dyDescent="0.5">
      <c r="A37">
        <v>523.80499267578125</v>
      </c>
      <c r="B37">
        <v>1006</v>
      </c>
      <c r="G37" s="13" t="s">
        <v>461</v>
      </c>
      <c r="H37">
        <f>AVERAGE(K101:K110)</f>
        <v>1.6324824080256062</v>
      </c>
      <c r="I37" s="19">
        <f>STDEV(K101:K110)</f>
        <v>0.24445870575069506</v>
      </c>
    </row>
    <row r="38" spans="1:9" x14ac:dyDescent="0.5">
      <c r="A38">
        <v>523.81500244140625</v>
      </c>
      <c r="B38">
        <v>438.29998779296875</v>
      </c>
      <c r="G38" s="13" t="s">
        <v>463</v>
      </c>
      <c r="H38">
        <f>AVERAGE(M101:M110)</f>
        <v>4.7520729013962004</v>
      </c>
      <c r="I38" s="19">
        <f>STDEV(M101:M110)</f>
        <v>1.2339508481522998</v>
      </c>
    </row>
    <row r="39" spans="1:9" x14ac:dyDescent="0.5">
      <c r="A39">
        <v>523.82501220703125</v>
      </c>
      <c r="B39">
        <v>377.5</v>
      </c>
      <c r="G39" s="13" t="s">
        <v>465</v>
      </c>
      <c r="H39">
        <f>AVERAGE(O101:O110)</f>
        <v>6.3818258835585198</v>
      </c>
      <c r="I39" s="19">
        <f>STDEV(O101:O110)</f>
        <v>0.46367308518653594</v>
      </c>
    </row>
    <row r="40" spans="1:9" x14ac:dyDescent="0.5">
      <c r="A40">
        <v>523.83502197265625</v>
      </c>
      <c r="B40">
        <v>474</v>
      </c>
      <c r="G40" s="13" t="s">
        <v>507</v>
      </c>
      <c r="H40">
        <f>AVERAGE(Q101:Q110)</f>
        <v>0.20899969837842941</v>
      </c>
      <c r="I40" s="19">
        <f>STDEV(Q101:Q110)</f>
        <v>5.2509887774539195E-2</v>
      </c>
    </row>
    <row r="41" spans="1:9" x14ac:dyDescent="0.5">
      <c r="A41">
        <v>523.844970703125</v>
      </c>
      <c r="B41">
        <v>574.70001220703125</v>
      </c>
      <c r="G41" s="13" t="s">
        <v>508</v>
      </c>
      <c r="H41">
        <f>AVERAGE(R101:R110)</f>
        <v>0.36836649482967282</v>
      </c>
      <c r="I41" s="19">
        <f>STDEV(R101:R110)</f>
        <v>0.29725168868215091</v>
      </c>
    </row>
    <row r="42" spans="1:9" ht="14.7" thickBot="1" x14ac:dyDescent="0.55000000000000004">
      <c r="A42">
        <v>523.85498046875</v>
      </c>
      <c r="B42">
        <v>591.20001220703125</v>
      </c>
      <c r="G42" s="16" t="s">
        <v>509</v>
      </c>
      <c r="H42" s="17">
        <f>AVERAGE(S101:S110)</f>
        <v>0.42263380679189771</v>
      </c>
      <c r="I42" s="20">
        <f>STDEV(S101:S110)</f>
        <v>0.30683445637942119</v>
      </c>
    </row>
    <row r="43" spans="1:9" x14ac:dyDescent="0.5">
      <c r="A43">
        <v>523.864990234375</v>
      </c>
      <c r="B43">
        <v>428.5</v>
      </c>
      <c r="F43">
        <v>84.713374317942808</v>
      </c>
    </row>
    <row r="44" spans="1:9" x14ac:dyDescent="0.5">
      <c r="A44">
        <v>523.875</v>
      </c>
      <c r="B44">
        <v>206</v>
      </c>
      <c r="F44">
        <f xml:space="preserve"> $F$51 / 2</f>
        <v>84.713374317942808</v>
      </c>
    </row>
    <row r="45" spans="1:9" x14ac:dyDescent="0.5">
      <c r="A45">
        <v>523.885009765625</v>
      </c>
      <c r="B45">
        <v>82.75</v>
      </c>
    </row>
    <row r="46" spans="1:9" x14ac:dyDescent="0.5">
      <c r="A46">
        <v>523.89501953125</v>
      </c>
      <c r="B46">
        <v>37.75</v>
      </c>
    </row>
    <row r="47" spans="1:9" x14ac:dyDescent="0.5">
      <c r="A47">
        <v>523.905029296875</v>
      </c>
      <c r="B47">
        <v>27.5</v>
      </c>
    </row>
    <row r="48" spans="1:9" x14ac:dyDescent="0.5">
      <c r="A48">
        <v>523.91497802734375</v>
      </c>
      <c r="B48">
        <v>45</v>
      </c>
    </row>
    <row r="49" spans="1:16" x14ac:dyDescent="0.5">
      <c r="A49">
        <v>523.92498779296875</v>
      </c>
      <c r="B49">
        <v>61.75</v>
      </c>
    </row>
    <row r="50" spans="1:16" x14ac:dyDescent="0.5">
      <c r="A50">
        <v>523.93499755859375</v>
      </c>
      <c r="B50">
        <v>42.75</v>
      </c>
      <c r="E50" t="s">
        <v>440</v>
      </c>
      <c r="F50">
        <f>MEDIAN(F54:F69)</f>
        <v>127.80000305175781</v>
      </c>
    </row>
    <row r="51" spans="1:16" x14ac:dyDescent="0.5">
      <c r="A51">
        <v>523.94500732421875</v>
      </c>
      <c r="B51">
        <v>18</v>
      </c>
      <c r="E51" t="s">
        <v>441</v>
      </c>
      <c r="F51">
        <f>AVERAGE(F54:F69)</f>
        <v>169.42674863588562</v>
      </c>
    </row>
    <row r="52" spans="1:16" x14ac:dyDescent="0.5">
      <c r="A52">
        <v>523.95501708984375</v>
      </c>
      <c r="B52">
        <v>23.5</v>
      </c>
      <c r="E52" t="s">
        <v>442</v>
      </c>
      <c r="F52">
        <f>SUM(E$1:E$13)</f>
        <v>944700</v>
      </c>
    </row>
    <row r="53" spans="1:16" x14ac:dyDescent="0.5">
      <c r="A53">
        <v>523.96502685546875</v>
      </c>
      <c r="B53">
        <v>41.75</v>
      </c>
      <c r="E53" t="s">
        <v>443</v>
      </c>
      <c r="F53">
        <f>ABS(F52/F50)</f>
        <v>7392.0186028274611</v>
      </c>
    </row>
    <row r="54" spans="1:16" x14ac:dyDescent="0.5">
      <c r="A54">
        <v>523.9749755859375</v>
      </c>
      <c r="B54">
        <v>43.5</v>
      </c>
      <c r="F54">
        <f>AVERAGE(B1:B10)</f>
        <v>20.125</v>
      </c>
    </row>
    <row r="55" spans="1:16" x14ac:dyDescent="0.5">
      <c r="A55">
        <v>523.9849853515625</v>
      </c>
      <c r="B55">
        <v>30.25</v>
      </c>
      <c r="F55">
        <v>92.75</v>
      </c>
    </row>
    <row r="56" spans="1:16" x14ac:dyDescent="0.5">
      <c r="A56">
        <v>523.9949951171875</v>
      </c>
      <c r="B56">
        <v>56</v>
      </c>
      <c r="F56">
        <v>99.25</v>
      </c>
    </row>
    <row r="57" spans="1:16" x14ac:dyDescent="0.5">
      <c r="A57">
        <v>524.0050048828125</v>
      </c>
      <c r="B57">
        <v>104.80000305175781</v>
      </c>
      <c r="F57">
        <v>118.30000305175781</v>
      </c>
    </row>
    <row r="58" spans="1:16" x14ac:dyDescent="0.5">
      <c r="A58">
        <v>524.0150146484375</v>
      </c>
      <c r="B58">
        <v>112</v>
      </c>
      <c r="F58">
        <v>54</v>
      </c>
    </row>
    <row r="59" spans="1:16" x14ac:dyDescent="0.5">
      <c r="A59">
        <v>524.0250244140625</v>
      </c>
      <c r="B59">
        <v>92.75</v>
      </c>
      <c r="F59">
        <v>166</v>
      </c>
    </row>
    <row r="60" spans="1:16" x14ac:dyDescent="0.5">
      <c r="A60">
        <v>524.03497314453125</v>
      </c>
      <c r="B60">
        <v>74.25</v>
      </c>
      <c r="F60">
        <v>322</v>
      </c>
    </row>
    <row r="61" spans="1:16" x14ac:dyDescent="0.5">
      <c r="A61">
        <v>524.04498291015625</v>
      </c>
      <c r="B61">
        <v>65</v>
      </c>
      <c r="F61">
        <v>353</v>
      </c>
      <c r="I61" s="22"/>
    </row>
    <row r="62" spans="1:16" x14ac:dyDescent="0.5">
      <c r="A62">
        <v>524.05499267578125</v>
      </c>
      <c r="B62">
        <v>67</v>
      </c>
      <c r="F62">
        <v>219.5</v>
      </c>
      <c r="I62" s="22"/>
    </row>
    <row r="63" spans="1:16" x14ac:dyDescent="0.5">
      <c r="A63">
        <v>524.06500244140625</v>
      </c>
      <c r="B63">
        <v>62</v>
      </c>
      <c r="F63">
        <v>177.5</v>
      </c>
      <c r="I63" s="22"/>
    </row>
    <row r="64" spans="1:16" x14ac:dyDescent="0.5">
      <c r="A64">
        <v>524.07501220703125</v>
      </c>
      <c r="B64">
        <v>40.75</v>
      </c>
      <c r="F64">
        <v>58</v>
      </c>
      <c r="L64" t="s">
        <v>485</v>
      </c>
      <c r="M64" t="s">
        <v>486</v>
      </c>
      <c r="N64" t="s">
        <v>487</v>
      </c>
      <c r="O64" t="s">
        <v>488</v>
      </c>
      <c r="P64" t="s">
        <v>489</v>
      </c>
    </row>
    <row r="65" spans="1:20" x14ac:dyDescent="0.5">
      <c r="A65">
        <v>524.08502197265625</v>
      </c>
      <c r="B65">
        <v>23.75</v>
      </c>
      <c r="F65">
        <v>127.80000305175781</v>
      </c>
      <c r="I65" t="s">
        <v>491</v>
      </c>
      <c r="L65">
        <v>0.99972972685249373</v>
      </c>
      <c r="M65">
        <v>0.99807012784357363</v>
      </c>
      <c r="N65">
        <v>0.99996217602548887</v>
      </c>
      <c r="O65">
        <v>0.99945952675256178</v>
      </c>
      <c r="P65">
        <v>0.99859476955666071</v>
      </c>
    </row>
    <row r="66" spans="1:20" x14ac:dyDescent="0.5">
      <c r="A66">
        <v>524.094970703125</v>
      </c>
      <c r="B66">
        <v>49.25</v>
      </c>
      <c r="I66" t="s">
        <v>492</v>
      </c>
      <c r="J66" t="s">
        <v>493</v>
      </c>
      <c r="K66" t="s">
        <v>494</v>
      </c>
      <c r="L66" t="s">
        <v>495</v>
      </c>
      <c r="M66" t="s">
        <v>496</v>
      </c>
      <c r="N66" t="s">
        <v>486</v>
      </c>
      <c r="O66" t="s">
        <v>487</v>
      </c>
      <c r="P66" t="s">
        <v>482</v>
      </c>
      <c r="Q66" t="s">
        <v>483</v>
      </c>
      <c r="R66" t="s">
        <v>497</v>
      </c>
      <c r="S66" t="s">
        <v>482</v>
      </c>
      <c r="T66" t="s">
        <v>483</v>
      </c>
    </row>
    <row r="67" spans="1:20" x14ac:dyDescent="0.5">
      <c r="A67">
        <v>524.10400390625</v>
      </c>
      <c r="B67">
        <v>99</v>
      </c>
      <c r="I67" t="s">
        <v>476</v>
      </c>
      <c r="J67">
        <v>6.1353622481433989</v>
      </c>
      <c r="K67">
        <v>8.4713406888191649</v>
      </c>
      <c r="L67">
        <v>0.72424926272191015</v>
      </c>
      <c r="M67">
        <v>2.570581835636315</v>
      </c>
      <c r="N67">
        <v>-15.640912250021975</v>
      </c>
      <c r="O67">
        <v>27.911636746308773</v>
      </c>
      <c r="P67">
        <v>0.50137065646203927</v>
      </c>
      <c r="Q67" s="12" t="s">
        <v>490</v>
      </c>
      <c r="R67">
        <v>138.0740100779322</v>
      </c>
      <c r="S67">
        <v>0.99977045925377694</v>
      </c>
      <c r="T67" s="12" t="s">
        <v>490</v>
      </c>
    </row>
    <row r="68" spans="1:20" x14ac:dyDescent="0.5">
      <c r="A68">
        <v>524.114990234375</v>
      </c>
      <c r="B68">
        <v>112</v>
      </c>
      <c r="F68">
        <f>AVERAGE(B$575:B$585)</f>
        <v>394.32272616299718</v>
      </c>
      <c r="I68" t="s">
        <v>477</v>
      </c>
      <c r="J68">
        <v>0.26711597814558335</v>
      </c>
      <c r="K68">
        <v>0.29682161288476744</v>
      </c>
      <c r="L68">
        <v>0.8999209173129975</v>
      </c>
      <c r="M68">
        <v>2.570581835636315</v>
      </c>
      <c r="N68">
        <v>-0.49588826836027383</v>
      </c>
      <c r="O68">
        <v>1.0301202246514405</v>
      </c>
      <c r="P68">
        <v>0.40940946896858255</v>
      </c>
      <c r="Q68" s="12" t="s">
        <v>490</v>
      </c>
      <c r="R68">
        <v>111.12087526377547</v>
      </c>
      <c r="S68">
        <v>0.99878342174203083</v>
      </c>
      <c r="T68" s="12" t="s">
        <v>490</v>
      </c>
    </row>
    <row r="69" spans="1:20" x14ac:dyDescent="0.5">
      <c r="A69">
        <v>524.125</v>
      </c>
      <c r="B69">
        <v>86.5</v>
      </c>
      <c r="I69" t="s">
        <v>478</v>
      </c>
      <c r="J69">
        <v>104692.61983145011</v>
      </c>
      <c r="K69">
        <v>25888.942885811994</v>
      </c>
      <c r="L69">
        <v>4.0439125032341572</v>
      </c>
      <c r="M69">
        <v>2.570581835636315</v>
      </c>
      <c r="N69">
        <v>38142.973505355796</v>
      </c>
      <c r="O69">
        <v>171242.26615754442</v>
      </c>
      <c r="P69">
        <v>9.8845083057869151E-3</v>
      </c>
      <c r="Q69" t="s">
        <v>484</v>
      </c>
      <c r="R69">
        <v>24.728527118236126</v>
      </c>
      <c r="S69">
        <v>0.26459522931748702</v>
      </c>
      <c r="T69" s="12" t="s">
        <v>490</v>
      </c>
    </row>
    <row r="70" spans="1:20" x14ac:dyDescent="0.5">
      <c r="A70">
        <v>524.135009765625</v>
      </c>
      <c r="B70">
        <v>60.5</v>
      </c>
      <c r="I70" t="s">
        <v>479</v>
      </c>
      <c r="J70">
        <v>7.2200179100036612</v>
      </c>
      <c r="K70">
        <v>608.09799609214201</v>
      </c>
      <c r="L70">
        <v>1.1873115774763462E-2</v>
      </c>
      <c r="M70">
        <v>2.570581835636315</v>
      </c>
      <c r="N70">
        <v>-1555.9456451312994</v>
      </c>
      <c r="O70">
        <v>1570.3856809513068</v>
      </c>
      <c r="P70">
        <v>0.9909860257858647</v>
      </c>
      <c r="Q70" s="12" t="s">
        <v>490</v>
      </c>
      <c r="R70">
        <v>8422.3890255119004</v>
      </c>
      <c r="S70">
        <v>1</v>
      </c>
      <c r="T70" s="12" t="s">
        <v>490</v>
      </c>
    </row>
    <row r="71" spans="1:20" x14ac:dyDescent="0.5">
      <c r="A71">
        <v>524.14398193359375</v>
      </c>
      <c r="B71">
        <v>50.25</v>
      </c>
      <c r="I71" t="s">
        <v>480</v>
      </c>
      <c r="J71">
        <v>0.81987342489436987</v>
      </c>
      <c r="K71">
        <v>731.16721431194185</v>
      </c>
      <c r="L71">
        <v>1.1213213733412598E-3</v>
      </c>
      <c r="M71">
        <v>2.570581835636315</v>
      </c>
      <c r="N71">
        <v>-1878.7052864981881</v>
      </c>
      <c r="O71">
        <v>1880.3450333479768</v>
      </c>
      <c r="P71">
        <v>0.99914867802456131</v>
      </c>
      <c r="Q71" s="12" t="s">
        <v>490</v>
      </c>
      <c r="R71">
        <v>89180.499344291267</v>
      </c>
      <c r="S71">
        <v>1</v>
      </c>
      <c r="T71" s="12" t="s">
        <v>490</v>
      </c>
    </row>
    <row r="72" spans="1:20" x14ac:dyDescent="0.5">
      <c r="A72">
        <v>524.15399169921875</v>
      </c>
      <c r="B72">
        <v>52.75</v>
      </c>
      <c r="I72" t="s">
        <v>481</v>
      </c>
      <c r="J72">
        <v>379066.02669334994</v>
      </c>
      <c r="K72">
        <v>196421636556.37286</v>
      </c>
      <c r="L72">
        <v>1.9298588146350073E-6</v>
      </c>
      <c r="M72">
        <v>2.570581835636315</v>
      </c>
      <c r="N72">
        <v>-504917511991.74341</v>
      </c>
      <c r="O72">
        <v>504918270123.79675</v>
      </c>
      <c r="P72">
        <v>0.99999853482536705</v>
      </c>
      <c r="Q72" s="12" t="s">
        <v>490</v>
      </c>
      <c r="R72">
        <v>51817262.092777975</v>
      </c>
      <c r="S72">
        <v>1</v>
      </c>
      <c r="T72" s="12" t="s">
        <v>490</v>
      </c>
    </row>
    <row r="73" spans="1:20" x14ac:dyDescent="0.5">
      <c r="A73">
        <v>524.16400146484375</v>
      </c>
      <c r="B73">
        <v>58.75</v>
      </c>
      <c r="I73" t="s">
        <v>517</v>
      </c>
      <c r="J73">
        <v>7.2200179100036621</v>
      </c>
      <c r="K73">
        <v>9359.0157482819122</v>
      </c>
      <c r="L73">
        <v>7.7145055678841889E-4</v>
      </c>
      <c r="M73">
        <v>2.570581835636315</v>
      </c>
      <c r="N73">
        <v>-24050.895864057697</v>
      </c>
      <c r="O73">
        <v>24065.335899877704</v>
      </c>
      <c r="P73">
        <v>0.99941430448526536</v>
      </c>
      <c r="Q73" s="12" t="s">
        <v>490</v>
      </c>
      <c r="R73">
        <v>129625.9353500297</v>
      </c>
      <c r="S73">
        <v>1</v>
      </c>
      <c r="T73" s="12" t="s">
        <v>490</v>
      </c>
    </row>
    <row r="74" spans="1:20" x14ac:dyDescent="0.5">
      <c r="A74">
        <v>524.17401123046875</v>
      </c>
      <c r="B74">
        <v>67.75</v>
      </c>
      <c r="I74" t="s">
        <v>518</v>
      </c>
      <c r="J74">
        <v>0.82235747575759888</v>
      </c>
      <c r="K74">
        <v>13774.701942591932</v>
      </c>
      <c r="L74">
        <v>5.9700564061922571E-5</v>
      </c>
      <c r="M74">
        <v>2.570581835636315</v>
      </c>
      <c r="N74">
        <v>-35408.176247455325</v>
      </c>
      <c r="O74">
        <v>35409.82096240684</v>
      </c>
      <c r="P74">
        <v>0.99995467453302411</v>
      </c>
      <c r="Q74" s="12" t="s">
        <v>490</v>
      </c>
      <c r="R74">
        <v>1675026.0499428126</v>
      </c>
      <c r="S74">
        <v>1</v>
      </c>
      <c r="T74" s="12" t="s">
        <v>490</v>
      </c>
    </row>
    <row r="75" spans="1:20" x14ac:dyDescent="0.5">
      <c r="A75">
        <v>524.18402099609375</v>
      </c>
      <c r="B75">
        <v>96.5</v>
      </c>
      <c r="I75" t="s">
        <v>519</v>
      </c>
      <c r="J75">
        <v>19317.064601612525</v>
      </c>
      <c r="K75">
        <v>132894074253.32237</v>
      </c>
      <c r="L75">
        <v>1.4535685439811546E-7</v>
      </c>
      <c r="M75">
        <v>2.570581835636315</v>
      </c>
      <c r="N75">
        <v>-341615074022.22955</v>
      </c>
      <c r="O75">
        <v>341615112656.35876</v>
      </c>
      <c r="P75">
        <v>0.99999988964313125</v>
      </c>
      <c r="Q75" s="12" t="s">
        <v>490</v>
      </c>
      <c r="R75">
        <v>687962053.21086323</v>
      </c>
      <c r="S75">
        <v>1</v>
      </c>
      <c r="T75" s="12" t="s">
        <v>490</v>
      </c>
    </row>
    <row r="76" spans="1:20" x14ac:dyDescent="0.5">
      <c r="A76">
        <v>524.1939697265625</v>
      </c>
      <c r="B76">
        <v>124.19999694824219</v>
      </c>
    </row>
    <row r="77" spans="1:20" x14ac:dyDescent="0.5">
      <c r="A77">
        <v>524.2039794921875</v>
      </c>
      <c r="B77">
        <v>164.5</v>
      </c>
      <c r="I77" t="s">
        <v>500</v>
      </c>
      <c r="J77" t="s">
        <v>501</v>
      </c>
      <c r="K77" t="s">
        <v>472</v>
      </c>
    </row>
    <row r="78" spans="1:20" x14ac:dyDescent="0.5">
      <c r="A78">
        <v>524.2139892578125</v>
      </c>
      <c r="B78">
        <v>195</v>
      </c>
      <c r="I78">
        <f>MIN(I32:I34)</f>
        <v>1.4535685439811543E-7</v>
      </c>
      <c r="J78">
        <f>I30</f>
        <v>5.3863936133445998E-5</v>
      </c>
      <c r="K78">
        <f>I28</f>
        <v>1.6911728164734394E-2</v>
      </c>
    </row>
    <row r="79" spans="1:20" x14ac:dyDescent="0.5">
      <c r="A79">
        <v>524.2239990234375</v>
      </c>
      <c r="B79">
        <v>182.5</v>
      </c>
      <c r="I79">
        <f>8</f>
        <v>8</v>
      </c>
      <c r="J79">
        <f>J80*2</f>
        <v>0.61613225739766098</v>
      </c>
      <c r="K79">
        <v>2</v>
      </c>
    </row>
    <row r="80" spans="1:20" x14ac:dyDescent="0.5">
      <c r="A80">
        <v>524.2340087890625</v>
      </c>
      <c r="B80">
        <v>324.5</v>
      </c>
      <c r="I80">
        <f>4</f>
        <v>4</v>
      </c>
      <c r="J80">
        <f>I31</f>
        <v>0.30806612869883049</v>
      </c>
      <c r="K80">
        <v>1.5</v>
      </c>
    </row>
    <row r="81" spans="1:11" x14ac:dyDescent="0.5">
      <c r="A81">
        <v>524.2440185546875</v>
      </c>
      <c r="B81">
        <v>1481</v>
      </c>
      <c r="I81">
        <f>2</f>
        <v>2</v>
      </c>
      <c r="J81">
        <f>J80/2</f>
        <v>0.15403306434941524</v>
      </c>
      <c r="K81">
        <v>1</v>
      </c>
    </row>
    <row r="82" spans="1:11" x14ac:dyDescent="0.5">
      <c r="A82">
        <v>524.2540283203125</v>
      </c>
      <c r="B82">
        <v>9035</v>
      </c>
    </row>
    <row r="83" spans="1:11" x14ac:dyDescent="0.5">
      <c r="A83">
        <v>524.26397705078125</v>
      </c>
      <c r="B83">
        <v>29100</v>
      </c>
    </row>
    <row r="84" spans="1:11" x14ac:dyDescent="0.5">
      <c r="A84">
        <v>524.27398681640625</v>
      </c>
      <c r="B84">
        <v>45620</v>
      </c>
    </row>
    <row r="85" spans="1:11" x14ac:dyDescent="0.5">
      <c r="A85">
        <v>524.28399658203125</v>
      </c>
      <c r="B85">
        <v>36040</v>
      </c>
    </row>
    <row r="86" spans="1:11" x14ac:dyDescent="0.5">
      <c r="A86">
        <v>524.29400634765625</v>
      </c>
      <c r="B86">
        <v>14050</v>
      </c>
    </row>
    <row r="87" spans="1:11" x14ac:dyDescent="0.5">
      <c r="A87">
        <v>524.30401611328125</v>
      </c>
      <c r="B87">
        <v>2686</v>
      </c>
    </row>
    <row r="88" spans="1:11" x14ac:dyDescent="0.5">
      <c r="A88">
        <v>524.31402587890625</v>
      </c>
      <c r="B88">
        <v>469.20001220703125</v>
      </c>
    </row>
    <row r="89" spans="1:11" x14ac:dyDescent="0.5">
      <c r="A89">
        <v>524.323974609375</v>
      </c>
      <c r="B89">
        <v>277.29998779296875</v>
      </c>
      <c r="I89">
        <v>4815893240.7829962</v>
      </c>
    </row>
    <row r="90" spans="1:11" x14ac:dyDescent="0.5">
      <c r="A90">
        <v>524.333984375</v>
      </c>
      <c r="B90">
        <v>463.79998779296875</v>
      </c>
      <c r="H90" t="s">
        <v>503</v>
      </c>
      <c r="I90">
        <f>((MIN(I24:I25)-I26)/(I98-I97))/((I26/(I96-I98)))</f>
        <v>167.41355187722166</v>
      </c>
    </row>
    <row r="91" spans="1:11" x14ac:dyDescent="0.5">
      <c r="A91">
        <v>524.343994140625</v>
      </c>
      <c r="B91">
        <v>676</v>
      </c>
      <c r="H91" t="s">
        <v>504</v>
      </c>
      <c r="I91">
        <f>_xlfn.F.DIST(I90,I96-I97,I96-I98,FALSE)</f>
        <v>1.0757057617599702E-6</v>
      </c>
    </row>
    <row r="92" spans="1:11" x14ac:dyDescent="0.5">
      <c r="A92">
        <v>524.35400390625</v>
      </c>
      <c r="B92">
        <v>740</v>
      </c>
      <c r="I92">
        <f>ROUND(I91,3-(1+INT(LOG10(I91))))</f>
        <v>1.08E-6</v>
      </c>
    </row>
    <row r="93" spans="1:11" x14ac:dyDescent="0.5">
      <c r="A93">
        <v>524.364013671875</v>
      </c>
      <c r="B93">
        <v>609.79998779296875</v>
      </c>
      <c r="H93" t="s">
        <v>523</v>
      </c>
      <c r="I93">
        <f>((I26-I6)/(I99-I98))/((I6/(I96-I99)))</f>
        <v>1.7954645377815332E-5</v>
      </c>
    </row>
    <row r="94" spans="1:11" x14ac:dyDescent="0.5">
      <c r="A94">
        <v>524.3740234375</v>
      </c>
      <c r="B94">
        <v>389</v>
      </c>
      <c r="H94" t="s">
        <v>524</v>
      </c>
      <c r="I94">
        <f>_xlfn.F.DIST(I93,I96-I98,I96-I99,FALSE)</f>
        <v>2.1541706508032497E-4</v>
      </c>
    </row>
    <row r="95" spans="1:11" x14ac:dyDescent="0.5">
      <c r="A95">
        <v>524.38397216796875</v>
      </c>
      <c r="B95">
        <v>219.19999694824219</v>
      </c>
      <c r="I95">
        <f>ROUND(I94,3-(1+INT(LOG10(I94))))</f>
        <v>2.1499999999999999E-4</v>
      </c>
    </row>
    <row r="96" spans="1:11" x14ac:dyDescent="0.5">
      <c r="A96">
        <v>524.39398193359375</v>
      </c>
      <c r="B96">
        <v>144.80000305175781</v>
      </c>
      <c r="H96" t="s">
        <v>502</v>
      </c>
      <c r="I96">
        <v>11</v>
      </c>
    </row>
    <row r="97" spans="1:19" x14ac:dyDescent="0.5">
      <c r="A97">
        <v>524.40399169921875</v>
      </c>
      <c r="B97">
        <v>103.80000305175781</v>
      </c>
      <c r="H97" t="s">
        <v>23</v>
      </c>
      <c r="I97">
        <v>4</v>
      </c>
      <c r="J97" t="s">
        <v>467</v>
      </c>
      <c r="K97">
        <f>AVERAGE(K101:K120)</f>
        <v>1.6324824080256062</v>
      </c>
      <c r="L97">
        <f t="shared" ref="L97:P97" si="12">AVERAGE(L101:L120)</f>
        <v>99466.736331346707</v>
      </c>
      <c r="M97">
        <f t="shared" si="12"/>
        <v>4.7520729013962004</v>
      </c>
      <c r="N97">
        <f t="shared" si="12"/>
        <v>179047.65703528747</v>
      </c>
      <c r="O97">
        <f t="shared" si="12"/>
        <v>6.3818258835585198</v>
      </c>
      <c r="P97">
        <f t="shared" si="12"/>
        <v>202796.46867928014</v>
      </c>
    </row>
    <row r="98" spans="1:19" x14ac:dyDescent="0.5">
      <c r="A98">
        <v>524.41400146484375</v>
      </c>
      <c r="B98">
        <v>67.25</v>
      </c>
      <c r="H98" t="s">
        <v>24</v>
      </c>
      <c r="I98">
        <v>7</v>
      </c>
      <c r="J98" t="s">
        <v>468</v>
      </c>
      <c r="K98">
        <f>K99/AVERAGE(K101:K120)</f>
        <v>0.14974660954928992</v>
      </c>
      <c r="L98">
        <f t="shared" ref="L98:P98" si="13">L99/AVERAGE(L101:L120)</f>
        <v>0.21728283149121397</v>
      </c>
      <c r="M98">
        <f t="shared" si="13"/>
        <v>0.25966580769199782</v>
      </c>
      <c r="N98">
        <f t="shared" si="13"/>
        <v>0.80520298641952859</v>
      </c>
      <c r="O98">
        <f t="shared" si="13"/>
        <v>7.2655239056442389E-2</v>
      </c>
      <c r="P98">
        <f t="shared" si="13"/>
        <v>0.7342775546083794</v>
      </c>
    </row>
    <row r="99" spans="1:19" x14ac:dyDescent="0.5">
      <c r="A99">
        <v>524.42401123046875</v>
      </c>
      <c r="B99">
        <v>39</v>
      </c>
      <c r="H99" t="s">
        <v>1</v>
      </c>
      <c r="I99">
        <v>10</v>
      </c>
      <c r="J99" t="s">
        <v>459</v>
      </c>
      <c r="K99">
        <f>STDEV(K101:K120)</f>
        <v>0.24445870575069506</v>
      </c>
      <c r="L99">
        <f t="shared" ref="L99:P99" si="14">STDEV(L101:L120)</f>
        <v>21612.414109265017</v>
      </c>
      <c r="M99">
        <f t="shared" si="14"/>
        <v>1.2339508481522998</v>
      </c>
      <c r="N99">
        <f t="shared" si="14"/>
        <v>144169.70815623298</v>
      </c>
      <c r="O99">
        <f t="shared" si="14"/>
        <v>0.46367308518653594</v>
      </c>
      <c r="P99">
        <f t="shared" si="14"/>
        <v>148908.89510503662</v>
      </c>
    </row>
    <row r="100" spans="1:19" x14ac:dyDescent="0.5">
      <c r="A100">
        <v>524.43402099609375</v>
      </c>
      <c r="B100">
        <v>37.25</v>
      </c>
      <c r="J100" t="s">
        <v>460</v>
      </c>
      <c r="K100" t="s">
        <v>461</v>
      </c>
      <c r="L100" t="s">
        <v>462</v>
      </c>
      <c r="M100" t="s">
        <v>463</v>
      </c>
      <c r="N100" t="s">
        <v>464</v>
      </c>
      <c r="O100" t="s">
        <v>465</v>
      </c>
      <c r="P100" t="s">
        <v>466</v>
      </c>
      <c r="Q100" t="s">
        <v>469</v>
      </c>
      <c r="R100" t="s">
        <v>470</v>
      </c>
      <c r="S100" t="s">
        <v>471</v>
      </c>
    </row>
    <row r="101" spans="1:19" x14ac:dyDescent="0.5">
      <c r="A101">
        <v>524.4439697265625</v>
      </c>
      <c r="B101">
        <v>67.5</v>
      </c>
      <c r="J101">
        <v>1</v>
      </c>
      <c r="K101">
        <v>1.8742874204379991</v>
      </c>
      <c r="L101">
        <v>109753.92840400968</v>
      </c>
      <c r="M101">
        <v>5.1075233821396804</v>
      </c>
      <c r="N101">
        <v>188408.05736236565</v>
      </c>
      <c r="O101">
        <v>6.6765855220480459</v>
      </c>
      <c r="P101">
        <v>189669.54842737733</v>
      </c>
      <c r="Q101">
        <f>L101/SUM(P101,N101,L101)</f>
        <v>0.2249832589961652</v>
      </c>
      <c r="R101">
        <f>N101/SUM(P101,N101,L101)</f>
        <v>0.38621541281407895</v>
      </c>
      <c r="S101">
        <f>P101/SUM(P101,N101,L101)</f>
        <v>0.38880132818975582</v>
      </c>
    </row>
    <row r="102" spans="1:19" x14ac:dyDescent="0.5">
      <c r="A102">
        <v>524.4539794921875</v>
      </c>
      <c r="B102">
        <v>121.5</v>
      </c>
      <c r="J102">
        <v>2</v>
      </c>
      <c r="K102">
        <v>1.6562549088331293</v>
      </c>
      <c r="L102">
        <v>100524.80033669561</v>
      </c>
      <c r="M102">
        <v>5.4810434197670928</v>
      </c>
      <c r="N102">
        <v>131850.19900477346</v>
      </c>
      <c r="O102">
        <v>6.0278347537579275</v>
      </c>
      <c r="P102">
        <v>292479.08702441328</v>
      </c>
      <c r="Q102">
        <f t="shared" ref="Q102:Q110" si="15">L102/SUM(P102,N102,L102)</f>
        <v>0.19152904197190249</v>
      </c>
      <c r="R102">
        <f t="shared" ref="R102:R110" si="16">N102/SUM(P102,N102,L102)</f>
        <v>0.25121305602803107</v>
      </c>
      <c r="S102">
        <f t="shared" ref="S102:S110" si="17">P102/SUM(P102,N102,L102)</f>
        <v>0.55725790200006653</v>
      </c>
    </row>
    <row r="103" spans="1:19" x14ac:dyDescent="0.5">
      <c r="A103">
        <v>524.4639892578125</v>
      </c>
      <c r="B103">
        <v>150</v>
      </c>
      <c r="J103">
        <v>3</v>
      </c>
      <c r="K103">
        <v>1.7948161601606987</v>
      </c>
      <c r="L103">
        <v>113775.04847523985</v>
      </c>
      <c r="M103">
        <v>5.9444749933059358</v>
      </c>
      <c r="N103">
        <v>371961.37836712704</v>
      </c>
      <c r="O103">
        <v>6.0588002641266741</v>
      </c>
      <c r="P103">
        <v>0</v>
      </c>
      <c r="Q103">
        <f t="shared" si="15"/>
        <v>0.23423206946791861</v>
      </c>
      <c r="R103">
        <f t="shared" si="16"/>
        <v>0.76576793053208136</v>
      </c>
      <c r="S103">
        <f t="shared" si="17"/>
        <v>0</v>
      </c>
    </row>
    <row r="104" spans="1:19" x14ac:dyDescent="0.5">
      <c r="A104">
        <v>524.4739990234375</v>
      </c>
      <c r="B104">
        <v>103.5</v>
      </c>
      <c r="J104">
        <v>4</v>
      </c>
      <c r="K104">
        <v>1.0630454204238027</v>
      </c>
      <c r="L104">
        <v>42525.944841637625</v>
      </c>
      <c r="M104">
        <v>1.8476897720021845</v>
      </c>
      <c r="N104">
        <v>57526.847280117589</v>
      </c>
      <c r="O104">
        <v>5.815478359644171</v>
      </c>
      <c r="P104">
        <v>414359.2130380224</v>
      </c>
      <c r="Q104">
        <f t="shared" si="15"/>
        <v>8.2669036521472644E-2</v>
      </c>
      <c r="R104">
        <f t="shared" si="16"/>
        <v>0.11183029692755637</v>
      </c>
      <c r="S104">
        <f t="shared" si="17"/>
        <v>0.80550066655097108</v>
      </c>
    </row>
    <row r="105" spans="1:19" x14ac:dyDescent="0.5">
      <c r="A105">
        <v>524.4840087890625</v>
      </c>
      <c r="B105">
        <v>50</v>
      </c>
      <c r="J105">
        <v>5</v>
      </c>
      <c r="K105">
        <v>1.4819826626766117</v>
      </c>
      <c r="L105">
        <v>92556.597780607626</v>
      </c>
      <c r="M105">
        <v>5.7666449577210672</v>
      </c>
      <c r="N105">
        <v>371633.80494806397</v>
      </c>
      <c r="O105">
        <v>7.1309728464206694</v>
      </c>
      <c r="P105">
        <v>24763.987038196021</v>
      </c>
      <c r="Q105">
        <f t="shared" si="15"/>
        <v>0.18929495208078284</v>
      </c>
      <c r="R105">
        <f t="shared" si="16"/>
        <v>0.76005822368270004</v>
      </c>
      <c r="S105">
        <f t="shared" si="17"/>
        <v>5.0646824236517105E-2</v>
      </c>
    </row>
    <row r="106" spans="1:19" x14ac:dyDescent="0.5">
      <c r="A106">
        <v>524.4940185546875</v>
      </c>
      <c r="B106">
        <v>45</v>
      </c>
      <c r="J106">
        <v>6</v>
      </c>
      <c r="K106">
        <v>1.4431973877708351</v>
      </c>
      <c r="L106">
        <v>92296.054337292866</v>
      </c>
      <c r="M106">
        <v>4.4189689446444618</v>
      </c>
      <c r="N106">
        <v>88348.732421772671</v>
      </c>
      <c r="O106">
        <v>6.3330727965966549</v>
      </c>
      <c r="P106">
        <v>322752.85626170633</v>
      </c>
      <c r="Q106">
        <f t="shared" si="15"/>
        <v>0.18334621867406006</v>
      </c>
      <c r="R106">
        <f t="shared" si="16"/>
        <v>0.17550485912411615</v>
      </c>
      <c r="S106">
        <f t="shared" si="17"/>
        <v>0.64114892220182385</v>
      </c>
    </row>
    <row r="107" spans="1:19" x14ac:dyDescent="0.5">
      <c r="A107">
        <v>524.5040283203125</v>
      </c>
      <c r="B107">
        <v>87</v>
      </c>
      <c r="J107">
        <v>7</v>
      </c>
      <c r="K107">
        <v>1.8340796520362284</v>
      </c>
      <c r="L107">
        <v>111632.95372292637</v>
      </c>
      <c r="M107">
        <v>4.0686583810408852</v>
      </c>
      <c r="N107">
        <v>24716.123278482053</v>
      </c>
      <c r="O107">
        <v>5.9946638237139522</v>
      </c>
      <c r="P107">
        <v>284848.16138422658</v>
      </c>
      <c r="Q107">
        <f t="shared" si="15"/>
        <v>0.26503724039310705</v>
      </c>
      <c r="R107">
        <f t="shared" si="16"/>
        <v>5.8680639439171116E-2</v>
      </c>
      <c r="S107">
        <f t="shared" si="17"/>
        <v>0.67628212016772182</v>
      </c>
    </row>
    <row r="108" spans="1:19" x14ac:dyDescent="0.5">
      <c r="A108">
        <v>524.51397705078125</v>
      </c>
      <c r="B108">
        <v>123.80000305175781</v>
      </c>
      <c r="J108">
        <v>8</v>
      </c>
      <c r="K108">
        <v>1.7236788608140565</v>
      </c>
      <c r="L108">
        <v>108929.08165697515</v>
      </c>
      <c r="M108">
        <v>5.0012031413088227</v>
      </c>
      <c r="N108">
        <v>191906.36580288265</v>
      </c>
      <c r="O108">
        <v>6.6706727855378709</v>
      </c>
      <c r="P108">
        <v>150488.40454294076</v>
      </c>
      <c r="Q108">
        <f t="shared" si="15"/>
        <v>0.24135458645402971</v>
      </c>
      <c r="R108">
        <f t="shared" si="16"/>
        <v>0.42520767504592843</v>
      </c>
      <c r="S108">
        <f t="shared" si="17"/>
        <v>0.33343773850004194</v>
      </c>
    </row>
    <row r="109" spans="1:19" x14ac:dyDescent="0.5">
      <c r="A109">
        <v>524.52398681640625</v>
      </c>
      <c r="B109">
        <v>99.25</v>
      </c>
      <c r="J109">
        <v>9</v>
      </c>
      <c r="K109">
        <v>1.7653961997532597</v>
      </c>
      <c r="L109">
        <v>115301.17355989017</v>
      </c>
      <c r="M109">
        <v>4.0916947089982498</v>
      </c>
      <c r="N109">
        <v>3949.5785763197277</v>
      </c>
      <c r="O109">
        <v>6.0856842179262056</v>
      </c>
      <c r="P109">
        <v>329682.89981629758</v>
      </c>
      <c r="Q109">
        <f t="shared" si="15"/>
        <v>0.25683343865718455</v>
      </c>
      <c r="R109">
        <f t="shared" si="16"/>
        <v>8.7976888325082651E-3</v>
      </c>
      <c r="S109">
        <f t="shared" si="17"/>
        <v>0.73436887251030714</v>
      </c>
    </row>
    <row r="110" spans="1:19" x14ac:dyDescent="0.5">
      <c r="A110">
        <v>524.53399658203125</v>
      </c>
      <c r="B110">
        <v>64.5</v>
      </c>
      <c r="J110">
        <v>10</v>
      </c>
      <c r="K110">
        <v>1.6880854073494402</v>
      </c>
      <c r="L110">
        <v>107371.78019819218</v>
      </c>
      <c r="M110">
        <v>5.7928273130336354</v>
      </c>
      <c r="N110">
        <v>360175.48331097001</v>
      </c>
      <c r="O110">
        <v>7.0244934658130278</v>
      </c>
      <c r="P110">
        <v>18920.529259620973</v>
      </c>
      <c r="Q110">
        <f t="shared" si="15"/>
        <v>0.22071714056767103</v>
      </c>
      <c r="R110">
        <f t="shared" si="16"/>
        <v>0.74038916587055625</v>
      </c>
      <c r="S110">
        <f t="shared" si="17"/>
        <v>3.8893693561772649E-2</v>
      </c>
    </row>
    <row r="111" spans="1:19" x14ac:dyDescent="0.5">
      <c r="A111">
        <v>524.54400634765625</v>
      </c>
      <c r="B111">
        <v>90</v>
      </c>
      <c r="J111">
        <v>11</v>
      </c>
    </row>
    <row r="112" spans="1:19" x14ac:dyDescent="0.5">
      <c r="A112">
        <v>524.55401611328125</v>
      </c>
      <c r="B112">
        <v>133</v>
      </c>
      <c r="J112">
        <v>12</v>
      </c>
    </row>
    <row r="113" spans="1:10" x14ac:dyDescent="0.5">
      <c r="A113">
        <v>524.56402587890625</v>
      </c>
      <c r="B113">
        <v>111.5</v>
      </c>
      <c r="J113">
        <v>13</v>
      </c>
    </row>
    <row r="114" spans="1:10" x14ac:dyDescent="0.5">
      <c r="A114">
        <v>524.573974609375</v>
      </c>
      <c r="B114">
        <v>79</v>
      </c>
      <c r="J114">
        <v>14</v>
      </c>
    </row>
    <row r="115" spans="1:10" x14ac:dyDescent="0.5">
      <c r="A115">
        <v>524.583984375</v>
      </c>
      <c r="B115">
        <v>95.25</v>
      </c>
      <c r="J115">
        <v>15</v>
      </c>
    </row>
    <row r="116" spans="1:10" x14ac:dyDescent="0.5">
      <c r="A116">
        <v>524.593994140625</v>
      </c>
      <c r="B116">
        <v>103</v>
      </c>
      <c r="J116">
        <v>16</v>
      </c>
    </row>
    <row r="117" spans="1:10" x14ac:dyDescent="0.5">
      <c r="A117">
        <v>524.60400390625</v>
      </c>
      <c r="B117">
        <v>65.25</v>
      </c>
      <c r="J117">
        <v>17</v>
      </c>
    </row>
    <row r="118" spans="1:10" x14ac:dyDescent="0.5">
      <c r="A118">
        <v>524.614013671875</v>
      </c>
      <c r="B118">
        <v>34</v>
      </c>
      <c r="J118">
        <v>18</v>
      </c>
    </row>
    <row r="119" spans="1:10" x14ac:dyDescent="0.5">
      <c r="A119">
        <v>524.6240234375</v>
      </c>
      <c r="B119">
        <v>35</v>
      </c>
      <c r="J119">
        <v>19</v>
      </c>
    </row>
    <row r="120" spans="1:10" x14ac:dyDescent="0.5">
      <c r="A120">
        <v>524.63397216796875</v>
      </c>
      <c r="B120">
        <v>39.75</v>
      </c>
      <c r="J120">
        <v>20</v>
      </c>
    </row>
    <row r="121" spans="1:10" x14ac:dyDescent="0.5">
      <c r="A121">
        <v>524.64398193359375</v>
      </c>
      <c r="B121">
        <v>39.5</v>
      </c>
    </row>
    <row r="122" spans="1:10" x14ac:dyDescent="0.5">
      <c r="A122">
        <v>524.65399169921875</v>
      </c>
      <c r="B122">
        <v>55.75</v>
      </c>
    </row>
    <row r="123" spans="1:10" x14ac:dyDescent="0.5">
      <c r="A123">
        <v>524.66400146484375</v>
      </c>
      <c r="B123">
        <v>80.5</v>
      </c>
    </row>
    <row r="124" spans="1:10" x14ac:dyDescent="0.5">
      <c r="A124">
        <v>524.67401123046875</v>
      </c>
      <c r="B124">
        <v>68.75</v>
      </c>
    </row>
    <row r="125" spans="1:10" x14ac:dyDescent="0.5">
      <c r="A125">
        <v>524.68402099609375</v>
      </c>
      <c r="B125">
        <v>34.75</v>
      </c>
    </row>
    <row r="126" spans="1:10" x14ac:dyDescent="0.5">
      <c r="A126">
        <v>524.6939697265625</v>
      </c>
      <c r="B126">
        <v>43.25</v>
      </c>
    </row>
    <row r="127" spans="1:10" x14ac:dyDescent="0.5">
      <c r="A127">
        <v>524.7039794921875</v>
      </c>
      <c r="B127">
        <v>128.30000305175781</v>
      </c>
    </row>
    <row r="128" spans="1:10" x14ac:dyDescent="0.5">
      <c r="A128">
        <v>524.7139892578125</v>
      </c>
      <c r="B128">
        <v>176.80000305175781</v>
      </c>
    </row>
    <row r="129" spans="1:2" x14ac:dyDescent="0.5">
      <c r="A129">
        <v>524.7239990234375</v>
      </c>
      <c r="B129">
        <v>192.5</v>
      </c>
    </row>
    <row r="130" spans="1:2" x14ac:dyDescent="0.5">
      <c r="A130">
        <v>524.7340087890625</v>
      </c>
      <c r="B130">
        <v>381.5</v>
      </c>
    </row>
    <row r="131" spans="1:2" x14ac:dyDescent="0.5">
      <c r="A131">
        <v>524.7440185546875</v>
      </c>
      <c r="B131">
        <v>1270</v>
      </c>
    </row>
    <row r="132" spans="1:2" x14ac:dyDescent="0.5">
      <c r="A132">
        <v>524.7540283203125</v>
      </c>
      <c r="B132">
        <v>6855</v>
      </c>
    </row>
    <row r="133" spans="1:2" x14ac:dyDescent="0.5">
      <c r="A133">
        <v>524.76397705078125</v>
      </c>
      <c r="B133">
        <v>28440</v>
      </c>
    </row>
    <row r="134" spans="1:2" x14ac:dyDescent="0.5">
      <c r="A134">
        <v>524.77398681640625</v>
      </c>
      <c r="B134">
        <v>55850</v>
      </c>
    </row>
    <row r="135" spans="1:2" x14ac:dyDescent="0.5">
      <c r="A135">
        <v>524.78399658203125</v>
      </c>
      <c r="B135">
        <v>53420</v>
      </c>
    </row>
    <row r="136" spans="1:2" x14ac:dyDescent="0.5">
      <c r="A136">
        <v>524.79400634765625</v>
      </c>
      <c r="B136">
        <v>25420</v>
      </c>
    </row>
    <row r="137" spans="1:2" x14ac:dyDescent="0.5">
      <c r="A137">
        <v>524.80401611328125</v>
      </c>
      <c r="B137">
        <v>6304</v>
      </c>
    </row>
    <row r="138" spans="1:2" x14ac:dyDescent="0.5">
      <c r="A138">
        <v>524.81402587890625</v>
      </c>
      <c r="B138">
        <v>1490</v>
      </c>
    </row>
    <row r="139" spans="1:2" x14ac:dyDescent="0.5">
      <c r="A139">
        <v>524.823974609375</v>
      </c>
      <c r="B139">
        <v>1044</v>
      </c>
    </row>
    <row r="140" spans="1:2" x14ac:dyDescent="0.5">
      <c r="A140">
        <v>524.833984375</v>
      </c>
      <c r="B140">
        <v>1360</v>
      </c>
    </row>
    <row r="141" spans="1:2" x14ac:dyDescent="0.5">
      <c r="A141">
        <v>524.843994140625</v>
      </c>
      <c r="B141">
        <v>1464</v>
      </c>
    </row>
    <row r="142" spans="1:2" x14ac:dyDescent="0.5">
      <c r="A142">
        <v>524.85400390625</v>
      </c>
      <c r="B142">
        <v>1181</v>
      </c>
    </row>
    <row r="143" spans="1:2" x14ac:dyDescent="0.5">
      <c r="A143">
        <v>524.864013671875</v>
      </c>
      <c r="B143">
        <v>744.70001220703125</v>
      </c>
    </row>
    <row r="144" spans="1:2" x14ac:dyDescent="0.5">
      <c r="A144">
        <v>524.8740234375</v>
      </c>
      <c r="B144">
        <v>420.70001220703125</v>
      </c>
    </row>
    <row r="145" spans="1:2" x14ac:dyDescent="0.5">
      <c r="A145">
        <v>524.88397216796875</v>
      </c>
      <c r="B145">
        <v>281</v>
      </c>
    </row>
    <row r="146" spans="1:2" x14ac:dyDescent="0.5">
      <c r="A146">
        <v>524.89398193359375</v>
      </c>
      <c r="B146">
        <v>212.5</v>
      </c>
    </row>
    <row r="147" spans="1:2" x14ac:dyDescent="0.5">
      <c r="A147">
        <v>524.90399169921875</v>
      </c>
      <c r="B147">
        <v>188.5</v>
      </c>
    </row>
    <row r="148" spans="1:2" x14ac:dyDescent="0.5">
      <c r="A148">
        <v>524.91400146484375</v>
      </c>
      <c r="B148">
        <v>178.30000305175781</v>
      </c>
    </row>
    <row r="149" spans="1:2" x14ac:dyDescent="0.5">
      <c r="A149">
        <v>524.92401123046875</v>
      </c>
      <c r="B149">
        <v>154.80000305175781</v>
      </c>
    </row>
    <row r="150" spans="1:2" x14ac:dyDescent="0.5">
      <c r="A150">
        <v>524.93402099609375</v>
      </c>
      <c r="B150">
        <v>164.30000305175781</v>
      </c>
    </row>
    <row r="151" spans="1:2" x14ac:dyDescent="0.5">
      <c r="A151">
        <v>524.9439697265625</v>
      </c>
      <c r="B151">
        <v>150.5</v>
      </c>
    </row>
    <row r="152" spans="1:2" x14ac:dyDescent="0.5">
      <c r="A152">
        <v>524.9539794921875</v>
      </c>
      <c r="B152">
        <v>100</v>
      </c>
    </row>
    <row r="153" spans="1:2" x14ac:dyDescent="0.5">
      <c r="A153">
        <v>524.9639892578125</v>
      </c>
      <c r="B153">
        <v>78</v>
      </c>
    </row>
    <row r="154" spans="1:2" x14ac:dyDescent="0.5">
      <c r="A154">
        <v>524.9739990234375</v>
      </c>
      <c r="B154">
        <v>114.5</v>
      </c>
    </row>
    <row r="155" spans="1:2" x14ac:dyDescent="0.5">
      <c r="A155">
        <v>524.9840087890625</v>
      </c>
      <c r="B155">
        <v>187</v>
      </c>
    </row>
    <row r="156" spans="1:2" x14ac:dyDescent="0.5">
      <c r="A156">
        <v>524.9940185546875</v>
      </c>
      <c r="B156">
        <v>218</v>
      </c>
    </row>
    <row r="157" spans="1:2" x14ac:dyDescent="0.5">
      <c r="A157">
        <v>525.0040283203125</v>
      </c>
      <c r="B157">
        <v>172.5</v>
      </c>
    </row>
    <row r="158" spans="1:2" x14ac:dyDescent="0.5">
      <c r="A158">
        <v>525.01397705078125</v>
      </c>
      <c r="B158">
        <v>127.5</v>
      </c>
    </row>
    <row r="159" spans="1:2" x14ac:dyDescent="0.5">
      <c r="A159">
        <v>525.02398681640625</v>
      </c>
      <c r="B159">
        <v>118.30000305175781</v>
      </c>
    </row>
    <row r="160" spans="1:2" x14ac:dyDescent="0.5">
      <c r="A160">
        <v>525.03399658203125</v>
      </c>
      <c r="B160">
        <v>99.75</v>
      </c>
    </row>
    <row r="161" spans="1:2" x14ac:dyDescent="0.5">
      <c r="A161">
        <v>525.04400634765625</v>
      </c>
      <c r="B161">
        <v>88.75</v>
      </c>
    </row>
    <row r="162" spans="1:2" x14ac:dyDescent="0.5">
      <c r="A162">
        <v>525.05401611328125</v>
      </c>
      <c r="B162">
        <v>86</v>
      </c>
    </row>
    <row r="163" spans="1:2" x14ac:dyDescent="0.5">
      <c r="A163">
        <v>525.06402587890625</v>
      </c>
      <c r="B163">
        <v>64.75</v>
      </c>
    </row>
    <row r="164" spans="1:2" x14ac:dyDescent="0.5">
      <c r="A164">
        <v>525.073974609375</v>
      </c>
      <c r="B164">
        <v>80</v>
      </c>
    </row>
    <row r="165" spans="1:2" x14ac:dyDescent="0.5">
      <c r="A165">
        <v>525.083984375</v>
      </c>
      <c r="B165">
        <v>136.30000305175781</v>
      </c>
    </row>
    <row r="166" spans="1:2" x14ac:dyDescent="0.5">
      <c r="A166">
        <v>525.093994140625</v>
      </c>
      <c r="B166">
        <v>151.30000305175781</v>
      </c>
    </row>
    <row r="167" spans="1:2" x14ac:dyDescent="0.5">
      <c r="A167">
        <v>525.10400390625</v>
      </c>
      <c r="B167">
        <v>102.5</v>
      </c>
    </row>
    <row r="168" spans="1:2" x14ac:dyDescent="0.5">
      <c r="A168">
        <v>525.114013671875</v>
      </c>
      <c r="B168">
        <v>77.5</v>
      </c>
    </row>
    <row r="169" spans="1:2" x14ac:dyDescent="0.5">
      <c r="A169">
        <v>525.1240234375</v>
      </c>
      <c r="B169">
        <v>103</v>
      </c>
    </row>
    <row r="170" spans="1:2" x14ac:dyDescent="0.5">
      <c r="A170">
        <v>525.13397216796875</v>
      </c>
      <c r="B170">
        <v>93.75</v>
      </c>
    </row>
    <row r="171" spans="1:2" x14ac:dyDescent="0.5">
      <c r="A171">
        <v>525.14398193359375</v>
      </c>
      <c r="B171">
        <v>79</v>
      </c>
    </row>
    <row r="172" spans="1:2" x14ac:dyDescent="0.5">
      <c r="A172">
        <v>525.15399169921875</v>
      </c>
      <c r="B172">
        <v>113.30000305175781</v>
      </c>
    </row>
    <row r="173" spans="1:2" x14ac:dyDescent="0.5">
      <c r="A173">
        <v>525.16400146484375</v>
      </c>
      <c r="B173">
        <v>159.30000305175781</v>
      </c>
    </row>
    <row r="174" spans="1:2" x14ac:dyDescent="0.5">
      <c r="A174">
        <v>525.17401123046875</v>
      </c>
      <c r="B174">
        <v>171</v>
      </c>
    </row>
    <row r="175" spans="1:2" x14ac:dyDescent="0.5">
      <c r="A175">
        <v>525.18499755859375</v>
      </c>
      <c r="B175">
        <v>142.80000305175781</v>
      </c>
    </row>
    <row r="176" spans="1:2" x14ac:dyDescent="0.5">
      <c r="A176">
        <v>525.19500732421875</v>
      </c>
      <c r="B176">
        <v>121.19999694824219</v>
      </c>
    </row>
    <row r="177" spans="1:2" x14ac:dyDescent="0.5">
      <c r="A177">
        <v>525.2039794921875</v>
      </c>
      <c r="B177">
        <v>131</v>
      </c>
    </row>
    <row r="178" spans="1:2" x14ac:dyDescent="0.5">
      <c r="A178">
        <v>525.2139892578125</v>
      </c>
      <c r="B178">
        <v>140.30000305175781</v>
      </c>
    </row>
    <row r="179" spans="1:2" x14ac:dyDescent="0.5">
      <c r="A179">
        <v>525.2239990234375</v>
      </c>
      <c r="B179">
        <v>131.30000305175781</v>
      </c>
    </row>
    <row r="180" spans="1:2" x14ac:dyDescent="0.5">
      <c r="A180">
        <v>525.2340087890625</v>
      </c>
      <c r="B180">
        <v>182</v>
      </c>
    </row>
    <row r="181" spans="1:2" x14ac:dyDescent="0.5">
      <c r="A181">
        <v>525.2449951171875</v>
      </c>
      <c r="B181">
        <v>750.29998779296875</v>
      </c>
    </row>
    <row r="182" spans="1:2" x14ac:dyDescent="0.5">
      <c r="A182">
        <v>525.2550048828125</v>
      </c>
      <c r="B182">
        <v>4572</v>
      </c>
    </row>
    <row r="183" spans="1:2" x14ac:dyDescent="0.5">
      <c r="A183">
        <v>525.2650146484375</v>
      </c>
      <c r="B183">
        <v>21270</v>
      </c>
    </row>
    <row r="184" spans="1:2" x14ac:dyDescent="0.5">
      <c r="A184">
        <v>525.2750244140625</v>
      </c>
      <c r="B184">
        <v>47270</v>
      </c>
    </row>
    <row r="185" spans="1:2" x14ac:dyDescent="0.5">
      <c r="A185">
        <v>525.28497314453125</v>
      </c>
      <c r="B185">
        <v>51850</v>
      </c>
    </row>
    <row r="186" spans="1:2" x14ac:dyDescent="0.5">
      <c r="A186">
        <v>525.29400634765625</v>
      </c>
      <c r="B186">
        <v>28690</v>
      </c>
    </row>
    <row r="187" spans="1:2" x14ac:dyDescent="0.5">
      <c r="A187">
        <v>525.30499267578125</v>
      </c>
      <c r="B187">
        <v>7844</v>
      </c>
    </row>
    <row r="188" spans="1:2" x14ac:dyDescent="0.5">
      <c r="A188">
        <v>525.31500244140625</v>
      </c>
      <c r="B188">
        <v>1337</v>
      </c>
    </row>
    <row r="189" spans="1:2" x14ac:dyDescent="0.5">
      <c r="A189">
        <v>525.32501220703125</v>
      </c>
      <c r="B189">
        <v>465.5</v>
      </c>
    </row>
    <row r="190" spans="1:2" x14ac:dyDescent="0.5">
      <c r="A190">
        <v>525.33502197265625</v>
      </c>
      <c r="B190">
        <v>457</v>
      </c>
    </row>
    <row r="191" spans="1:2" x14ac:dyDescent="0.5">
      <c r="A191">
        <v>525.344970703125</v>
      </c>
      <c r="B191">
        <v>632.20001220703125</v>
      </c>
    </row>
    <row r="192" spans="1:2" x14ac:dyDescent="0.5">
      <c r="A192">
        <v>525.35498046875</v>
      </c>
      <c r="B192">
        <v>660.5</v>
      </c>
    </row>
    <row r="193" spans="1:2" x14ac:dyDescent="0.5">
      <c r="A193">
        <v>525.364990234375</v>
      </c>
      <c r="B193">
        <v>493.29998779296875</v>
      </c>
    </row>
    <row r="194" spans="1:2" x14ac:dyDescent="0.5">
      <c r="A194">
        <v>525.375</v>
      </c>
      <c r="B194">
        <v>331.5</v>
      </c>
    </row>
    <row r="195" spans="1:2" x14ac:dyDescent="0.5">
      <c r="A195">
        <v>525.385009765625</v>
      </c>
      <c r="B195">
        <v>220.80000305175781</v>
      </c>
    </row>
    <row r="196" spans="1:2" x14ac:dyDescent="0.5">
      <c r="A196">
        <v>525.39501953125</v>
      </c>
      <c r="B196">
        <v>154.30000305175781</v>
      </c>
    </row>
    <row r="197" spans="1:2" x14ac:dyDescent="0.5">
      <c r="A197">
        <v>525.405029296875</v>
      </c>
      <c r="B197">
        <v>143</v>
      </c>
    </row>
    <row r="198" spans="1:2" x14ac:dyDescent="0.5">
      <c r="A198">
        <v>525.41497802734375</v>
      </c>
      <c r="B198">
        <v>132.5</v>
      </c>
    </row>
    <row r="199" spans="1:2" x14ac:dyDescent="0.5">
      <c r="A199">
        <v>525.42498779296875</v>
      </c>
      <c r="B199">
        <v>88.25</v>
      </c>
    </row>
    <row r="200" spans="1:2" x14ac:dyDescent="0.5">
      <c r="A200">
        <v>525.43499755859375</v>
      </c>
      <c r="B200">
        <v>61.75</v>
      </c>
    </row>
    <row r="201" spans="1:2" x14ac:dyDescent="0.5">
      <c r="A201">
        <v>525.44500732421875</v>
      </c>
      <c r="B201">
        <v>68.25</v>
      </c>
    </row>
    <row r="202" spans="1:2" x14ac:dyDescent="0.5">
      <c r="A202">
        <v>525.45501708984375</v>
      </c>
      <c r="B202">
        <v>75</v>
      </c>
    </row>
    <row r="203" spans="1:2" x14ac:dyDescent="0.5">
      <c r="A203">
        <v>525.46502685546875</v>
      </c>
      <c r="B203">
        <v>91.75</v>
      </c>
    </row>
    <row r="204" spans="1:2" x14ac:dyDescent="0.5">
      <c r="A204">
        <v>525.4749755859375</v>
      </c>
      <c r="B204">
        <v>113.5</v>
      </c>
    </row>
    <row r="205" spans="1:2" x14ac:dyDescent="0.5">
      <c r="A205">
        <v>525.4849853515625</v>
      </c>
      <c r="B205">
        <v>98.75</v>
      </c>
    </row>
    <row r="206" spans="1:2" x14ac:dyDescent="0.5">
      <c r="A206">
        <v>525.4949951171875</v>
      </c>
      <c r="B206">
        <v>49.5</v>
      </c>
    </row>
    <row r="207" spans="1:2" x14ac:dyDescent="0.5">
      <c r="A207">
        <v>525.5050048828125</v>
      </c>
      <c r="B207">
        <v>19</v>
      </c>
    </row>
    <row r="208" spans="1:2" x14ac:dyDescent="0.5">
      <c r="A208">
        <v>525.5150146484375</v>
      </c>
      <c r="B208">
        <v>30.75</v>
      </c>
    </row>
    <row r="209" spans="1:2" x14ac:dyDescent="0.5">
      <c r="A209">
        <v>525.5250244140625</v>
      </c>
      <c r="B209">
        <v>53.5</v>
      </c>
    </row>
    <row r="210" spans="1:2" x14ac:dyDescent="0.5">
      <c r="A210">
        <v>525.53497314453125</v>
      </c>
      <c r="B210">
        <v>54</v>
      </c>
    </row>
    <row r="211" spans="1:2" x14ac:dyDescent="0.5">
      <c r="A211">
        <v>525.54498291015625</v>
      </c>
      <c r="B211">
        <v>53.75</v>
      </c>
    </row>
    <row r="212" spans="1:2" x14ac:dyDescent="0.5">
      <c r="A212">
        <v>525.55499267578125</v>
      </c>
      <c r="B212">
        <v>61.5</v>
      </c>
    </row>
    <row r="213" spans="1:2" x14ac:dyDescent="0.5">
      <c r="A213">
        <v>525.56500244140625</v>
      </c>
      <c r="B213">
        <v>81</v>
      </c>
    </row>
    <row r="214" spans="1:2" x14ac:dyDescent="0.5">
      <c r="A214">
        <v>525.57501220703125</v>
      </c>
      <c r="B214">
        <v>114.5</v>
      </c>
    </row>
    <row r="215" spans="1:2" x14ac:dyDescent="0.5">
      <c r="A215">
        <v>525.58502197265625</v>
      </c>
      <c r="B215">
        <v>104</v>
      </c>
    </row>
    <row r="216" spans="1:2" x14ac:dyDescent="0.5">
      <c r="A216">
        <v>525.594970703125</v>
      </c>
      <c r="B216">
        <v>75.5</v>
      </c>
    </row>
    <row r="217" spans="1:2" x14ac:dyDescent="0.5">
      <c r="A217">
        <v>525.60498046875</v>
      </c>
      <c r="B217">
        <v>79.25</v>
      </c>
    </row>
    <row r="218" spans="1:2" x14ac:dyDescent="0.5">
      <c r="A218">
        <v>525.614990234375</v>
      </c>
      <c r="B218">
        <v>101.80000305175781</v>
      </c>
    </row>
    <row r="219" spans="1:2" x14ac:dyDescent="0.5">
      <c r="A219">
        <v>525.625</v>
      </c>
      <c r="B219">
        <v>118.30000305175781</v>
      </c>
    </row>
    <row r="220" spans="1:2" x14ac:dyDescent="0.5">
      <c r="A220">
        <v>525.635009765625</v>
      </c>
      <c r="B220">
        <v>105.30000305175781</v>
      </c>
    </row>
    <row r="221" spans="1:2" x14ac:dyDescent="0.5">
      <c r="A221">
        <v>525.64501953125</v>
      </c>
      <c r="B221">
        <v>100</v>
      </c>
    </row>
    <row r="222" spans="1:2" x14ac:dyDescent="0.5">
      <c r="A222">
        <v>525.655029296875</v>
      </c>
      <c r="B222">
        <v>126</v>
      </c>
    </row>
    <row r="223" spans="1:2" x14ac:dyDescent="0.5">
      <c r="A223">
        <v>525.66497802734375</v>
      </c>
      <c r="B223">
        <v>133.30000305175781</v>
      </c>
    </row>
    <row r="224" spans="1:2" x14ac:dyDescent="0.5">
      <c r="A224">
        <v>525.67498779296875</v>
      </c>
      <c r="B224">
        <v>106.5</v>
      </c>
    </row>
    <row r="225" spans="1:2" x14ac:dyDescent="0.5">
      <c r="A225">
        <v>525.68499755859375</v>
      </c>
      <c r="B225">
        <v>104</v>
      </c>
    </row>
    <row r="226" spans="1:2" x14ac:dyDescent="0.5">
      <c r="A226">
        <v>525.69500732421875</v>
      </c>
      <c r="B226">
        <v>149.80000305175781</v>
      </c>
    </row>
    <row r="227" spans="1:2" x14ac:dyDescent="0.5">
      <c r="A227">
        <v>525.70501708984375</v>
      </c>
      <c r="B227">
        <v>175</v>
      </c>
    </row>
    <row r="228" spans="1:2" x14ac:dyDescent="0.5">
      <c r="A228">
        <v>525.71502685546875</v>
      </c>
      <c r="B228">
        <v>146.19999694824219</v>
      </c>
    </row>
    <row r="229" spans="1:2" x14ac:dyDescent="0.5">
      <c r="A229">
        <v>525.7249755859375</v>
      </c>
      <c r="B229">
        <v>131.69999694824219</v>
      </c>
    </row>
    <row r="230" spans="1:2" x14ac:dyDescent="0.5">
      <c r="A230">
        <v>525.7349853515625</v>
      </c>
      <c r="B230">
        <v>175.19999694824219</v>
      </c>
    </row>
    <row r="231" spans="1:2" x14ac:dyDescent="0.5">
      <c r="A231">
        <v>525.7449951171875</v>
      </c>
      <c r="B231">
        <v>584.79998779296875</v>
      </c>
    </row>
    <row r="232" spans="1:2" x14ac:dyDescent="0.5">
      <c r="A232">
        <v>525.7550048828125</v>
      </c>
      <c r="B232">
        <v>3103</v>
      </c>
    </row>
    <row r="233" spans="1:2" x14ac:dyDescent="0.5">
      <c r="A233">
        <v>525.7650146484375</v>
      </c>
      <c r="B233">
        <v>14690</v>
      </c>
    </row>
    <row r="234" spans="1:2" x14ac:dyDescent="0.5">
      <c r="A234">
        <v>525.7750244140625</v>
      </c>
      <c r="B234">
        <v>39920</v>
      </c>
    </row>
    <row r="235" spans="1:2" x14ac:dyDescent="0.5">
      <c r="A235">
        <v>525.78497314453125</v>
      </c>
      <c r="B235">
        <v>55340</v>
      </c>
    </row>
    <row r="236" spans="1:2" x14ac:dyDescent="0.5">
      <c r="A236">
        <v>525.79498291015625</v>
      </c>
      <c r="B236">
        <v>38900</v>
      </c>
    </row>
    <row r="237" spans="1:2" x14ac:dyDescent="0.5">
      <c r="A237">
        <v>525.80499267578125</v>
      </c>
      <c r="B237">
        <v>13740</v>
      </c>
    </row>
    <row r="238" spans="1:2" x14ac:dyDescent="0.5">
      <c r="A238">
        <v>525.81500244140625</v>
      </c>
      <c r="B238">
        <v>2809</v>
      </c>
    </row>
    <row r="239" spans="1:2" x14ac:dyDescent="0.5">
      <c r="A239">
        <v>525.82501220703125</v>
      </c>
      <c r="B239">
        <v>705.5</v>
      </c>
    </row>
    <row r="240" spans="1:2" x14ac:dyDescent="0.5">
      <c r="A240">
        <v>525.83502197265625</v>
      </c>
      <c r="B240">
        <v>455.5</v>
      </c>
    </row>
    <row r="241" spans="1:2" x14ac:dyDescent="0.5">
      <c r="A241">
        <v>525.844970703125</v>
      </c>
      <c r="B241">
        <v>701</v>
      </c>
    </row>
    <row r="242" spans="1:2" x14ac:dyDescent="0.5">
      <c r="A242">
        <v>525.85498046875</v>
      </c>
      <c r="B242">
        <v>942</v>
      </c>
    </row>
    <row r="243" spans="1:2" x14ac:dyDescent="0.5">
      <c r="A243">
        <v>525.864990234375</v>
      </c>
      <c r="B243">
        <v>772.5</v>
      </c>
    </row>
    <row r="244" spans="1:2" x14ac:dyDescent="0.5">
      <c r="A244">
        <v>525.875</v>
      </c>
      <c r="B244">
        <v>494.20001220703125</v>
      </c>
    </row>
    <row r="245" spans="1:2" x14ac:dyDescent="0.5">
      <c r="A245">
        <v>525.885009765625</v>
      </c>
      <c r="B245">
        <v>356.70001220703125</v>
      </c>
    </row>
    <row r="246" spans="1:2" x14ac:dyDescent="0.5">
      <c r="A246">
        <v>525.89501953125</v>
      </c>
      <c r="B246">
        <v>261.79998779296875</v>
      </c>
    </row>
    <row r="247" spans="1:2" x14ac:dyDescent="0.5">
      <c r="A247">
        <v>525.905029296875</v>
      </c>
      <c r="B247">
        <v>206.30000305175781</v>
      </c>
    </row>
    <row r="248" spans="1:2" x14ac:dyDescent="0.5">
      <c r="A248">
        <v>525.91497802734375</v>
      </c>
      <c r="B248">
        <v>181.69999694824219</v>
      </c>
    </row>
    <row r="249" spans="1:2" x14ac:dyDescent="0.5">
      <c r="A249">
        <v>525.92498779296875</v>
      </c>
      <c r="B249">
        <v>146.5</v>
      </c>
    </row>
    <row r="250" spans="1:2" x14ac:dyDescent="0.5">
      <c r="A250">
        <v>525.93499755859375</v>
      </c>
      <c r="B250">
        <v>88.5</v>
      </c>
    </row>
    <row r="251" spans="1:2" x14ac:dyDescent="0.5">
      <c r="A251">
        <v>525.94500732421875</v>
      </c>
      <c r="B251">
        <v>61.5</v>
      </c>
    </row>
    <row r="252" spans="1:2" x14ac:dyDescent="0.5">
      <c r="A252">
        <v>525.95501708984375</v>
      </c>
      <c r="B252">
        <v>102.5</v>
      </c>
    </row>
    <row r="253" spans="1:2" x14ac:dyDescent="0.5">
      <c r="A253">
        <v>525.96502685546875</v>
      </c>
      <c r="B253">
        <v>146.19999694824219</v>
      </c>
    </row>
    <row r="254" spans="1:2" x14ac:dyDescent="0.5">
      <c r="A254">
        <v>525.9749755859375</v>
      </c>
      <c r="B254">
        <v>155.80000305175781</v>
      </c>
    </row>
    <row r="255" spans="1:2" x14ac:dyDescent="0.5">
      <c r="A255">
        <v>525.9849853515625</v>
      </c>
      <c r="B255">
        <v>181.30000305175781</v>
      </c>
    </row>
    <row r="256" spans="1:2" x14ac:dyDescent="0.5">
      <c r="A256">
        <v>525.9949951171875</v>
      </c>
      <c r="B256">
        <v>228.5</v>
      </c>
    </row>
    <row r="257" spans="1:2" x14ac:dyDescent="0.5">
      <c r="A257">
        <v>526.0050048828125</v>
      </c>
      <c r="B257">
        <v>214</v>
      </c>
    </row>
    <row r="258" spans="1:2" x14ac:dyDescent="0.5">
      <c r="A258">
        <v>526.0150146484375</v>
      </c>
      <c r="B258">
        <v>155.80000305175781</v>
      </c>
    </row>
    <row r="259" spans="1:2" x14ac:dyDescent="0.5">
      <c r="A259">
        <v>526.0250244140625</v>
      </c>
      <c r="B259">
        <v>148.19999694824219</v>
      </c>
    </row>
    <row r="260" spans="1:2" x14ac:dyDescent="0.5">
      <c r="A260">
        <v>526.03497314453125</v>
      </c>
      <c r="B260">
        <v>166</v>
      </c>
    </row>
    <row r="261" spans="1:2" x14ac:dyDescent="0.5">
      <c r="A261">
        <v>526.04498291015625</v>
      </c>
      <c r="B261">
        <v>154.80000305175781</v>
      </c>
    </row>
    <row r="262" spans="1:2" x14ac:dyDescent="0.5">
      <c r="A262">
        <v>526.05499267578125</v>
      </c>
      <c r="B262">
        <v>110.30000305175781</v>
      </c>
    </row>
    <row r="263" spans="1:2" x14ac:dyDescent="0.5">
      <c r="A263">
        <v>526.06500244140625</v>
      </c>
      <c r="B263">
        <v>97.5</v>
      </c>
    </row>
    <row r="264" spans="1:2" x14ac:dyDescent="0.5">
      <c r="A264">
        <v>526.07501220703125</v>
      </c>
      <c r="B264">
        <v>133</v>
      </c>
    </row>
    <row r="265" spans="1:2" x14ac:dyDescent="0.5">
      <c r="A265">
        <v>526.08502197265625</v>
      </c>
      <c r="B265">
        <v>138.5</v>
      </c>
    </row>
    <row r="266" spans="1:2" x14ac:dyDescent="0.5">
      <c r="A266">
        <v>526.094970703125</v>
      </c>
      <c r="B266">
        <v>146.19999694824219</v>
      </c>
    </row>
    <row r="267" spans="1:2" x14ac:dyDescent="0.5">
      <c r="A267">
        <v>526.10498046875</v>
      </c>
      <c r="B267">
        <v>149.80000305175781</v>
      </c>
    </row>
    <row r="268" spans="1:2" x14ac:dyDescent="0.5">
      <c r="A268">
        <v>526.114990234375</v>
      </c>
      <c r="B268">
        <v>135</v>
      </c>
    </row>
    <row r="269" spans="1:2" x14ac:dyDescent="0.5">
      <c r="A269">
        <v>526.125</v>
      </c>
      <c r="B269">
        <v>160</v>
      </c>
    </row>
    <row r="270" spans="1:2" x14ac:dyDescent="0.5">
      <c r="A270">
        <v>526.135009765625</v>
      </c>
      <c r="B270">
        <v>161.69999694824219</v>
      </c>
    </row>
    <row r="271" spans="1:2" x14ac:dyDescent="0.5">
      <c r="A271">
        <v>526.14501953125</v>
      </c>
      <c r="B271">
        <v>128.30000305175781</v>
      </c>
    </row>
    <row r="272" spans="1:2" x14ac:dyDescent="0.5">
      <c r="A272">
        <v>526.155029296875</v>
      </c>
      <c r="B272">
        <v>130</v>
      </c>
    </row>
    <row r="273" spans="1:2" x14ac:dyDescent="0.5">
      <c r="A273">
        <v>526.16497802734375</v>
      </c>
      <c r="B273">
        <v>166.80000305175781</v>
      </c>
    </row>
    <row r="274" spans="1:2" x14ac:dyDescent="0.5">
      <c r="A274">
        <v>526.17498779296875</v>
      </c>
      <c r="B274">
        <v>192.80000305175781</v>
      </c>
    </row>
    <row r="275" spans="1:2" x14ac:dyDescent="0.5">
      <c r="A275">
        <v>526.18499755859375</v>
      </c>
      <c r="B275">
        <v>179.80000305175781</v>
      </c>
    </row>
    <row r="276" spans="1:2" x14ac:dyDescent="0.5">
      <c r="A276">
        <v>526.19500732421875</v>
      </c>
      <c r="B276">
        <v>178.5</v>
      </c>
    </row>
    <row r="277" spans="1:2" x14ac:dyDescent="0.5">
      <c r="A277">
        <v>526.20501708984375</v>
      </c>
      <c r="B277">
        <v>226.5</v>
      </c>
    </row>
    <row r="278" spans="1:2" x14ac:dyDescent="0.5">
      <c r="A278">
        <v>526.21502685546875</v>
      </c>
      <c r="B278">
        <v>291.29998779296875</v>
      </c>
    </row>
    <row r="279" spans="1:2" x14ac:dyDescent="0.5">
      <c r="A279">
        <v>526.2249755859375</v>
      </c>
      <c r="B279">
        <v>348.70001220703125</v>
      </c>
    </row>
    <row r="280" spans="1:2" x14ac:dyDescent="0.5">
      <c r="A280">
        <v>526.2349853515625</v>
      </c>
      <c r="B280">
        <v>325</v>
      </c>
    </row>
    <row r="281" spans="1:2" x14ac:dyDescent="0.5">
      <c r="A281">
        <v>526.2449951171875</v>
      </c>
      <c r="B281">
        <v>380</v>
      </c>
    </row>
    <row r="282" spans="1:2" x14ac:dyDescent="0.5">
      <c r="A282">
        <v>526.2550048828125</v>
      </c>
      <c r="B282">
        <v>2119</v>
      </c>
    </row>
    <row r="283" spans="1:2" x14ac:dyDescent="0.5">
      <c r="A283">
        <v>526.2659912109375</v>
      </c>
      <c r="B283">
        <v>15690</v>
      </c>
    </row>
    <row r="284" spans="1:2" x14ac:dyDescent="0.5">
      <c r="A284">
        <v>526.2760009765625</v>
      </c>
      <c r="B284">
        <v>64290</v>
      </c>
    </row>
    <row r="285" spans="1:2" x14ac:dyDescent="0.5">
      <c r="A285">
        <v>526.2860107421875</v>
      </c>
      <c r="B285">
        <v>115500</v>
      </c>
    </row>
    <row r="286" spans="1:2" x14ac:dyDescent="0.5">
      <c r="A286">
        <v>526.2960205078125</v>
      </c>
      <c r="B286">
        <v>96610</v>
      </c>
    </row>
    <row r="287" spans="1:2" x14ac:dyDescent="0.5">
      <c r="A287">
        <v>526.3060302734375</v>
      </c>
      <c r="B287">
        <v>37010</v>
      </c>
    </row>
    <row r="288" spans="1:2" x14ac:dyDescent="0.5">
      <c r="A288">
        <v>526.31597900390625</v>
      </c>
      <c r="B288">
        <v>6173</v>
      </c>
    </row>
    <row r="289" spans="1:2" x14ac:dyDescent="0.5">
      <c r="A289">
        <v>526.32598876953125</v>
      </c>
      <c r="B289">
        <v>955.70001220703125</v>
      </c>
    </row>
    <row r="290" spans="1:2" x14ac:dyDescent="0.5">
      <c r="A290">
        <v>526.33599853515625</v>
      </c>
      <c r="B290">
        <v>533</v>
      </c>
    </row>
    <row r="291" spans="1:2" x14ac:dyDescent="0.5">
      <c r="A291">
        <v>526.34600830078125</v>
      </c>
      <c r="B291">
        <v>778.70001220703125</v>
      </c>
    </row>
    <row r="292" spans="1:2" x14ac:dyDescent="0.5">
      <c r="A292">
        <v>526.35601806640625</v>
      </c>
      <c r="B292">
        <v>986.70001220703125</v>
      </c>
    </row>
    <row r="293" spans="1:2" x14ac:dyDescent="0.5">
      <c r="A293">
        <v>526.36602783203125</v>
      </c>
      <c r="B293">
        <v>757</v>
      </c>
    </row>
    <row r="294" spans="1:2" x14ac:dyDescent="0.5">
      <c r="A294">
        <v>526.3759765625</v>
      </c>
      <c r="B294">
        <v>356</v>
      </c>
    </row>
    <row r="295" spans="1:2" x14ac:dyDescent="0.5">
      <c r="A295">
        <v>526.385986328125</v>
      </c>
      <c r="B295">
        <v>220.30000305175781</v>
      </c>
    </row>
    <row r="296" spans="1:2" x14ac:dyDescent="0.5">
      <c r="A296">
        <v>526.39599609375</v>
      </c>
      <c r="B296">
        <v>268.5</v>
      </c>
    </row>
    <row r="297" spans="1:2" x14ac:dyDescent="0.5">
      <c r="A297">
        <v>526.406005859375</v>
      </c>
      <c r="B297">
        <v>347.79998779296875</v>
      </c>
    </row>
    <row r="298" spans="1:2" x14ac:dyDescent="0.5">
      <c r="A298">
        <v>526.416015625</v>
      </c>
      <c r="B298">
        <v>369.20001220703125</v>
      </c>
    </row>
    <row r="299" spans="1:2" x14ac:dyDescent="0.5">
      <c r="A299">
        <v>526.426025390625</v>
      </c>
      <c r="B299">
        <v>252.5</v>
      </c>
    </row>
    <row r="300" spans="1:2" x14ac:dyDescent="0.5">
      <c r="A300">
        <v>526.43597412109375</v>
      </c>
      <c r="B300">
        <v>129.30000305175781</v>
      </c>
    </row>
    <row r="301" spans="1:2" x14ac:dyDescent="0.5">
      <c r="A301">
        <v>526.44598388671875</v>
      </c>
      <c r="B301">
        <v>108</v>
      </c>
    </row>
    <row r="302" spans="1:2" x14ac:dyDescent="0.5">
      <c r="A302">
        <v>526.45599365234375</v>
      </c>
      <c r="B302">
        <v>164.5</v>
      </c>
    </row>
    <row r="303" spans="1:2" x14ac:dyDescent="0.5">
      <c r="A303">
        <v>526.46600341796875</v>
      </c>
      <c r="B303">
        <v>279.29998779296875</v>
      </c>
    </row>
    <row r="304" spans="1:2" x14ac:dyDescent="0.5">
      <c r="A304">
        <v>526.47601318359375</v>
      </c>
      <c r="B304">
        <v>435.5</v>
      </c>
    </row>
    <row r="305" spans="1:2" x14ac:dyDescent="0.5">
      <c r="A305">
        <v>526.48602294921875</v>
      </c>
      <c r="B305">
        <v>495</v>
      </c>
    </row>
    <row r="306" spans="1:2" x14ac:dyDescent="0.5">
      <c r="A306">
        <v>526.4959716796875</v>
      </c>
      <c r="B306">
        <v>384</v>
      </c>
    </row>
    <row r="307" spans="1:2" x14ac:dyDescent="0.5">
      <c r="A307">
        <v>526.5059814453125</v>
      </c>
      <c r="B307">
        <v>294.70001220703125</v>
      </c>
    </row>
    <row r="308" spans="1:2" x14ac:dyDescent="0.5">
      <c r="A308">
        <v>526.5159912109375</v>
      </c>
      <c r="B308">
        <v>290</v>
      </c>
    </row>
    <row r="309" spans="1:2" x14ac:dyDescent="0.5">
      <c r="A309">
        <v>526.5260009765625</v>
      </c>
      <c r="B309">
        <v>325.20001220703125</v>
      </c>
    </row>
    <row r="310" spans="1:2" x14ac:dyDescent="0.5">
      <c r="A310">
        <v>526.5360107421875</v>
      </c>
      <c r="B310">
        <v>322</v>
      </c>
    </row>
    <row r="311" spans="1:2" x14ac:dyDescent="0.5">
      <c r="A311">
        <v>526.5460205078125</v>
      </c>
      <c r="B311">
        <v>234</v>
      </c>
    </row>
    <row r="312" spans="1:2" x14ac:dyDescent="0.5">
      <c r="A312">
        <v>526.5560302734375</v>
      </c>
      <c r="B312">
        <v>173.19999694824219</v>
      </c>
    </row>
    <row r="313" spans="1:2" x14ac:dyDescent="0.5">
      <c r="A313">
        <v>526.56597900390625</v>
      </c>
      <c r="B313">
        <v>186.30000305175781</v>
      </c>
    </row>
    <row r="314" spans="1:2" x14ac:dyDescent="0.5">
      <c r="A314">
        <v>526.57598876953125</v>
      </c>
      <c r="B314">
        <v>206.30000305175781</v>
      </c>
    </row>
    <row r="315" spans="1:2" x14ac:dyDescent="0.5">
      <c r="A315">
        <v>526.58599853515625</v>
      </c>
      <c r="B315">
        <v>201.5</v>
      </c>
    </row>
    <row r="316" spans="1:2" x14ac:dyDescent="0.5">
      <c r="A316">
        <v>526.59600830078125</v>
      </c>
      <c r="B316">
        <v>232.19999694824219</v>
      </c>
    </row>
    <row r="317" spans="1:2" x14ac:dyDescent="0.5">
      <c r="A317">
        <v>526.60601806640625</v>
      </c>
      <c r="B317">
        <v>268</v>
      </c>
    </row>
    <row r="318" spans="1:2" x14ac:dyDescent="0.5">
      <c r="A318">
        <v>526.61602783203125</v>
      </c>
      <c r="B318">
        <v>221.5</v>
      </c>
    </row>
    <row r="319" spans="1:2" x14ac:dyDescent="0.5">
      <c r="A319">
        <v>526.6259765625</v>
      </c>
      <c r="B319">
        <v>144.19999694824219</v>
      </c>
    </row>
    <row r="320" spans="1:2" x14ac:dyDescent="0.5">
      <c r="A320">
        <v>526.635986328125</v>
      </c>
      <c r="B320">
        <v>163.80000305175781</v>
      </c>
    </row>
    <row r="321" spans="1:2" x14ac:dyDescent="0.5">
      <c r="A321">
        <v>526.64599609375</v>
      </c>
      <c r="B321">
        <v>234.5</v>
      </c>
    </row>
    <row r="322" spans="1:2" x14ac:dyDescent="0.5">
      <c r="A322">
        <v>526.656005859375</v>
      </c>
      <c r="B322">
        <v>223.19999694824219</v>
      </c>
    </row>
    <row r="323" spans="1:2" x14ac:dyDescent="0.5">
      <c r="A323">
        <v>526.666015625</v>
      </c>
      <c r="B323">
        <v>223.69999694824219</v>
      </c>
    </row>
    <row r="324" spans="1:2" x14ac:dyDescent="0.5">
      <c r="A324">
        <v>526.676025390625</v>
      </c>
      <c r="B324">
        <v>269.20001220703125</v>
      </c>
    </row>
    <row r="325" spans="1:2" x14ac:dyDescent="0.5">
      <c r="A325">
        <v>526.68597412109375</v>
      </c>
      <c r="B325">
        <v>283</v>
      </c>
    </row>
    <row r="326" spans="1:2" x14ac:dyDescent="0.5">
      <c r="A326">
        <v>526.69598388671875</v>
      </c>
      <c r="B326">
        <v>310.70001220703125</v>
      </c>
    </row>
    <row r="327" spans="1:2" x14ac:dyDescent="0.5">
      <c r="A327">
        <v>526.70599365234375</v>
      </c>
      <c r="B327">
        <v>312.70001220703125</v>
      </c>
    </row>
    <row r="328" spans="1:2" x14ac:dyDescent="0.5">
      <c r="A328">
        <v>526.71600341796875</v>
      </c>
      <c r="B328">
        <v>315.5</v>
      </c>
    </row>
    <row r="329" spans="1:2" x14ac:dyDescent="0.5">
      <c r="A329">
        <v>526.72601318359375</v>
      </c>
      <c r="B329">
        <v>389.5</v>
      </c>
    </row>
    <row r="330" spans="1:2" x14ac:dyDescent="0.5">
      <c r="A330">
        <v>526.73602294921875</v>
      </c>
      <c r="B330">
        <v>409.79998779296875</v>
      </c>
    </row>
    <row r="331" spans="1:2" x14ac:dyDescent="0.5">
      <c r="A331">
        <v>526.7459716796875</v>
      </c>
      <c r="B331">
        <v>514.5</v>
      </c>
    </row>
    <row r="332" spans="1:2" x14ac:dyDescent="0.5">
      <c r="A332">
        <v>526.7559814453125</v>
      </c>
      <c r="B332">
        <v>1440</v>
      </c>
    </row>
    <row r="333" spans="1:2" x14ac:dyDescent="0.5">
      <c r="A333">
        <v>526.7659912109375</v>
      </c>
      <c r="B333">
        <v>12470</v>
      </c>
    </row>
    <row r="334" spans="1:2" x14ac:dyDescent="0.5">
      <c r="A334">
        <v>526.7760009765625</v>
      </c>
      <c r="B334">
        <v>86090</v>
      </c>
    </row>
    <row r="335" spans="1:2" x14ac:dyDescent="0.5">
      <c r="A335">
        <v>526.7860107421875</v>
      </c>
      <c r="B335">
        <v>206400</v>
      </c>
    </row>
    <row r="336" spans="1:2" x14ac:dyDescent="0.5">
      <c r="A336">
        <v>526.7960205078125</v>
      </c>
      <c r="B336">
        <v>209200</v>
      </c>
    </row>
    <row r="337" spans="1:2" x14ac:dyDescent="0.5">
      <c r="A337">
        <v>526.8060302734375</v>
      </c>
      <c r="B337">
        <v>88240</v>
      </c>
    </row>
    <row r="338" spans="1:2" x14ac:dyDescent="0.5">
      <c r="A338">
        <v>526.81597900390625</v>
      </c>
      <c r="B338">
        <v>11630</v>
      </c>
    </row>
    <row r="339" spans="1:2" x14ac:dyDescent="0.5">
      <c r="A339">
        <v>526.8270263671875</v>
      </c>
      <c r="B339">
        <v>1222</v>
      </c>
    </row>
    <row r="340" spans="1:2" x14ac:dyDescent="0.5">
      <c r="A340">
        <v>526.83697509765625</v>
      </c>
      <c r="B340">
        <v>860.5</v>
      </c>
    </row>
    <row r="341" spans="1:2" x14ac:dyDescent="0.5">
      <c r="A341">
        <v>526.84698486328125</v>
      </c>
      <c r="B341">
        <v>1326</v>
      </c>
    </row>
    <row r="342" spans="1:2" x14ac:dyDescent="0.5">
      <c r="A342">
        <v>526.85699462890625</v>
      </c>
      <c r="B342">
        <v>1826</v>
      </c>
    </row>
    <row r="343" spans="1:2" x14ac:dyDescent="0.5">
      <c r="A343">
        <v>526.86700439453125</v>
      </c>
      <c r="B343">
        <v>1678</v>
      </c>
    </row>
    <row r="344" spans="1:2" x14ac:dyDescent="0.5">
      <c r="A344">
        <v>526.87701416015625</v>
      </c>
      <c r="B344">
        <v>931.79998779296875</v>
      </c>
    </row>
    <row r="345" spans="1:2" x14ac:dyDescent="0.5">
      <c r="A345">
        <v>526.88702392578125</v>
      </c>
      <c r="B345">
        <v>439.29998779296875</v>
      </c>
    </row>
    <row r="346" spans="1:2" x14ac:dyDescent="0.5">
      <c r="A346">
        <v>526.89697265625</v>
      </c>
      <c r="B346">
        <v>459.5</v>
      </c>
    </row>
    <row r="347" spans="1:2" x14ac:dyDescent="0.5">
      <c r="A347">
        <v>526.906982421875</v>
      </c>
      <c r="B347">
        <v>777.5</v>
      </c>
    </row>
    <row r="348" spans="1:2" x14ac:dyDescent="0.5">
      <c r="A348">
        <v>526.9169921875</v>
      </c>
      <c r="B348">
        <v>968.79998779296875</v>
      </c>
    </row>
    <row r="349" spans="1:2" x14ac:dyDescent="0.5">
      <c r="A349">
        <v>526.927001953125</v>
      </c>
      <c r="B349">
        <v>667.79998779296875</v>
      </c>
    </row>
    <row r="350" spans="1:2" x14ac:dyDescent="0.5">
      <c r="A350">
        <v>526.93701171875</v>
      </c>
      <c r="B350">
        <v>276.29998779296875</v>
      </c>
    </row>
    <row r="351" spans="1:2" x14ac:dyDescent="0.5">
      <c r="A351">
        <v>526.947021484375</v>
      </c>
      <c r="B351">
        <v>163</v>
      </c>
    </row>
    <row r="352" spans="1:2" x14ac:dyDescent="0.5">
      <c r="A352">
        <v>526.95697021484375</v>
      </c>
      <c r="B352">
        <v>196.5</v>
      </c>
    </row>
    <row r="353" spans="1:2" x14ac:dyDescent="0.5">
      <c r="A353">
        <v>526.96697998046875</v>
      </c>
      <c r="B353">
        <v>485</v>
      </c>
    </row>
    <row r="354" spans="1:2" x14ac:dyDescent="0.5">
      <c r="A354">
        <v>526.97698974609375</v>
      </c>
      <c r="B354">
        <v>1146</v>
      </c>
    </row>
    <row r="355" spans="1:2" x14ac:dyDescent="0.5">
      <c r="A355">
        <v>526.98699951171875</v>
      </c>
      <c r="B355">
        <v>1351</v>
      </c>
    </row>
    <row r="356" spans="1:2" x14ac:dyDescent="0.5">
      <c r="A356">
        <v>526.99700927734375</v>
      </c>
      <c r="B356">
        <v>755.29998779296875</v>
      </c>
    </row>
    <row r="357" spans="1:2" x14ac:dyDescent="0.5">
      <c r="A357">
        <v>527.00701904296875</v>
      </c>
      <c r="B357">
        <v>321</v>
      </c>
    </row>
    <row r="358" spans="1:2" x14ac:dyDescent="0.5">
      <c r="A358">
        <v>527.01702880859375</v>
      </c>
      <c r="B358">
        <v>288</v>
      </c>
    </row>
    <row r="359" spans="1:2" x14ac:dyDescent="0.5">
      <c r="A359">
        <v>527.0269775390625</v>
      </c>
      <c r="B359">
        <v>328.79998779296875</v>
      </c>
    </row>
    <row r="360" spans="1:2" x14ac:dyDescent="0.5">
      <c r="A360">
        <v>527.0369873046875</v>
      </c>
      <c r="B360">
        <v>353</v>
      </c>
    </row>
    <row r="361" spans="1:2" x14ac:dyDescent="0.5">
      <c r="A361">
        <v>527.0469970703125</v>
      </c>
      <c r="B361">
        <v>280.29998779296875</v>
      </c>
    </row>
    <row r="362" spans="1:2" x14ac:dyDescent="0.5">
      <c r="A362">
        <v>527.0570068359375</v>
      </c>
      <c r="B362">
        <v>260.70001220703125</v>
      </c>
    </row>
    <row r="363" spans="1:2" x14ac:dyDescent="0.5">
      <c r="A363">
        <v>527.0670166015625</v>
      </c>
      <c r="B363">
        <v>305</v>
      </c>
    </row>
    <row r="364" spans="1:2" x14ac:dyDescent="0.5">
      <c r="A364">
        <v>527.0770263671875</v>
      </c>
      <c r="B364">
        <v>322.79998779296875</v>
      </c>
    </row>
    <row r="365" spans="1:2" x14ac:dyDescent="0.5">
      <c r="A365">
        <v>527.08697509765625</v>
      </c>
      <c r="B365">
        <v>407.70001220703125</v>
      </c>
    </row>
    <row r="366" spans="1:2" x14ac:dyDescent="0.5">
      <c r="A366">
        <v>527.09698486328125</v>
      </c>
      <c r="B366">
        <v>441.79998779296875</v>
      </c>
    </row>
    <row r="367" spans="1:2" x14ac:dyDescent="0.5">
      <c r="A367">
        <v>527.10699462890625</v>
      </c>
      <c r="B367">
        <v>301.5</v>
      </c>
    </row>
    <row r="368" spans="1:2" x14ac:dyDescent="0.5">
      <c r="A368">
        <v>527.11700439453125</v>
      </c>
      <c r="B368">
        <v>156.5</v>
      </c>
    </row>
    <row r="369" spans="1:2" x14ac:dyDescent="0.5">
      <c r="A369">
        <v>527.12701416015625</v>
      </c>
      <c r="B369">
        <v>98</v>
      </c>
    </row>
    <row r="370" spans="1:2" x14ac:dyDescent="0.5">
      <c r="A370">
        <v>527.13702392578125</v>
      </c>
      <c r="B370">
        <v>104</v>
      </c>
    </row>
    <row r="371" spans="1:2" x14ac:dyDescent="0.5">
      <c r="A371">
        <v>527.14697265625</v>
      </c>
      <c r="B371">
        <v>172.5</v>
      </c>
    </row>
    <row r="372" spans="1:2" x14ac:dyDescent="0.5">
      <c r="A372">
        <v>527.156982421875</v>
      </c>
      <c r="B372">
        <v>212.5</v>
      </c>
    </row>
    <row r="373" spans="1:2" x14ac:dyDescent="0.5">
      <c r="A373">
        <v>527.1669921875</v>
      </c>
      <c r="B373">
        <v>168.80000305175781</v>
      </c>
    </row>
    <row r="374" spans="1:2" x14ac:dyDescent="0.5">
      <c r="A374">
        <v>527.177001953125</v>
      </c>
      <c r="B374">
        <v>168</v>
      </c>
    </row>
    <row r="375" spans="1:2" x14ac:dyDescent="0.5">
      <c r="A375">
        <v>527.18701171875</v>
      </c>
      <c r="B375">
        <v>279.5</v>
      </c>
    </row>
    <row r="376" spans="1:2" x14ac:dyDescent="0.5">
      <c r="A376">
        <v>527.197021484375</v>
      </c>
      <c r="B376">
        <v>375.5</v>
      </c>
    </row>
    <row r="377" spans="1:2" x14ac:dyDescent="0.5">
      <c r="A377">
        <v>527.20697021484375</v>
      </c>
      <c r="B377">
        <v>415.20001220703125</v>
      </c>
    </row>
    <row r="378" spans="1:2" x14ac:dyDescent="0.5">
      <c r="A378">
        <v>527.21697998046875</v>
      </c>
      <c r="B378">
        <v>454.29998779296875</v>
      </c>
    </row>
    <row r="379" spans="1:2" x14ac:dyDescent="0.5">
      <c r="A379">
        <v>527.22698974609375</v>
      </c>
      <c r="B379">
        <v>446.5</v>
      </c>
    </row>
    <row r="380" spans="1:2" x14ac:dyDescent="0.5">
      <c r="A380">
        <v>527.23699951171875</v>
      </c>
      <c r="B380">
        <v>371.70001220703125</v>
      </c>
    </row>
    <row r="381" spans="1:2" x14ac:dyDescent="0.5">
      <c r="A381">
        <v>527.24700927734375</v>
      </c>
      <c r="B381">
        <v>452.5</v>
      </c>
    </row>
    <row r="382" spans="1:2" x14ac:dyDescent="0.5">
      <c r="A382">
        <v>527.25799560546875</v>
      </c>
      <c r="B382">
        <v>1347</v>
      </c>
    </row>
    <row r="383" spans="1:2" x14ac:dyDescent="0.5">
      <c r="A383">
        <v>527.26800537109375</v>
      </c>
      <c r="B383">
        <v>9139</v>
      </c>
    </row>
    <row r="384" spans="1:2" x14ac:dyDescent="0.5">
      <c r="A384">
        <v>527.27801513671875</v>
      </c>
      <c r="B384">
        <v>71070</v>
      </c>
    </row>
    <row r="385" spans="1:2" x14ac:dyDescent="0.5">
      <c r="A385">
        <v>527.28802490234375</v>
      </c>
      <c r="B385">
        <v>193200</v>
      </c>
    </row>
    <row r="386" spans="1:2" x14ac:dyDescent="0.5">
      <c r="A386">
        <v>527.2979736328125</v>
      </c>
      <c r="B386">
        <v>221500</v>
      </c>
    </row>
    <row r="387" spans="1:2" x14ac:dyDescent="0.5">
      <c r="A387">
        <v>527.3079833984375</v>
      </c>
      <c r="B387">
        <v>109300</v>
      </c>
    </row>
    <row r="388" spans="1:2" x14ac:dyDescent="0.5">
      <c r="A388">
        <v>527.3179931640625</v>
      </c>
      <c r="B388">
        <v>19310</v>
      </c>
    </row>
    <row r="389" spans="1:2" x14ac:dyDescent="0.5">
      <c r="A389">
        <v>527.3280029296875</v>
      </c>
      <c r="B389">
        <v>1589</v>
      </c>
    </row>
    <row r="390" spans="1:2" x14ac:dyDescent="0.5">
      <c r="A390">
        <v>527.3380126953125</v>
      </c>
      <c r="B390">
        <v>643.29998779296875</v>
      </c>
    </row>
    <row r="391" spans="1:2" x14ac:dyDescent="0.5">
      <c r="A391">
        <v>527.3480224609375</v>
      </c>
      <c r="B391">
        <v>1095</v>
      </c>
    </row>
    <row r="392" spans="1:2" x14ac:dyDescent="0.5">
      <c r="A392">
        <v>527.35797119140625</v>
      </c>
      <c r="B392">
        <v>1591</v>
      </c>
    </row>
    <row r="393" spans="1:2" x14ac:dyDescent="0.5">
      <c r="A393">
        <v>527.36798095703125</v>
      </c>
      <c r="B393">
        <v>1259</v>
      </c>
    </row>
    <row r="394" spans="1:2" x14ac:dyDescent="0.5">
      <c r="A394">
        <v>527.37799072265625</v>
      </c>
      <c r="B394">
        <v>506.70001220703125</v>
      </c>
    </row>
    <row r="395" spans="1:2" x14ac:dyDescent="0.5">
      <c r="A395">
        <v>527.38800048828125</v>
      </c>
      <c r="B395">
        <v>185</v>
      </c>
    </row>
    <row r="396" spans="1:2" x14ac:dyDescent="0.5">
      <c r="A396">
        <v>527.39801025390625</v>
      </c>
      <c r="B396">
        <v>339</v>
      </c>
    </row>
    <row r="397" spans="1:2" x14ac:dyDescent="0.5">
      <c r="A397">
        <v>527.40802001953125</v>
      </c>
      <c r="B397">
        <v>1220</v>
      </c>
    </row>
    <row r="398" spans="1:2" x14ac:dyDescent="0.5">
      <c r="A398">
        <v>527.41802978515625</v>
      </c>
      <c r="B398">
        <v>2063</v>
      </c>
    </row>
    <row r="399" spans="1:2" x14ac:dyDescent="0.5">
      <c r="A399">
        <v>527.427978515625</v>
      </c>
      <c r="B399">
        <v>1526</v>
      </c>
    </row>
    <row r="400" spans="1:2" x14ac:dyDescent="0.5">
      <c r="A400">
        <v>527.43798828125</v>
      </c>
      <c r="B400">
        <v>508.20001220703125</v>
      </c>
    </row>
    <row r="401" spans="1:2" x14ac:dyDescent="0.5">
      <c r="A401">
        <v>527.447998046875</v>
      </c>
      <c r="B401">
        <v>154.30000305175781</v>
      </c>
    </row>
    <row r="402" spans="1:2" x14ac:dyDescent="0.5">
      <c r="A402">
        <v>527.4580078125</v>
      </c>
      <c r="B402">
        <v>200.19999694824219</v>
      </c>
    </row>
    <row r="403" spans="1:2" x14ac:dyDescent="0.5">
      <c r="A403">
        <v>527.468017578125</v>
      </c>
      <c r="B403">
        <v>420</v>
      </c>
    </row>
    <row r="404" spans="1:2" x14ac:dyDescent="0.5">
      <c r="A404">
        <v>527.47802734375</v>
      </c>
      <c r="B404">
        <v>902.29998779296875</v>
      </c>
    </row>
    <row r="405" spans="1:2" x14ac:dyDescent="0.5">
      <c r="A405">
        <v>527.48797607421875</v>
      </c>
      <c r="B405">
        <v>1215</v>
      </c>
    </row>
    <row r="406" spans="1:2" x14ac:dyDescent="0.5">
      <c r="A406">
        <v>527.49798583984375</v>
      </c>
      <c r="B406">
        <v>832.20001220703125</v>
      </c>
    </row>
    <row r="407" spans="1:2" x14ac:dyDescent="0.5">
      <c r="A407">
        <v>527.50799560546875</v>
      </c>
      <c r="B407">
        <v>320.5</v>
      </c>
    </row>
    <row r="408" spans="1:2" x14ac:dyDescent="0.5">
      <c r="A408">
        <v>527.51800537109375</v>
      </c>
      <c r="B408">
        <v>193</v>
      </c>
    </row>
    <row r="409" spans="1:2" x14ac:dyDescent="0.5">
      <c r="A409">
        <v>527.52801513671875</v>
      </c>
      <c r="B409">
        <v>200</v>
      </c>
    </row>
    <row r="410" spans="1:2" x14ac:dyDescent="0.5">
      <c r="A410">
        <v>527.53802490234375</v>
      </c>
      <c r="B410">
        <v>204.69999694824219</v>
      </c>
    </row>
    <row r="411" spans="1:2" x14ac:dyDescent="0.5">
      <c r="A411">
        <v>527.5479736328125</v>
      </c>
      <c r="B411">
        <v>219.5</v>
      </c>
    </row>
    <row r="412" spans="1:2" x14ac:dyDescent="0.5">
      <c r="A412">
        <v>527.5579833984375</v>
      </c>
      <c r="B412">
        <v>177</v>
      </c>
    </row>
    <row r="413" spans="1:2" x14ac:dyDescent="0.5">
      <c r="A413">
        <v>527.5679931640625</v>
      </c>
      <c r="B413">
        <v>118.30000305175781</v>
      </c>
    </row>
    <row r="414" spans="1:2" x14ac:dyDescent="0.5">
      <c r="A414">
        <v>527.5780029296875</v>
      </c>
      <c r="B414">
        <v>149.19999694824219</v>
      </c>
    </row>
    <row r="415" spans="1:2" x14ac:dyDescent="0.5">
      <c r="A415">
        <v>527.5880126953125</v>
      </c>
      <c r="B415">
        <v>239.5</v>
      </c>
    </row>
    <row r="416" spans="1:2" x14ac:dyDescent="0.5">
      <c r="A416">
        <v>527.5980224609375</v>
      </c>
      <c r="B416">
        <v>252.5</v>
      </c>
    </row>
    <row r="417" spans="1:2" x14ac:dyDescent="0.5">
      <c r="A417">
        <v>527.60797119140625</v>
      </c>
      <c r="B417">
        <v>169.80000305175781</v>
      </c>
    </row>
    <row r="418" spans="1:2" x14ac:dyDescent="0.5">
      <c r="A418">
        <v>527.61798095703125</v>
      </c>
      <c r="B418">
        <v>144.80000305175781</v>
      </c>
    </row>
    <row r="419" spans="1:2" x14ac:dyDescent="0.5">
      <c r="A419">
        <v>527.62799072265625</v>
      </c>
      <c r="B419">
        <v>211.5</v>
      </c>
    </row>
    <row r="420" spans="1:2" x14ac:dyDescent="0.5">
      <c r="A420">
        <v>527.63800048828125</v>
      </c>
      <c r="B420">
        <v>281.29998779296875</v>
      </c>
    </row>
    <row r="421" spans="1:2" x14ac:dyDescent="0.5">
      <c r="A421">
        <v>527.64801025390625</v>
      </c>
      <c r="B421">
        <v>303</v>
      </c>
    </row>
    <row r="422" spans="1:2" x14ac:dyDescent="0.5">
      <c r="A422">
        <v>527.65899658203125</v>
      </c>
      <c r="B422">
        <v>258.29998779296875</v>
      </c>
    </row>
    <row r="423" spans="1:2" x14ac:dyDescent="0.5">
      <c r="A423">
        <v>527.66900634765625</v>
      </c>
      <c r="B423">
        <v>185.5</v>
      </c>
    </row>
    <row r="424" spans="1:2" x14ac:dyDescent="0.5">
      <c r="A424">
        <v>527.67901611328125</v>
      </c>
      <c r="B424">
        <v>134.69999694824219</v>
      </c>
    </row>
    <row r="425" spans="1:2" x14ac:dyDescent="0.5">
      <c r="A425">
        <v>527.68902587890625</v>
      </c>
      <c r="B425">
        <v>141</v>
      </c>
    </row>
    <row r="426" spans="1:2" x14ac:dyDescent="0.5">
      <c r="A426">
        <v>527.698974609375</v>
      </c>
      <c r="B426">
        <v>167.5</v>
      </c>
    </row>
    <row r="427" spans="1:2" x14ac:dyDescent="0.5">
      <c r="A427">
        <v>527.708984375</v>
      </c>
      <c r="B427">
        <v>188.80000305175781</v>
      </c>
    </row>
    <row r="428" spans="1:2" x14ac:dyDescent="0.5">
      <c r="A428">
        <v>527.718994140625</v>
      </c>
      <c r="B428">
        <v>268.79998779296875</v>
      </c>
    </row>
    <row r="429" spans="1:2" x14ac:dyDescent="0.5">
      <c r="A429">
        <v>527.72900390625</v>
      </c>
      <c r="B429">
        <v>297.5</v>
      </c>
    </row>
    <row r="430" spans="1:2" x14ac:dyDescent="0.5">
      <c r="A430">
        <v>527.739013671875</v>
      </c>
      <c r="B430">
        <v>238.80000305175781</v>
      </c>
    </row>
    <row r="431" spans="1:2" x14ac:dyDescent="0.5">
      <c r="A431">
        <v>527.7490234375</v>
      </c>
      <c r="B431">
        <v>294.5</v>
      </c>
    </row>
    <row r="432" spans="1:2" x14ac:dyDescent="0.5">
      <c r="A432">
        <v>527.75897216796875</v>
      </c>
      <c r="B432">
        <v>848.20001220703125</v>
      </c>
    </row>
    <row r="433" spans="1:2" x14ac:dyDescent="0.5">
      <c r="A433">
        <v>527.76898193359375</v>
      </c>
      <c r="B433">
        <v>6019</v>
      </c>
    </row>
    <row r="434" spans="1:2" x14ac:dyDescent="0.5">
      <c r="A434">
        <v>527.77899169921875</v>
      </c>
      <c r="B434">
        <v>39200</v>
      </c>
    </row>
    <row r="435" spans="1:2" x14ac:dyDescent="0.5">
      <c r="A435">
        <v>527.78900146484375</v>
      </c>
      <c r="B435">
        <v>103400</v>
      </c>
    </row>
    <row r="436" spans="1:2" x14ac:dyDescent="0.5">
      <c r="A436">
        <v>527.79901123046875</v>
      </c>
      <c r="B436">
        <v>122100</v>
      </c>
    </row>
    <row r="437" spans="1:2" x14ac:dyDescent="0.5">
      <c r="A437">
        <v>527.80902099609375</v>
      </c>
      <c r="B437">
        <v>66100</v>
      </c>
    </row>
    <row r="438" spans="1:2" x14ac:dyDescent="0.5">
      <c r="A438">
        <v>527.8189697265625</v>
      </c>
      <c r="B438">
        <v>15470</v>
      </c>
    </row>
    <row r="439" spans="1:2" x14ac:dyDescent="0.5">
      <c r="A439">
        <v>527.8289794921875</v>
      </c>
      <c r="B439">
        <v>2343</v>
      </c>
    </row>
    <row r="440" spans="1:2" x14ac:dyDescent="0.5">
      <c r="A440">
        <v>527.8389892578125</v>
      </c>
      <c r="B440">
        <v>780</v>
      </c>
    </row>
    <row r="441" spans="1:2" x14ac:dyDescent="0.5">
      <c r="A441">
        <v>527.8489990234375</v>
      </c>
      <c r="B441">
        <v>851.20001220703125</v>
      </c>
    </row>
    <row r="442" spans="1:2" x14ac:dyDescent="0.5">
      <c r="A442">
        <v>527.8590087890625</v>
      </c>
      <c r="B442">
        <v>1119</v>
      </c>
    </row>
    <row r="443" spans="1:2" x14ac:dyDescent="0.5">
      <c r="A443">
        <v>527.8690185546875</v>
      </c>
      <c r="B443">
        <v>990</v>
      </c>
    </row>
    <row r="444" spans="1:2" x14ac:dyDescent="0.5">
      <c r="A444">
        <v>527.8790283203125</v>
      </c>
      <c r="B444">
        <v>539</v>
      </c>
    </row>
    <row r="445" spans="1:2" x14ac:dyDescent="0.5">
      <c r="A445">
        <v>527.88897705078125</v>
      </c>
      <c r="B445">
        <v>182</v>
      </c>
    </row>
    <row r="446" spans="1:2" x14ac:dyDescent="0.5">
      <c r="A446">
        <v>527.89898681640625</v>
      </c>
      <c r="B446">
        <v>188.30000305175781</v>
      </c>
    </row>
    <row r="447" spans="1:2" x14ac:dyDescent="0.5">
      <c r="A447">
        <v>527.90899658203125</v>
      </c>
      <c r="B447">
        <v>778.70001220703125</v>
      </c>
    </row>
    <row r="448" spans="1:2" x14ac:dyDescent="0.5">
      <c r="A448">
        <v>527.91900634765625</v>
      </c>
      <c r="B448">
        <v>1394</v>
      </c>
    </row>
    <row r="449" spans="1:2" x14ac:dyDescent="0.5">
      <c r="A449">
        <v>527.92901611328125</v>
      </c>
      <c r="B449">
        <v>1123</v>
      </c>
    </row>
    <row r="450" spans="1:2" x14ac:dyDescent="0.5">
      <c r="A450">
        <v>527.93902587890625</v>
      </c>
      <c r="B450">
        <v>479.29998779296875</v>
      </c>
    </row>
    <row r="451" spans="1:2" x14ac:dyDescent="0.5">
      <c r="A451">
        <v>527.948974609375</v>
      </c>
      <c r="B451">
        <v>190.80000305175781</v>
      </c>
    </row>
    <row r="452" spans="1:2" x14ac:dyDescent="0.5">
      <c r="A452">
        <v>527.958984375</v>
      </c>
      <c r="B452">
        <v>88</v>
      </c>
    </row>
    <row r="453" spans="1:2" x14ac:dyDescent="0.5">
      <c r="A453">
        <v>527.969970703125</v>
      </c>
      <c r="B453">
        <v>75.25</v>
      </c>
    </row>
    <row r="454" spans="1:2" x14ac:dyDescent="0.5">
      <c r="A454">
        <v>527.97998046875</v>
      </c>
      <c r="B454">
        <v>156.30000305175781</v>
      </c>
    </row>
    <row r="455" spans="1:2" x14ac:dyDescent="0.5">
      <c r="A455">
        <v>527.989990234375</v>
      </c>
      <c r="B455">
        <v>212.30000305175781</v>
      </c>
    </row>
    <row r="456" spans="1:2" x14ac:dyDescent="0.5">
      <c r="A456">
        <v>528</v>
      </c>
      <c r="B456">
        <v>190.80000305175781</v>
      </c>
    </row>
    <row r="457" spans="1:2" x14ac:dyDescent="0.5">
      <c r="A457">
        <v>528.010009765625</v>
      </c>
      <c r="B457">
        <v>169</v>
      </c>
    </row>
    <row r="458" spans="1:2" x14ac:dyDescent="0.5">
      <c r="A458">
        <v>528.02001953125</v>
      </c>
      <c r="B458">
        <v>181.5</v>
      </c>
    </row>
    <row r="459" spans="1:2" x14ac:dyDescent="0.5">
      <c r="A459">
        <v>528.030029296875</v>
      </c>
      <c r="B459">
        <v>175</v>
      </c>
    </row>
    <row r="460" spans="1:2" x14ac:dyDescent="0.5">
      <c r="A460">
        <v>528.03997802734375</v>
      </c>
      <c r="B460">
        <v>177.5</v>
      </c>
    </row>
    <row r="461" spans="1:2" x14ac:dyDescent="0.5">
      <c r="A461">
        <v>528.04998779296875</v>
      </c>
      <c r="B461">
        <v>170.19999694824219</v>
      </c>
    </row>
    <row r="462" spans="1:2" x14ac:dyDescent="0.5">
      <c r="A462">
        <v>528.05999755859375</v>
      </c>
      <c r="B462">
        <v>92.25</v>
      </c>
    </row>
    <row r="463" spans="1:2" x14ac:dyDescent="0.5">
      <c r="A463">
        <v>528.07000732421875</v>
      </c>
      <c r="B463">
        <v>46</v>
      </c>
    </row>
    <row r="464" spans="1:2" x14ac:dyDescent="0.5">
      <c r="A464">
        <v>528.08001708984375</v>
      </c>
      <c r="B464">
        <v>86.5</v>
      </c>
    </row>
    <row r="465" spans="1:2" x14ac:dyDescent="0.5">
      <c r="A465">
        <v>528.09002685546875</v>
      </c>
      <c r="B465">
        <v>154</v>
      </c>
    </row>
    <row r="466" spans="1:2" x14ac:dyDescent="0.5">
      <c r="A466">
        <v>528.0999755859375</v>
      </c>
      <c r="B466">
        <v>219.19999694824219</v>
      </c>
    </row>
    <row r="467" spans="1:2" x14ac:dyDescent="0.5">
      <c r="A467">
        <v>528.1099853515625</v>
      </c>
      <c r="B467">
        <v>212</v>
      </c>
    </row>
    <row r="468" spans="1:2" x14ac:dyDescent="0.5">
      <c r="A468">
        <v>528.1199951171875</v>
      </c>
      <c r="B468">
        <v>143.30000305175781</v>
      </c>
    </row>
    <row r="469" spans="1:2" x14ac:dyDescent="0.5">
      <c r="A469">
        <v>528.1300048828125</v>
      </c>
      <c r="B469">
        <v>107.30000305175781</v>
      </c>
    </row>
    <row r="470" spans="1:2" x14ac:dyDescent="0.5">
      <c r="A470">
        <v>528.1400146484375</v>
      </c>
      <c r="B470">
        <v>86.5</v>
      </c>
    </row>
    <row r="471" spans="1:2" x14ac:dyDescent="0.5">
      <c r="A471">
        <v>528.1500244140625</v>
      </c>
      <c r="B471">
        <v>69</v>
      </c>
    </row>
    <row r="472" spans="1:2" x14ac:dyDescent="0.5">
      <c r="A472">
        <v>528.15997314453125</v>
      </c>
      <c r="B472">
        <v>78.75</v>
      </c>
    </row>
    <row r="473" spans="1:2" x14ac:dyDescent="0.5">
      <c r="A473">
        <v>528.16998291015625</v>
      </c>
      <c r="B473">
        <v>103.5</v>
      </c>
    </row>
    <row r="474" spans="1:2" x14ac:dyDescent="0.5">
      <c r="A474">
        <v>528.17999267578125</v>
      </c>
      <c r="B474">
        <v>119.5</v>
      </c>
    </row>
    <row r="475" spans="1:2" x14ac:dyDescent="0.5">
      <c r="A475">
        <v>528.19000244140625</v>
      </c>
      <c r="B475">
        <v>124</v>
      </c>
    </row>
    <row r="476" spans="1:2" x14ac:dyDescent="0.5">
      <c r="A476">
        <v>528.20001220703125</v>
      </c>
      <c r="B476">
        <v>115</v>
      </c>
    </row>
    <row r="477" spans="1:2" x14ac:dyDescent="0.5">
      <c r="A477">
        <v>528.21002197265625</v>
      </c>
      <c r="B477">
        <v>126.5</v>
      </c>
    </row>
    <row r="478" spans="1:2" x14ac:dyDescent="0.5">
      <c r="A478">
        <v>528.219970703125</v>
      </c>
      <c r="B478">
        <v>181.5</v>
      </c>
    </row>
    <row r="479" spans="1:2" x14ac:dyDescent="0.5">
      <c r="A479">
        <v>528.22998046875</v>
      </c>
      <c r="B479">
        <v>218.80000305175781</v>
      </c>
    </row>
    <row r="480" spans="1:2" x14ac:dyDescent="0.5">
      <c r="A480">
        <v>528.239990234375</v>
      </c>
      <c r="B480">
        <v>229.69999694824219</v>
      </c>
    </row>
    <row r="481" spans="1:2" x14ac:dyDescent="0.5">
      <c r="A481">
        <v>528.25</v>
      </c>
      <c r="B481">
        <v>251</v>
      </c>
    </row>
    <row r="482" spans="1:2" x14ac:dyDescent="0.5">
      <c r="A482">
        <v>528.260009765625</v>
      </c>
      <c r="B482">
        <v>622.29998779296875</v>
      </c>
    </row>
    <row r="483" spans="1:2" x14ac:dyDescent="0.5">
      <c r="A483">
        <v>528.27099609375</v>
      </c>
      <c r="B483">
        <v>3693</v>
      </c>
    </row>
    <row r="484" spans="1:2" x14ac:dyDescent="0.5">
      <c r="A484">
        <v>528.281005859375</v>
      </c>
      <c r="B484">
        <v>16720</v>
      </c>
    </row>
    <row r="485" spans="1:2" x14ac:dyDescent="0.5">
      <c r="A485">
        <v>528.291015625</v>
      </c>
      <c r="B485">
        <v>37400</v>
      </c>
    </row>
    <row r="486" spans="1:2" x14ac:dyDescent="0.5">
      <c r="A486">
        <v>528.301025390625</v>
      </c>
      <c r="B486">
        <v>42350</v>
      </c>
    </row>
    <row r="487" spans="1:2" x14ac:dyDescent="0.5">
      <c r="A487">
        <v>528.31097412109375</v>
      </c>
      <c r="B487">
        <v>24960</v>
      </c>
    </row>
    <row r="488" spans="1:2" x14ac:dyDescent="0.5">
      <c r="A488">
        <v>528.32098388671875</v>
      </c>
      <c r="B488">
        <v>7882</v>
      </c>
    </row>
    <row r="489" spans="1:2" x14ac:dyDescent="0.5">
      <c r="A489">
        <v>528.33099365234375</v>
      </c>
      <c r="B489">
        <v>1649</v>
      </c>
    </row>
    <row r="490" spans="1:2" x14ac:dyDescent="0.5">
      <c r="A490">
        <v>528.34100341796875</v>
      </c>
      <c r="B490">
        <v>392</v>
      </c>
    </row>
    <row r="491" spans="1:2" x14ac:dyDescent="0.5">
      <c r="A491">
        <v>528.35101318359375</v>
      </c>
      <c r="B491">
        <v>268</v>
      </c>
    </row>
    <row r="492" spans="1:2" x14ac:dyDescent="0.5">
      <c r="A492">
        <v>528.36102294921875</v>
      </c>
      <c r="B492">
        <v>275.20001220703125</v>
      </c>
    </row>
    <row r="493" spans="1:2" x14ac:dyDescent="0.5">
      <c r="A493">
        <v>528.3709716796875</v>
      </c>
      <c r="B493">
        <v>237.30000305175781</v>
      </c>
    </row>
    <row r="494" spans="1:2" x14ac:dyDescent="0.5">
      <c r="A494">
        <v>528.3809814453125</v>
      </c>
      <c r="B494">
        <v>135.69999694824219</v>
      </c>
    </row>
    <row r="495" spans="1:2" x14ac:dyDescent="0.5">
      <c r="A495">
        <v>528.3909912109375</v>
      </c>
      <c r="B495">
        <v>56</v>
      </c>
    </row>
    <row r="496" spans="1:2" x14ac:dyDescent="0.5">
      <c r="A496">
        <v>528.4010009765625</v>
      </c>
      <c r="B496">
        <v>64.25</v>
      </c>
    </row>
    <row r="497" spans="1:2" x14ac:dyDescent="0.5">
      <c r="A497">
        <v>528.4110107421875</v>
      </c>
      <c r="B497">
        <v>142.30000305175781</v>
      </c>
    </row>
    <row r="498" spans="1:2" x14ac:dyDescent="0.5">
      <c r="A498">
        <v>528.4210205078125</v>
      </c>
      <c r="B498">
        <v>233</v>
      </c>
    </row>
    <row r="499" spans="1:2" x14ac:dyDescent="0.5">
      <c r="A499">
        <v>528.4310302734375</v>
      </c>
      <c r="B499">
        <v>244</v>
      </c>
    </row>
    <row r="500" spans="1:2" x14ac:dyDescent="0.5">
      <c r="A500">
        <v>528.44097900390625</v>
      </c>
      <c r="B500">
        <v>161.5</v>
      </c>
    </row>
    <row r="501" spans="1:2" x14ac:dyDescent="0.5">
      <c r="A501">
        <v>528.45098876953125</v>
      </c>
      <c r="B501">
        <v>93.5</v>
      </c>
    </row>
    <row r="502" spans="1:2" x14ac:dyDescent="0.5">
      <c r="A502">
        <v>528.46099853515625</v>
      </c>
      <c r="B502">
        <v>84.75</v>
      </c>
    </row>
    <row r="503" spans="1:2" x14ac:dyDescent="0.5">
      <c r="A503">
        <v>528.47100830078125</v>
      </c>
      <c r="B503">
        <v>102.30000305175781</v>
      </c>
    </row>
    <row r="504" spans="1:2" x14ac:dyDescent="0.5">
      <c r="A504">
        <v>528.48101806640625</v>
      </c>
      <c r="B504">
        <v>131</v>
      </c>
    </row>
    <row r="505" spans="1:2" x14ac:dyDescent="0.5">
      <c r="A505">
        <v>528.49102783203125</v>
      </c>
      <c r="B505">
        <v>138</v>
      </c>
    </row>
    <row r="506" spans="1:2" x14ac:dyDescent="0.5">
      <c r="A506">
        <v>528.5009765625</v>
      </c>
      <c r="B506">
        <v>129.80000305175781</v>
      </c>
    </row>
    <row r="507" spans="1:2" x14ac:dyDescent="0.5">
      <c r="A507">
        <v>528.510986328125</v>
      </c>
      <c r="B507">
        <v>145</v>
      </c>
    </row>
    <row r="508" spans="1:2" x14ac:dyDescent="0.5">
      <c r="A508">
        <v>528.52099609375</v>
      </c>
      <c r="B508">
        <v>139.5</v>
      </c>
    </row>
    <row r="509" spans="1:2" x14ac:dyDescent="0.5">
      <c r="A509">
        <v>528.531005859375</v>
      </c>
      <c r="B509">
        <v>95</v>
      </c>
    </row>
    <row r="510" spans="1:2" x14ac:dyDescent="0.5">
      <c r="A510">
        <v>528.541015625</v>
      </c>
      <c r="B510">
        <v>58</v>
      </c>
    </row>
    <row r="511" spans="1:2" x14ac:dyDescent="0.5">
      <c r="A511">
        <v>528.552001953125</v>
      </c>
      <c r="B511">
        <v>42</v>
      </c>
    </row>
    <row r="512" spans="1:2" x14ac:dyDescent="0.5">
      <c r="A512">
        <v>528.56201171875</v>
      </c>
      <c r="B512">
        <v>47.5</v>
      </c>
    </row>
    <row r="513" spans="1:2" x14ac:dyDescent="0.5">
      <c r="A513">
        <v>528.572021484375</v>
      </c>
      <c r="B513">
        <v>52</v>
      </c>
    </row>
    <row r="514" spans="1:2" x14ac:dyDescent="0.5">
      <c r="A514">
        <v>528.58197021484375</v>
      </c>
      <c r="B514">
        <v>37.25</v>
      </c>
    </row>
    <row r="515" spans="1:2" x14ac:dyDescent="0.5">
      <c r="A515">
        <v>528.59197998046875</v>
      </c>
      <c r="B515">
        <v>28.75</v>
      </c>
    </row>
    <row r="516" spans="1:2" x14ac:dyDescent="0.5">
      <c r="A516">
        <v>528.60198974609375</v>
      </c>
      <c r="B516">
        <v>31</v>
      </c>
    </row>
    <row r="517" spans="1:2" x14ac:dyDescent="0.5">
      <c r="A517">
        <v>528.61199951171875</v>
      </c>
      <c r="B517">
        <v>49.75</v>
      </c>
    </row>
    <row r="518" spans="1:2" x14ac:dyDescent="0.5">
      <c r="A518">
        <v>528.62200927734375</v>
      </c>
      <c r="B518">
        <v>87.75</v>
      </c>
    </row>
    <row r="519" spans="1:2" x14ac:dyDescent="0.5">
      <c r="A519">
        <v>528.63201904296875</v>
      </c>
      <c r="B519">
        <v>121.80000305175781</v>
      </c>
    </row>
    <row r="520" spans="1:2" x14ac:dyDescent="0.5">
      <c r="A520">
        <v>528.64202880859375</v>
      </c>
      <c r="B520">
        <v>139.30000305175781</v>
      </c>
    </row>
    <row r="521" spans="1:2" x14ac:dyDescent="0.5">
      <c r="A521">
        <v>528.6519775390625</v>
      </c>
      <c r="B521">
        <v>124.5</v>
      </c>
    </row>
    <row r="522" spans="1:2" x14ac:dyDescent="0.5">
      <c r="A522">
        <v>528.6619873046875</v>
      </c>
      <c r="B522">
        <v>139.80000305175781</v>
      </c>
    </row>
    <row r="523" spans="1:2" x14ac:dyDescent="0.5">
      <c r="A523">
        <v>528.6719970703125</v>
      </c>
      <c r="B523">
        <v>160</v>
      </c>
    </row>
    <row r="524" spans="1:2" x14ac:dyDescent="0.5">
      <c r="A524">
        <v>528.6820068359375</v>
      </c>
      <c r="B524">
        <v>108.69999694824219</v>
      </c>
    </row>
    <row r="525" spans="1:2" x14ac:dyDescent="0.5">
      <c r="A525">
        <v>528.6920166015625</v>
      </c>
      <c r="B525">
        <v>73.5</v>
      </c>
    </row>
    <row r="526" spans="1:2" x14ac:dyDescent="0.5">
      <c r="A526">
        <v>528.7020263671875</v>
      </c>
      <c r="B526">
        <v>74.75</v>
      </c>
    </row>
    <row r="527" spans="1:2" x14ac:dyDescent="0.5">
      <c r="A527">
        <v>528.71197509765625</v>
      </c>
      <c r="B527">
        <v>86.75</v>
      </c>
    </row>
    <row r="528" spans="1:2" x14ac:dyDescent="0.5">
      <c r="A528">
        <v>528.72198486328125</v>
      </c>
      <c r="B528">
        <v>121</v>
      </c>
    </row>
    <row r="529" spans="1:2" x14ac:dyDescent="0.5">
      <c r="A529">
        <v>528.73199462890625</v>
      </c>
      <c r="B529">
        <v>153.30000305175781</v>
      </c>
    </row>
    <row r="530" spans="1:2" x14ac:dyDescent="0.5">
      <c r="A530">
        <v>528.74200439453125</v>
      </c>
      <c r="B530">
        <v>160.5</v>
      </c>
    </row>
    <row r="531" spans="1:2" x14ac:dyDescent="0.5">
      <c r="A531">
        <v>528.75201416015625</v>
      </c>
      <c r="B531">
        <v>189.80000305175781</v>
      </c>
    </row>
    <row r="532" spans="1:2" x14ac:dyDescent="0.5">
      <c r="A532">
        <v>528.76202392578125</v>
      </c>
      <c r="B532">
        <v>440</v>
      </c>
    </row>
    <row r="533" spans="1:2" x14ac:dyDescent="0.5">
      <c r="A533">
        <v>528.77197265625</v>
      </c>
      <c r="B533">
        <v>1549</v>
      </c>
    </row>
    <row r="534" spans="1:2" x14ac:dyDescent="0.5">
      <c r="A534">
        <v>528.781982421875</v>
      </c>
      <c r="B534">
        <v>4799</v>
      </c>
    </row>
    <row r="535" spans="1:2" x14ac:dyDescent="0.5">
      <c r="A535">
        <v>528.7919921875</v>
      </c>
      <c r="B535">
        <v>9494</v>
      </c>
    </row>
    <row r="536" spans="1:2" x14ac:dyDescent="0.5">
      <c r="A536">
        <v>528.802001953125</v>
      </c>
      <c r="B536">
        <v>10990</v>
      </c>
    </row>
    <row r="537" spans="1:2" x14ac:dyDescent="0.5">
      <c r="A537">
        <v>528.81201171875</v>
      </c>
      <c r="B537">
        <v>7363</v>
      </c>
    </row>
    <row r="538" spans="1:2" x14ac:dyDescent="0.5">
      <c r="A538">
        <v>528.822998046875</v>
      </c>
      <c r="B538">
        <v>2989</v>
      </c>
    </row>
    <row r="539" spans="1:2" x14ac:dyDescent="0.5">
      <c r="A539">
        <v>528.8330078125</v>
      </c>
      <c r="B539">
        <v>990</v>
      </c>
    </row>
    <row r="540" spans="1:2" x14ac:dyDescent="0.5">
      <c r="A540">
        <v>528.843017578125</v>
      </c>
      <c r="B540">
        <v>468.29998779296875</v>
      </c>
    </row>
    <row r="541" spans="1:2" x14ac:dyDescent="0.5">
      <c r="A541">
        <v>528.85302734375</v>
      </c>
      <c r="B541">
        <v>309.5</v>
      </c>
    </row>
    <row r="542" spans="1:2" x14ac:dyDescent="0.5">
      <c r="A542">
        <v>528.86297607421875</v>
      </c>
      <c r="B542">
        <v>261.20001220703125</v>
      </c>
    </row>
    <row r="543" spans="1:2" x14ac:dyDescent="0.5">
      <c r="A543">
        <v>528.87298583984375</v>
      </c>
      <c r="B543">
        <v>213.19999694824219</v>
      </c>
    </row>
    <row r="544" spans="1:2" x14ac:dyDescent="0.5">
      <c r="A544">
        <v>528.88299560546875</v>
      </c>
      <c r="B544">
        <v>133</v>
      </c>
    </row>
    <row r="545" spans="1:2" x14ac:dyDescent="0.5">
      <c r="A545">
        <v>528.89300537109375</v>
      </c>
      <c r="B545">
        <v>108</v>
      </c>
    </row>
    <row r="546" spans="1:2" x14ac:dyDescent="0.5">
      <c r="A546">
        <v>528.90301513671875</v>
      </c>
      <c r="B546">
        <v>96.25</v>
      </c>
    </row>
    <row r="547" spans="1:2" x14ac:dyDescent="0.5">
      <c r="A547">
        <v>528.91302490234375</v>
      </c>
      <c r="B547">
        <v>60.5</v>
      </c>
    </row>
    <row r="548" spans="1:2" x14ac:dyDescent="0.5">
      <c r="A548">
        <v>528.9229736328125</v>
      </c>
      <c r="B548">
        <v>66.75</v>
      </c>
    </row>
    <row r="549" spans="1:2" x14ac:dyDescent="0.5">
      <c r="A549">
        <v>528.9329833984375</v>
      </c>
      <c r="B549">
        <v>104.30000305175781</v>
      </c>
    </row>
    <row r="550" spans="1:2" x14ac:dyDescent="0.5">
      <c r="A550">
        <v>528.9429931640625</v>
      </c>
      <c r="B550">
        <v>110.69999694824219</v>
      </c>
    </row>
    <row r="551" spans="1:2" x14ac:dyDescent="0.5">
      <c r="A551">
        <v>528.9530029296875</v>
      </c>
      <c r="B551">
        <v>110.5</v>
      </c>
    </row>
    <row r="552" spans="1:2" x14ac:dyDescent="0.5">
      <c r="A552">
        <v>528.9630126953125</v>
      </c>
      <c r="B552">
        <v>120.80000305175781</v>
      </c>
    </row>
    <row r="553" spans="1:2" x14ac:dyDescent="0.5">
      <c r="A553">
        <v>528.9730224609375</v>
      </c>
      <c r="B553">
        <v>89</v>
      </c>
    </row>
    <row r="554" spans="1:2" x14ac:dyDescent="0.5">
      <c r="A554">
        <v>528.98297119140625</v>
      </c>
      <c r="B554">
        <v>51.75</v>
      </c>
    </row>
    <row r="555" spans="1:2" x14ac:dyDescent="0.5">
      <c r="A555">
        <v>528.99298095703125</v>
      </c>
      <c r="B555">
        <v>38.75</v>
      </c>
    </row>
    <row r="556" spans="1:2" x14ac:dyDescent="0.5">
      <c r="A556">
        <v>529.00299072265625</v>
      </c>
      <c r="B556">
        <v>47.25</v>
      </c>
    </row>
    <row r="557" spans="1:2" x14ac:dyDescent="0.5">
      <c r="A557">
        <v>529.01300048828125</v>
      </c>
      <c r="B557">
        <v>70.25</v>
      </c>
    </row>
    <row r="558" spans="1:2" x14ac:dyDescent="0.5">
      <c r="A558">
        <v>529.02301025390625</v>
      </c>
      <c r="B558">
        <v>77.75</v>
      </c>
    </row>
    <row r="559" spans="1:2" x14ac:dyDescent="0.5">
      <c r="A559">
        <v>529.03302001953125</v>
      </c>
      <c r="B559">
        <v>95.5</v>
      </c>
    </row>
    <row r="560" spans="1:2" x14ac:dyDescent="0.5">
      <c r="A560">
        <v>529.04302978515625</v>
      </c>
      <c r="B560">
        <v>127.80000305175781</v>
      </c>
    </row>
    <row r="561" spans="1:2" x14ac:dyDescent="0.5">
      <c r="A561">
        <v>529.052978515625</v>
      </c>
      <c r="B561">
        <v>121.19999694824219</v>
      </c>
    </row>
    <row r="562" spans="1:2" x14ac:dyDescent="0.5">
      <c r="A562">
        <v>529.06298828125</v>
      </c>
      <c r="B562">
        <v>74.75</v>
      </c>
    </row>
    <row r="563" spans="1:2" x14ac:dyDescent="0.5">
      <c r="A563">
        <v>529.072998046875</v>
      </c>
      <c r="B563">
        <v>39</v>
      </c>
    </row>
    <row r="564" spans="1:2" x14ac:dyDescent="0.5">
      <c r="A564">
        <v>529.0830078125</v>
      </c>
      <c r="B564">
        <v>48.25</v>
      </c>
    </row>
    <row r="565" spans="1:2" x14ac:dyDescent="0.5">
      <c r="A565">
        <v>529.093994140625</v>
      </c>
      <c r="B565">
        <v>68.5</v>
      </c>
    </row>
    <row r="566" spans="1:2" x14ac:dyDescent="0.5">
      <c r="A566">
        <v>529.10400390625</v>
      </c>
      <c r="B566">
        <v>49</v>
      </c>
    </row>
    <row r="567" spans="1:2" x14ac:dyDescent="0.5">
      <c r="A567">
        <v>529.114013671875</v>
      </c>
      <c r="B567">
        <v>27.5</v>
      </c>
    </row>
    <row r="568" spans="1:2" x14ac:dyDescent="0.5">
      <c r="A568">
        <v>529.1240234375</v>
      </c>
      <c r="B568">
        <v>34</v>
      </c>
    </row>
    <row r="569" spans="1:2" x14ac:dyDescent="0.5">
      <c r="A569">
        <v>529.13397216796875</v>
      </c>
      <c r="B569">
        <v>40.25</v>
      </c>
    </row>
    <row r="570" spans="1:2" x14ac:dyDescent="0.5">
      <c r="A570">
        <v>529.14398193359375</v>
      </c>
      <c r="B570">
        <v>40.5</v>
      </c>
    </row>
    <row r="571" spans="1:2" x14ac:dyDescent="0.5">
      <c r="A571">
        <v>529.15399169921875</v>
      </c>
      <c r="B571">
        <v>44.75</v>
      </c>
    </row>
    <row r="572" spans="1:2" x14ac:dyDescent="0.5">
      <c r="A572">
        <v>529.16400146484375</v>
      </c>
      <c r="B572">
        <v>39.75</v>
      </c>
    </row>
    <row r="573" spans="1:2" x14ac:dyDescent="0.5">
      <c r="A573">
        <v>529.17401123046875</v>
      </c>
      <c r="B573">
        <v>20.5</v>
      </c>
    </row>
    <row r="574" spans="1:2" x14ac:dyDescent="0.5">
      <c r="A574">
        <v>529.18402099609375</v>
      </c>
      <c r="B574">
        <v>4.75</v>
      </c>
    </row>
    <row r="575" spans="1:2" x14ac:dyDescent="0.5">
      <c r="A575">
        <v>529.1939697265625</v>
      </c>
      <c r="B575">
        <v>0</v>
      </c>
    </row>
    <row r="576" spans="1:2" x14ac:dyDescent="0.5">
      <c r="A576">
        <v>529.2039794921875</v>
      </c>
      <c r="B576">
        <v>16.25</v>
      </c>
    </row>
    <row r="577" spans="1:2" x14ac:dyDescent="0.5">
      <c r="A577">
        <v>529.2139892578125</v>
      </c>
      <c r="B577">
        <v>53.5</v>
      </c>
    </row>
    <row r="578" spans="1:2" x14ac:dyDescent="0.5">
      <c r="A578">
        <v>529.2239990234375</v>
      </c>
      <c r="B578">
        <v>83.25</v>
      </c>
    </row>
    <row r="579" spans="1:2" x14ac:dyDescent="0.5">
      <c r="A579">
        <v>529.2340087890625</v>
      </c>
      <c r="B579">
        <v>93.5</v>
      </c>
    </row>
    <row r="580" spans="1:2" x14ac:dyDescent="0.5">
      <c r="A580">
        <v>529.2440185546875</v>
      </c>
      <c r="B580">
        <v>96.75</v>
      </c>
    </row>
    <row r="581" spans="1:2" x14ac:dyDescent="0.5">
      <c r="A581">
        <v>529.2540283203125</v>
      </c>
      <c r="B581">
        <v>99.5</v>
      </c>
    </row>
    <row r="582" spans="1:2" x14ac:dyDescent="0.5">
      <c r="A582">
        <v>529.26397705078125</v>
      </c>
      <c r="B582">
        <v>153.5</v>
      </c>
    </row>
    <row r="583" spans="1:2" x14ac:dyDescent="0.5">
      <c r="A583">
        <v>529.27398681640625</v>
      </c>
      <c r="B583">
        <v>429.29998779296875</v>
      </c>
    </row>
    <row r="584" spans="1:2" x14ac:dyDescent="0.5">
      <c r="A584">
        <v>529.28399658203125</v>
      </c>
      <c r="B584">
        <v>1176</v>
      </c>
    </row>
    <row r="585" spans="1:2" x14ac:dyDescent="0.5">
      <c r="A585">
        <v>529.29400634765625</v>
      </c>
      <c r="B585">
        <v>2136</v>
      </c>
    </row>
  </sheetData>
  <sheetProtection formatCells="0"/>
  <sortState xmlns:xlrd2="http://schemas.microsoft.com/office/spreadsheetml/2017/richdata2" ref="A1:B585">
    <sortCondition ref="A1"/>
  </sortState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/>
  <dimension ref="A1:V586"/>
  <sheetViews>
    <sheetView workbookViewId="0"/>
  </sheetViews>
  <sheetFormatPr defaultRowHeight="14.35" x14ac:dyDescent="0.5"/>
  <cols>
    <col min="6" max="6" width="17.703125" customWidth="1"/>
  </cols>
  <sheetData>
    <row r="1" spans="1:22" ht="14.7" thickBot="1" x14ac:dyDescent="0.55000000000000004">
      <c r="A1">
        <v>523.43499755859375</v>
      </c>
      <c r="B1">
        <v>60</v>
      </c>
      <c r="C1" s="2" t="s">
        <v>21</v>
      </c>
      <c r="D1">
        <v>523.7750244140625</v>
      </c>
      <c r="E1">
        <v>20020</v>
      </c>
      <c r="G1" s="2" t="s">
        <v>23</v>
      </c>
      <c r="H1" s="2" t="s">
        <v>24</v>
      </c>
      <c r="I1" s="2" t="s">
        <v>24</v>
      </c>
      <c r="J1">
        <f>'hidden params'!J1</f>
        <v>1</v>
      </c>
      <c r="K1">
        <f>IF(ISNUMBER(D1),ROUND((D1-I$2)*$G$6,0),"")</f>
        <v>0</v>
      </c>
      <c r="L1">
        <f>IF(ISNUMBER((((EXP(GAMMALN($I$3+1)))/((EXP(GAMMALN(K1+1)))*(EXP(GAMMALN($I$3-K1+1))))))*(($I$8)^K1)*((1-$I$8)^($I$3-K1))),(((EXP(GAMMALN($I$3+1)))/((EXP(GAMMALN(K1+1)))*(EXP(GAMMALN($I$3-K1+1))))))*(($I$8)^K1)*((1-$I$8)^($I$3-K1)),0)</f>
        <v>0.24190645559090437</v>
      </c>
      <c r="M1">
        <f>I$7*(L$1*J1) + $I$4</f>
        <v>15772.996193733283</v>
      </c>
      <c r="N1">
        <f>IF(ISNUMBER((((EXP(GAMMALN($I$22+1)))/((EXP(GAMMALN(K1+1)))*(EXP(GAMMALN($I$22-K1+1))))))*(($I$11)^K1)*((1-$I$11)^($I$22-K1))),(((EXP(GAMMALN($I$22+1)))/((EXP(GAMMALN(K1+1)))*(EXP(GAMMALN($I$22-K1+1))))))*(($I$11)^K1)*((1-$I$11)^($I$22-K1)),0)</f>
        <v>2.0589726882970873E-5</v>
      </c>
      <c r="O1">
        <f>I$10*(N$1*J1)+$I$4</f>
        <v>0.72047113034507093</v>
      </c>
      <c r="P1">
        <f>IF(ISNUMBER(D1),SUM(M1,O1,V1)-(2*$I$4),"")</f>
        <v>20020.000016850787</v>
      </c>
      <c r="Q1">
        <f>IF(ISNUMBER(P1),P1-E1,"")</f>
        <v>1.6850786778377369E-5</v>
      </c>
      <c r="R1">
        <f>IF(ISNUMBER(P1),Q1*Q1,"")</f>
        <v>2.8394901505033755E-10</v>
      </c>
      <c r="S1">
        <f>IF(ISNUMBER(P1),((IF(P1&gt;E1,I$5*(P1-E1),P1-E1)))^2,"")</f>
        <v>2.8394901505033755E-10</v>
      </c>
      <c r="T1">
        <f>IF(ISNUMBER(P1),(M1*D1),"")</f>
        <v>8261501.4664555648</v>
      </c>
      <c r="U1">
        <f>IF(ISNUMBER((((EXP(GAMMALN($I$23+1)))/((EXP(GAMMALN(K1+1)))*(EXP(GAMMALN($I$23-K1+1))))))*(($I$14)^K1)*((1-$I$14)^($I$23-K1))),(((EXP(GAMMALN($I$23+1)))/((EXP(GAMMALN(K1+1)))*(EXP(GAMMALN($I$23-K1+1))))))*(($I$14)^K1)*((1-$I$14)^($I$23-K1)),0)</f>
        <v>9.5849274728829984E-3</v>
      </c>
      <c r="V1">
        <f>I$13*(U$1*J1)+$I$4</f>
        <v>4246.2882835093542</v>
      </c>
    </row>
    <row r="2" spans="1:22" ht="14.7" thickTop="1" x14ac:dyDescent="0.5">
      <c r="A2">
        <v>523.44500732421875</v>
      </c>
      <c r="B2">
        <v>52.25</v>
      </c>
      <c r="C2" s="2" t="s">
        <v>22</v>
      </c>
      <c r="D2">
        <v>524.27398681640625</v>
      </c>
      <c r="E2">
        <v>84100</v>
      </c>
      <c r="F2" s="3" t="s">
        <v>25</v>
      </c>
      <c r="G2" s="4">
        <v>3.54241943359375</v>
      </c>
      <c r="H2" t="s">
        <v>434</v>
      </c>
      <c r="I2">
        <f>'hidden params'!I2</f>
        <v>523.77129500000001</v>
      </c>
      <c r="J2">
        <f>'hidden params'!J2</f>
        <v>0.60095572250709473</v>
      </c>
      <c r="K2">
        <f t="shared" ref="K2:K30" si="0">IF(ISNUMBER(D2),ROUND((D2-I$2)*$G$6,0),"")</f>
        <v>1</v>
      </c>
      <c r="L2">
        <f t="shared" ref="L2:L30" si="1">IF(ISNUMBER((((EXP(GAMMALN($I$3+1)))/((EXP(GAMMALN(K2+1)))*(EXP(GAMMALN($I$3-K2+1))))))*(($I$8)^K2)*((1-$I$8)^($I$3-K2))),(((EXP(GAMMALN($I$3+1)))/((EXP(GAMMALN(K2+1)))*(EXP(GAMMALN($I$3-K2+1))))))*(($I$8)^K2)*((1-$I$8)^($I$3-K2)),0)</f>
        <v>0.60202535747491726</v>
      </c>
      <c r="M2">
        <f>I$7*((L$1*J2)+(L$2*J1)) + $I$4</f>
        <v>48732.6508239959</v>
      </c>
      <c r="N2">
        <f t="shared" ref="N2:N30" si="2">IF(ISNUMBER((((EXP(GAMMALN($I$22+1)))/((EXP(GAMMALN(K2+1)))*(EXP(GAMMALN($I$22-K2+1))))))*(($I$11)^K2)*((1-$I$11)^($I$22-K2))),(((EXP(GAMMALN($I$22+1)))/((EXP(GAMMALN(K2+1)))*(EXP(GAMMALN($I$22-K2+1))))))*(($I$11)^K2)*((1-$I$11)^($I$22-K2)),0)</f>
        <v>5.9521713638205972E-4</v>
      </c>
      <c r="O2">
        <f>I$10*((N$1*J2)+(N$2*J1))+$I$4</f>
        <v>21.190379126787423</v>
      </c>
      <c r="P2">
        <f t="shared" ref="P2:P30" si="3">IF(ISNUMBER(D2),SUM(M2,O2,V2)-(2*$I$4),"")</f>
        <v>84100.000264740127</v>
      </c>
      <c r="Q2">
        <f t="shared" ref="Q2:Q30" si="4">IF(ISNUMBER(P2),P2-E2,"")</f>
        <v>2.6474012702237815E-4</v>
      </c>
      <c r="R2">
        <f t="shared" ref="R2:R30" si="5">IF(ISNUMBER(P2),Q2*Q2,"")</f>
        <v>7.0087334855824916E-8</v>
      </c>
      <c r="S2">
        <f t="shared" ref="S2:S30" si="6">IF(ISNUMBER(P2),((IF(P2&gt;E2,I$5*(P2-E2),P2-E2)))^2,"")</f>
        <v>7.0087334855824916E-8</v>
      </c>
      <c r="T2">
        <f t="shared" ref="T2:T30" si="7">IF(ISNUMBER(P2),(M2*D2),"")</f>
        <v>25549261.135628156</v>
      </c>
      <c r="U2">
        <f t="shared" ref="U2:U30" si="8">IF(ISNUMBER((((EXP(GAMMALN($I$23+1)))/((EXP(GAMMALN(K2+1)))*(EXP(GAMMALN($I$23-K2+1))))))*(($I$14)^K2)*((1-$I$14)^($I$23-K2))),(((EXP(GAMMALN($I$23+1)))/((EXP(GAMMALN(K2+1)))*(EXP(GAMMALN($I$23-K2+1))))))*(($I$14)^K2)*((1-$I$14)^($I$23-K2)),0)</f>
        <v>7.4024996193864434E-2</v>
      </c>
      <c r="V2">
        <f>I$13*((U$1*J2)+(U$2*J1))+$I$4</f>
        <v>35346.163993139642</v>
      </c>
    </row>
    <row r="3" spans="1:22" x14ac:dyDescent="0.5">
      <c r="A3">
        <v>523.45501708984375</v>
      </c>
      <c r="B3">
        <v>36</v>
      </c>
      <c r="D3">
        <v>524.77398681640625</v>
      </c>
      <c r="E3">
        <v>161800</v>
      </c>
      <c r="F3" s="7" t="s">
        <v>19</v>
      </c>
      <c r="G3" s="8">
        <f>IF(ISBLANK(G2),"",$G$2*$G$6)</f>
        <v>7.0848388671875</v>
      </c>
      <c r="H3" s="21" t="s">
        <v>435</v>
      </c>
      <c r="I3" s="21">
        <v>1.3714165736947315</v>
      </c>
      <c r="J3">
        <f>'hidden params'!J3</f>
        <v>0.20220994369181175</v>
      </c>
      <c r="K3">
        <f t="shared" si="0"/>
        <v>2</v>
      </c>
      <c r="L3">
        <f t="shared" si="1"/>
        <v>0.2028822255410809</v>
      </c>
      <c r="M3">
        <f>I$7*((L$1*J3)+(L$2*J2)+(L$3*J1)) + $I$4</f>
        <v>40007.743030598736</v>
      </c>
      <c r="N3">
        <f t="shared" si="2"/>
        <v>7.2256888665872977E-3</v>
      </c>
      <c r="O3">
        <f>I$10*((N$1*J3)+(N$2*J2)+(N$3*J1))+$I$4</f>
        <v>264.5957125537858</v>
      </c>
      <c r="P3">
        <f t="shared" si="3"/>
        <v>161799.99732721085</v>
      </c>
      <c r="Q3">
        <f t="shared" si="4"/>
        <v>-2.6727891527116299E-3</v>
      </c>
      <c r="R3">
        <f t="shared" si="5"/>
        <v>7.1438018548529523E-6</v>
      </c>
      <c r="S3">
        <f t="shared" si="6"/>
        <v>7.1438018548529523E-6</v>
      </c>
      <c r="T3">
        <f t="shared" si="7"/>
        <v>20995022.81369359</v>
      </c>
      <c r="U3">
        <f t="shared" si="8"/>
        <v>0.22789436615340405</v>
      </c>
      <c r="V3">
        <f>I$13*((U$1*J3)+(U$2*J2)+(U$3*J1))+$I$4</f>
        <v>121527.66351558053</v>
      </c>
    </row>
    <row r="4" spans="1:22" x14ac:dyDescent="0.5">
      <c r="A4">
        <v>523.46502685546875</v>
      </c>
      <c r="B4">
        <v>39.75</v>
      </c>
      <c r="D4">
        <v>525.28497314453125</v>
      </c>
      <c r="E4">
        <v>240500</v>
      </c>
      <c r="F4" s="5" t="s">
        <v>26</v>
      </c>
      <c r="G4" s="6">
        <v>525.5693359375</v>
      </c>
      <c r="H4" t="s">
        <v>11</v>
      </c>
      <c r="I4">
        <v>2.4657610966119731E-3</v>
      </c>
      <c r="J4">
        <f>'hidden params'!J4</f>
        <v>4.9195920044795109E-2</v>
      </c>
      <c r="K4">
        <f t="shared" si="0"/>
        <v>3</v>
      </c>
      <c r="L4">
        <f t="shared" si="1"/>
        <v>0</v>
      </c>
      <c r="M4">
        <f>I$7*((L$1*J4)+(L$2*J3)+(L$3*J2)+(L$4*J1)) + $I$4</f>
        <v>16663.217620264328</v>
      </c>
      <c r="N4">
        <f t="shared" si="2"/>
        <v>4.7327989229044028E-2</v>
      </c>
      <c r="O4">
        <f>I$10*((N$1*J4)+(N$2*J3)+(N$3*J2)+(N$4*J1))+$I$4</f>
        <v>1806.0829725326503</v>
      </c>
      <c r="P4">
        <f t="shared" si="3"/>
        <v>240499.97178942221</v>
      </c>
      <c r="Q4">
        <f t="shared" si="4"/>
        <v>-2.8210577787831426E-2</v>
      </c>
      <c r="R4">
        <f t="shared" si="5"/>
        <v>7.9583669912328776E-4</v>
      </c>
      <c r="S4">
        <f t="shared" si="6"/>
        <v>7.9583669912328776E-4</v>
      </c>
      <c r="T4">
        <f t="shared" si="7"/>
        <v>8752937.8201620281</v>
      </c>
      <c r="U4">
        <f t="shared" si="8"/>
        <v>0.34878412283700111</v>
      </c>
      <c r="V4">
        <f>I$13*((U$1*J4)+(U$2*J3)+(U$3*J2)+(U$4*J1))+$I$4</f>
        <v>222030.67612814743</v>
      </c>
    </row>
    <row r="5" spans="1:22" ht="14.7" thickBot="1" x14ac:dyDescent="0.55000000000000004">
      <c r="A5">
        <v>523.4749755859375</v>
      </c>
      <c r="B5">
        <v>57.75</v>
      </c>
      <c r="D5">
        <v>525.78497314453125</v>
      </c>
      <c r="E5">
        <v>243800</v>
      </c>
      <c r="F5" s="9" t="s">
        <v>27</v>
      </c>
      <c r="G5" s="10">
        <f>($G$4-1.00794)*$G$6</f>
        <v>1049.1227918750001</v>
      </c>
      <c r="H5" t="s">
        <v>436</v>
      </c>
      <c r="I5">
        <f>'hidden params'!D2</f>
        <v>1</v>
      </c>
      <c r="J5">
        <f>'hidden params'!J5</f>
        <v>9.56276746222493E-3</v>
      </c>
      <c r="K5">
        <f t="shared" si="0"/>
        <v>4</v>
      </c>
      <c r="L5">
        <f t="shared" si="1"/>
        <v>0</v>
      </c>
      <c r="M5">
        <f>I$7*((L$1*J5)+(L$2*J4)+(L$3*J3)+(L$4*J2)+(L$5*J1)) + $I$4</f>
        <v>4756.8963145791804</v>
      </c>
      <c r="N5">
        <f t="shared" si="2"/>
        <v>0.17772374552723696</v>
      </c>
      <c r="O5">
        <f>I$10*((N$1*J5)+(N$2*J4)+(N$3*J3)+(N$4*J2)+(N$5*J1))+$I$4</f>
        <v>7241.3991084771178</v>
      </c>
      <c r="P5">
        <f t="shared" si="3"/>
        <v>243800.84074729783</v>
      </c>
      <c r="Q5">
        <f t="shared" si="4"/>
        <v>0.84074729782878421</v>
      </c>
      <c r="R5">
        <f t="shared" si="5"/>
        <v>0.70685601880640236</v>
      </c>
      <c r="S5">
        <f t="shared" si="6"/>
        <v>0.70685601880640236</v>
      </c>
      <c r="T5">
        <f t="shared" si="7"/>
        <v>2501104.6010123342</v>
      </c>
      <c r="U5">
        <f t="shared" si="8"/>
        <v>0.26381652836686365</v>
      </c>
      <c r="V5">
        <f>I$13*((U$1*J5)+(U$2*J4)+(U$3*J3)+(U$4*J2)+(U$5*J1))+$I$4</f>
        <v>231802.55025576372</v>
      </c>
    </row>
    <row r="6" spans="1:22" ht="14.7" thickTop="1" x14ac:dyDescent="0.5">
      <c r="A6">
        <v>523.4849853515625</v>
      </c>
      <c r="B6">
        <v>62</v>
      </c>
      <c r="D6">
        <v>526.2860107421875</v>
      </c>
      <c r="E6">
        <v>158900</v>
      </c>
      <c r="F6" t="s">
        <v>28</v>
      </c>
      <c r="G6">
        <v>2</v>
      </c>
      <c r="H6" t="s">
        <v>437</v>
      </c>
      <c r="I6">
        <f>SUM(S1:S30)</f>
        <v>3319774.5898706797</v>
      </c>
      <c r="J6">
        <f>'hidden params'!J6</f>
        <v>1.5654537401586068E-3</v>
      </c>
      <c r="K6">
        <f t="shared" si="0"/>
        <v>5</v>
      </c>
      <c r="L6">
        <f t="shared" si="1"/>
        <v>0</v>
      </c>
      <c r="M6">
        <f>I$7*((L$1*J6)+(L$2*J5)+(L$3*J4)+(L$4*J3)+(L$5*J2)+(L$6*J1)) + $I$4</f>
        <v>1050.8574389016219</v>
      </c>
      <c r="N6">
        <f t="shared" si="2"/>
        <v>0.36935690451708153</v>
      </c>
      <c r="O6">
        <f>I$10*((N$1*J6)+(N$2*J5)+(N$3*J4)+(N$4*J3)+(N$5*J2)+(N$6*J1))+$I$4</f>
        <v>16951.026224348465</v>
      </c>
      <c r="P6">
        <f t="shared" si="3"/>
        <v>158891.80923118783</v>
      </c>
      <c r="Q6">
        <f t="shared" si="4"/>
        <v>-8.190768812171882</v>
      </c>
      <c r="R6">
        <f t="shared" si="5"/>
        <v>67.088693734447588</v>
      </c>
      <c r="S6">
        <f t="shared" si="6"/>
        <v>67.088693734447588</v>
      </c>
      <c r="T6">
        <f t="shared" si="7"/>
        <v>553051.5693782866</v>
      </c>
      <c r="U6">
        <f t="shared" si="8"/>
        <v>7.7019718740966372E-2</v>
      </c>
      <c r="V6">
        <f>I$13*((U$1*J6)+(U$2*J5)+(U$3*J4)+(U$4*J3)+(U$5*J2)+(U$6*J1))+$I$4</f>
        <v>140889.93049945994</v>
      </c>
    </row>
    <row r="7" spans="1:22" x14ac:dyDescent="0.5">
      <c r="A7">
        <v>523.4949951171875</v>
      </c>
      <c r="B7">
        <v>62.75</v>
      </c>
      <c r="D7">
        <v>526.7860107421875</v>
      </c>
      <c r="E7">
        <v>74360</v>
      </c>
      <c r="F7" t="s">
        <v>29</v>
      </c>
      <c r="G7" s="11">
        <v>0.10000000149011612</v>
      </c>
      <c r="H7" s="21" t="s">
        <v>438</v>
      </c>
      <c r="I7" s="21">
        <v>65202.864013874816</v>
      </c>
      <c r="J7">
        <f>'hidden params'!J7</f>
        <v>2.2288478874357397E-4</v>
      </c>
      <c r="K7">
        <f t="shared" si="0"/>
        <v>6</v>
      </c>
      <c r="L7">
        <f t="shared" si="1"/>
        <v>0</v>
      </c>
      <c r="M7">
        <f>I$7*((L$1*J7)+(L$2*J6)+(L$3*J5)+(L$4*J4)+(L$5*J3)+(L$6*J2)+(L$7*J1)) + $I$4</f>
        <v>191.46908902059513</v>
      </c>
      <c r="N7">
        <f t="shared" si="2"/>
        <v>0.35470811264840113</v>
      </c>
      <c r="O7">
        <f>I$10*((N$1*J7)+(N$2*J6)+(N$3*J5)+(N$4*J4)+(N$5*J3)+(N$6*J2)+(N$7*J1))+$I$4</f>
        <v>21446.683447007083</v>
      </c>
      <c r="P7">
        <f t="shared" si="3"/>
        <v>74396.088506869652</v>
      </c>
      <c r="Q7">
        <f t="shared" si="4"/>
        <v>36.08850686965161</v>
      </c>
      <c r="R7">
        <f t="shared" si="5"/>
        <v>1302.3803280808916</v>
      </c>
      <c r="S7">
        <f t="shared" si="6"/>
        <v>1302.3803280808916</v>
      </c>
      <c r="T7">
        <f t="shared" si="7"/>
        <v>100863.23758560009</v>
      </c>
      <c r="U7">
        <f t="shared" si="8"/>
        <v>0</v>
      </c>
      <c r="V7">
        <f>I$13*((U$1*J7)+(U$2*J6)+(U$3*J5)+(U$4*J4)+(U$5*J3)+(U$6*J2)+(U$7*J1))+$I$4</f>
        <v>52757.940902364171</v>
      </c>
    </row>
    <row r="8" spans="1:22" x14ac:dyDescent="0.5">
      <c r="A8">
        <v>523.5050048828125</v>
      </c>
      <c r="B8">
        <v>46</v>
      </c>
      <c r="D8">
        <v>527.28802490234375</v>
      </c>
      <c r="E8">
        <v>26690</v>
      </c>
      <c r="F8" t="s">
        <v>30</v>
      </c>
      <c r="G8" s="11">
        <v>2.9999999329447746E-2</v>
      </c>
      <c r="H8" s="21" t="s">
        <v>439</v>
      </c>
      <c r="I8" s="21">
        <v>0.64471870769293527</v>
      </c>
      <c r="J8">
        <f>'hidden params'!J8</f>
        <v>2.8200854503395628E-5</v>
      </c>
      <c r="K8">
        <f t="shared" si="0"/>
        <v>7</v>
      </c>
      <c r="L8">
        <f t="shared" si="1"/>
        <v>0</v>
      </c>
      <c r="M8">
        <f>I$7*((L$1*J8)+(L$2*J7)+(L$3*J6)+(L$4*J5)+(L$5*J4)+(L$6*J3)+(L$7*J2)+(L$8*J1)) + $I$4</f>
        <v>29.904955758850857</v>
      </c>
      <c r="N8">
        <f t="shared" si="2"/>
        <v>5.7399660270104472E-2</v>
      </c>
      <c r="O8">
        <f>I$10*((N$1*J8)+(N$2*J7)+(N$3*J6)+(N$4*J5)+(N$5*J4)+(N$6*J3)+(N$7*J2)+(N$8*J1))+$I$4</f>
        <v>12360.685826187115</v>
      </c>
      <c r="P8">
        <f t="shared" si="3"/>
        <v>26683.078171739522</v>
      </c>
      <c r="Q8">
        <f t="shared" si="4"/>
        <v>-6.9218282604779233</v>
      </c>
      <c r="R8">
        <f t="shared" si="5"/>
        <v>47.911706467550836</v>
      </c>
      <c r="S8">
        <f t="shared" si="6"/>
        <v>47.911706467550836</v>
      </c>
      <c r="T8">
        <f t="shared" si="7"/>
        <v>15768.525056876439</v>
      </c>
      <c r="U8">
        <f t="shared" si="8"/>
        <v>0</v>
      </c>
      <c r="V8">
        <f>I$13*((U$1*J8)+(U$2*J7)+(U$3*J6)+(U$4*J5)+(U$5*J4)+(U$6*J3)+(U$7*J2)+(U$8*J1))+$I$4</f>
        <v>14292.492321315751</v>
      </c>
    </row>
    <row r="9" spans="1:22" x14ac:dyDescent="0.5">
      <c r="A9">
        <v>523.5150146484375</v>
      </c>
      <c r="B9">
        <v>26.75</v>
      </c>
      <c r="D9">
        <v>527.79901123046875</v>
      </c>
      <c r="E9">
        <v>8051</v>
      </c>
      <c r="F9" t="s">
        <v>31</v>
      </c>
      <c r="G9">
        <v>6</v>
      </c>
      <c r="H9" t="s">
        <v>445</v>
      </c>
      <c r="I9">
        <f>I3*I8</f>
        <v>0.88417792110114035</v>
      </c>
      <c r="J9">
        <f>'hidden params'!J9</f>
        <v>3.2198967658273084E-6</v>
      </c>
      <c r="K9">
        <f t="shared" si="0"/>
        <v>8</v>
      </c>
      <c r="L9">
        <f t="shared" si="1"/>
        <v>0</v>
      </c>
      <c r="M9">
        <f>I$7*((L$1*J9)+(L$2*J8)+(L$3*J7)+(L$4*J6)+(L$5*J5)+(L$6*J4)+(L$7*J3)+(L$8*J2)+(L$9*J1)) + $I$4</f>
        <v>4.1086751509825072</v>
      </c>
      <c r="N9">
        <f t="shared" si="2"/>
        <v>0</v>
      </c>
      <c r="O9">
        <f>I$10*((N$1*J9)+(N$2*J8)+(N$3*J7)+(N$4*J6)+(N$5*J5)+(N$6*J4)+(N$7*J3)+(N$8*J2)+(N$9*J1))+$I$4</f>
        <v>4399.6749052362948</v>
      </c>
      <c r="P9">
        <f t="shared" si="3"/>
        <v>7465.3785999918719</v>
      </c>
      <c r="Q9">
        <f t="shared" si="4"/>
        <v>-585.62140000812815</v>
      </c>
      <c r="R9">
        <f t="shared" si="5"/>
        <v>342952.42414748005</v>
      </c>
      <c r="S9">
        <f t="shared" si="6"/>
        <v>342952.42414748005</v>
      </c>
      <c r="T9">
        <f t="shared" si="7"/>
        <v>2168.5546821557641</v>
      </c>
      <c r="U9">
        <f t="shared" si="8"/>
        <v>0</v>
      </c>
      <c r="V9">
        <f>I$13*((U$1*J9)+(U$2*J8)+(U$3*J7)+(U$4*J6)+(U$5*J5)+(U$6*J4)+(U$7*J3)+(U$8*J2)+(U$9*J1))+$I$4</f>
        <v>3061.5999511267873</v>
      </c>
    </row>
    <row r="10" spans="1:22" x14ac:dyDescent="0.5">
      <c r="A10">
        <v>523.5250244140625</v>
      </c>
      <c r="B10">
        <v>39.5</v>
      </c>
      <c r="D10">
        <f>D9 + (1/$G$6)</f>
        <v>528.29901123046875</v>
      </c>
      <c r="E10">
        <v>0</v>
      </c>
      <c r="F10" s="2" t="s">
        <v>22</v>
      </c>
      <c r="G10">
        <v>523.8089599609375</v>
      </c>
      <c r="H10" s="22" t="s">
        <v>453</v>
      </c>
      <c r="I10" s="22">
        <v>34872.020077269648</v>
      </c>
      <c r="J10">
        <f>'hidden params'!J10</f>
        <v>3.3555566333987669E-7</v>
      </c>
      <c r="K10">
        <f t="shared" si="0"/>
        <v>9</v>
      </c>
      <c r="L10">
        <f t="shared" si="1"/>
        <v>0</v>
      </c>
      <c r="M10">
        <f>I$7*((L1*J$10)+(L2*J$9)+(L3*J$8)+(L4*J$7)+(L5*J$6)+(L6*J$5)+(L7*J$4)+(L8*J$3)+(L9*J$2)+(L10*J$1)) + $I$4</f>
        <v>0.5072066545318511</v>
      </c>
      <c r="N10">
        <f t="shared" si="2"/>
        <v>0</v>
      </c>
      <c r="O10">
        <f>I$10*((N1*J$10)+(N2*J$9)+(N3*J$8)+(N4*J$7)+(N5*J$6)+(N6*J$5)+(N7*J$4)+(N8*J$3)+(N9*J$2)+(N10*J$1)) + $I$4</f>
        <v>1146.5254704699068</v>
      </c>
      <c r="P10">
        <f t="shared" si="3"/>
        <v>1693.6783207839776</v>
      </c>
      <c r="Q10">
        <f t="shared" si="4"/>
        <v>1693.6783207839776</v>
      </c>
      <c r="R10">
        <f t="shared" si="5"/>
        <v>2868546.2542936341</v>
      </c>
      <c r="S10">
        <f t="shared" si="6"/>
        <v>2868546.2542936341</v>
      </c>
      <c r="T10">
        <f t="shared" si="7"/>
        <v>267.9567740786909</v>
      </c>
      <c r="U10">
        <f t="shared" si="8"/>
        <v>0</v>
      </c>
      <c r="V10">
        <f>I$13*((U1*J$10)+(U2*J$9)+(U3*J$8)+(U4*J$7)+(U5*J$6)+(U6*J$5)+(U7*J$4)+(U8*J$3)+(U9*J$2)+(U10*J$1)) + $I$4</f>
        <v>546.65057518173194</v>
      </c>
    </row>
    <row r="11" spans="1:22" x14ac:dyDescent="0.5">
      <c r="A11">
        <v>523.53497314453125</v>
      </c>
      <c r="B11">
        <v>62.5</v>
      </c>
      <c r="D11">
        <f>D10 + (1/$G$6)</f>
        <v>528.79901123046875</v>
      </c>
      <c r="E11">
        <v>0</v>
      </c>
      <c r="F11" s="2" t="s">
        <v>32</v>
      </c>
      <c r="G11">
        <v>527.35137939453125</v>
      </c>
      <c r="H11" s="22" t="s">
        <v>454</v>
      </c>
      <c r="I11" s="22">
        <v>0.82235747575759888</v>
      </c>
      <c r="J11">
        <f>'hidden params'!J11</f>
        <v>3.2197744332767282E-8</v>
      </c>
      <c r="K11">
        <f t="shared" si="0"/>
        <v>10</v>
      </c>
      <c r="L11">
        <f t="shared" si="1"/>
        <v>0</v>
      </c>
      <c r="M11">
        <f t="shared" ref="M11:M30" si="9">I$7*((L2*J$10)+(L3*J$9)+(L4*J$8)+(L5*J$7)+(L6*J$6)+(L7*J$5)+(L8*J$4)+(L9*J$3)+(L10*J$2)+(L11*J$1)) + $I$4</f>
        <v>5.8231999780402485E-2</v>
      </c>
      <c r="N11">
        <f t="shared" si="2"/>
        <v>0</v>
      </c>
      <c r="O11">
        <f t="shared" ref="O11:O30" si="10">I$10*((N2*J$10)+(N3*J$9)+(N4*J$8)+(N5*J$7)+(N6*J$6)+(N7*J$5)+(N8*J$4)+(N9*J$3)+(N10*J$2)+(N11*J$1)) + $I$4</f>
        <v>238.35277592541146</v>
      </c>
      <c r="P11">
        <f t="shared" si="3"/>
        <v>322.56677349479048</v>
      </c>
      <c r="Q11">
        <f t="shared" si="4"/>
        <v>322.56677349479048</v>
      </c>
      <c r="R11">
        <f t="shared" si="5"/>
        <v>104049.32336283947</v>
      </c>
      <c r="S11">
        <f t="shared" si="6"/>
        <v>104049.32336283947</v>
      </c>
      <c r="T11">
        <f t="shared" si="7"/>
        <v>30.793023905849708</v>
      </c>
      <c r="U11">
        <f t="shared" si="8"/>
        <v>0</v>
      </c>
      <c r="V11">
        <f t="shared" ref="V11:V30" si="11">I$13*((U2*J$10)+(U3*J$9)+(U4*J$8)+(U5*J$7)+(U6*J$6)+(U7*J$5)+(U8*J$4)+(U9*J$3)+(U10*J$2)+(U11*J$1)) + $I$4</f>
        <v>84.160697091791846</v>
      </c>
    </row>
    <row r="12" spans="1:22" x14ac:dyDescent="0.5">
      <c r="A12">
        <v>523.54498291015625</v>
      </c>
      <c r="B12">
        <v>71</v>
      </c>
      <c r="D12">
        <f>D11 + (1/$G$6)</f>
        <v>529.29901123046875</v>
      </c>
      <c r="E12">
        <v>0</v>
      </c>
      <c r="F12" t="s">
        <v>33</v>
      </c>
      <c r="G12" t="s">
        <v>34</v>
      </c>
      <c r="H12" t="s">
        <v>458</v>
      </c>
      <c r="I12">
        <f>I11*I22</f>
        <v>5.135370429157736</v>
      </c>
      <c r="J12">
        <f>'hidden params'!J12</f>
        <v>2.82920264901344E-9</v>
      </c>
      <c r="K12">
        <f t="shared" si="0"/>
        <v>11</v>
      </c>
      <c r="L12">
        <f t="shared" si="1"/>
        <v>0</v>
      </c>
      <c r="M12">
        <f t="shared" si="9"/>
        <v>6.9046599148390852E-3</v>
      </c>
      <c r="N12">
        <f t="shared" si="2"/>
        <v>0</v>
      </c>
      <c r="O12">
        <f t="shared" si="10"/>
        <v>41.558390518992205</v>
      </c>
      <c r="P12">
        <f t="shared" si="3"/>
        <v>52.995279783895889</v>
      </c>
      <c r="Q12">
        <f t="shared" si="4"/>
        <v>52.995279783895889</v>
      </c>
      <c r="R12">
        <f t="shared" si="5"/>
        <v>2808.4996793734044</v>
      </c>
      <c r="S12">
        <f t="shared" si="6"/>
        <v>2808.4996793734044</v>
      </c>
      <c r="T12">
        <f t="shared" si="7"/>
        <v>3.6546296658069806</v>
      </c>
      <c r="U12">
        <f t="shared" si="8"/>
        <v>0</v>
      </c>
      <c r="V12">
        <f t="shared" si="11"/>
        <v>11.434916127182071</v>
      </c>
    </row>
    <row r="13" spans="1:22" x14ac:dyDescent="0.5">
      <c r="A13">
        <v>523.55499267578125</v>
      </c>
      <c r="B13">
        <v>61.25</v>
      </c>
      <c r="E13">
        <v>0</v>
      </c>
      <c r="F13">
        <v>24380</v>
      </c>
      <c r="H13" s="23" t="s">
        <v>514</v>
      </c>
      <c r="I13" s="23">
        <v>443017.00036453595</v>
      </c>
      <c r="J13">
        <f>'hidden params'!J13</f>
        <v>2.3609250813173977E-10</v>
      </c>
      <c r="K13" t="str">
        <f t="shared" si="0"/>
        <v/>
      </c>
      <c r="L13">
        <f t="shared" si="1"/>
        <v>0</v>
      </c>
      <c r="M13">
        <f t="shared" si="9"/>
        <v>2.4657610966119731E-3</v>
      </c>
      <c r="N13">
        <f t="shared" si="2"/>
        <v>0</v>
      </c>
      <c r="O13">
        <f t="shared" si="10"/>
        <v>6.2766350528119155</v>
      </c>
      <c r="P13" t="str">
        <f t="shared" si="3"/>
        <v/>
      </c>
      <c r="Q13" t="str">
        <f t="shared" si="4"/>
        <v/>
      </c>
      <c r="R13" t="str">
        <f t="shared" si="5"/>
        <v/>
      </c>
      <c r="S13" t="str">
        <f t="shared" si="6"/>
        <v/>
      </c>
      <c r="T13" t="str">
        <f t="shared" si="7"/>
        <v/>
      </c>
      <c r="U13">
        <f t="shared" si="8"/>
        <v>0</v>
      </c>
      <c r="V13">
        <f t="shared" si="11"/>
        <v>1.3928836349133569</v>
      </c>
    </row>
    <row r="14" spans="1:22" x14ac:dyDescent="0.5">
      <c r="A14">
        <v>523.56500244140625</v>
      </c>
      <c r="B14">
        <v>43</v>
      </c>
      <c r="E14">
        <v>0</v>
      </c>
      <c r="F14">
        <v>24380</v>
      </c>
      <c r="H14" s="23" t="s">
        <v>515</v>
      </c>
      <c r="I14" s="23">
        <v>0.61026338185099382</v>
      </c>
      <c r="J14">
        <f>'hidden params'!J14</f>
        <v>0</v>
      </c>
      <c r="K14" t="str">
        <f t="shared" si="0"/>
        <v/>
      </c>
      <c r="L14">
        <f t="shared" si="1"/>
        <v>0</v>
      </c>
      <c r="M14">
        <f t="shared" si="9"/>
        <v>2.4657610966119731E-3</v>
      </c>
      <c r="N14">
        <f t="shared" si="2"/>
        <v>0</v>
      </c>
      <c r="O14">
        <f t="shared" si="10"/>
        <v>0.84098128047054288</v>
      </c>
      <c r="P14" t="str">
        <f t="shared" si="3"/>
        <v/>
      </c>
      <c r="Q14" t="str">
        <f t="shared" si="4"/>
        <v/>
      </c>
      <c r="R14" t="str">
        <f t="shared" si="5"/>
        <v/>
      </c>
      <c r="S14" t="str">
        <f t="shared" si="6"/>
        <v/>
      </c>
      <c r="T14" t="str">
        <f t="shared" si="7"/>
        <v/>
      </c>
      <c r="U14">
        <f t="shared" si="8"/>
        <v>0</v>
      </c>
      <c r="V14">
        <f t="shared" si="11"/>
        <v>0.15155014041135847</v>
      </c>
    </row>
    <row r="15" spans="1:22" x14ac:dyDescent="0.5">
      <c r="A15">
        <v>523.57501220703125</v>
      </c>
      <c r="B15">
        <v>29.5</v>
      </c>
      <c r="E15">
        <v>0</v>
      </c>
      <c r="H15" t="s">
        <v>513</v>
      </c>
      <c r="I15">
        <f>I14*I23</f>
        <v>3.0099603525129317</v>
      </c>
      <c r="J15">
        <f>'hidden params'!J15</f>
        <v>0</v>
      </c>
      <c r="K15" t="str">
        <f t="shared" si="0"/>
        <v/>
      </c>
      <c r="L15">
        <f t="shared" si="1"/>
        <v>0</v>
      </c>
      <c r="M15">
        <f t="shared" si="9"/>
        <v>2.4657610966119731E-3</v>
      </c>
      <c r="N15">
        <f t="shared" si="2"/>
        <v>0</v>
      </c>
      <c r="O15">
        <f t="shared" si="10"/>
        <v>0.10306396389807924</v>
      </c>
      <c r="P15" t="str">
        <f t="shared" si="3"/>
        <v/>
      </c>
      <c r="Q15" t="str">
        <f t="shared" si="4"/>
        <v/>
      </c>
      <c r="R15" t="str">
        <f t="shared" si="5"/>
        <v/>
      </c>
      <c r="S15" t="str">
        <f t="shared" si="6"/>
        <v/>
      </c>
      <c r="T15" t="str">
        <f t="shared" si="7"/>
        <v/>
      </c>
      <c r="U15">
        <f t="shared" si="8"/>
        <v>0</v>
      </c>
      <c r="V15">
        <f t="shared" si="11"/>
        <v>1.3915270906763436E-2</v>
      </c>
    </row>
    <row r="16" spans="1:22" x14ac:dyDescent="0.5">
      <c r="A16">
        <v>523.58502197265625</v>
      </c>
      <c r="B16">
        <v>55.75</v>
      </c>
      <c r="E16">
        <v>0</v>
      </c>
      <c r="F16">
        <v>68924024.448552161</v>
      </c>
      <c r="H16" t="s">
        <v>455</v>
      </c>
      <c r="I16">
        <f>I7/(I7+I10+I13)</f>
        <v>0.12005862337498392</v>
      </c>
      <c r="J16">
        <f>'hidden params'!J16</f>
        <v>0</v>
      </c>
      <c r="K16" t="str">
        <f t="shared" si="0"/>
        <v/>
      </c>
      <c r="L16">
        <f t="shared" si="1"/>
        <v>0</v>
      </c>
      <c r="M16">
        <f t="shared" si="9"/>
        <v>2.4657610966119731E-3</v>
      </c>
      <c r="N16">
        <f t="shared" si="2"/>
        <v>0</v>
      </c>
      <c r="O16">
        <f t="shared" si="10"/>
        <v>1.3061460376371851E-2</v>
      </c>
      <c r="P16" t="str">
        <f t="shared" si="3"/>
        <v/>
      </c>
      <c r="Q16" t="str">
        <f t="shared" si="4"/>
        <v/>
      </c>
      <c r="R16" t="str">
        <f t="shared" si="5"/>
        <v/>
      </c>
      <c r="S16" t="str">
        <f t="shared" si="6"/>
        <v/>
      </c>
      <c r="T16" t="str">
        <f t="shared" si="7"/>
        <v/>
      </c>
      <c r="U16">
        <f t="shared" si="8"/>
        <v>0</v>
      </c>
      <c r="V16">
        <f t="shared" si="11"/>
        <v>2.4657610966119731E-3</v>
      </c>
    </row>
    <row r="17" spans="1:22" x14ac:dyDescent="0.5">
      <c r="A17">
        <v>523.594970703125</v>
      </c>
      <c r="B17">
        <v>104.30000305175781</v>
      </c>
      <c r="E17">
        <v>0</v>
      </c>
      <c r="F17">
        <v>428247188.34295309</v>
      </c>
      <c r="H17" t="s">
        <v>456</v>
      </c>
      <c r="I17">
        <f>I10/(I10+I7+I13)</f>
        <v>6.421016604256663E-2</v>
      </c>
      <c r="J17">
        <f>'hidden params'!J17</f>
        <v>0</v>
      </c>
      <c r="K17" t="str">
        <f t="shared" si="0"/>
        <v/>
      </c>
      <c r="L17">
        <f t="shared" si="1"/>
        <v>0</v>
      </c>
      <c r="M17">
        <f t="shared" si="9"/>
        <v>2.4657610966119731E-3</v>
      </c>
      <c r="N17">
        <f t="shared" si="2"/>
        <v>0</v>
      </c>
      <c r="O17">
        <f t="shared" si="10"/>
        <v>3.1374234410476054E-3</v>
      </c>
      <c r="P17" t="str">
        <f t="shared" si="3"/>
        <v/>
      </c>
      <c r="Q17" t="str">
        <f t="shared" si="4"/>
        <v/>
      </c>
      <c r="R17" t="str">
        <f t="shared" si="5"/>
        <v/>
      </c>
      <c r="S17" t="str">
        <f t="shared" si="6"/>
        <v/>
      </c>
      <c r="T17" t="str">
        <f t="shared" si="7"/>
        <v/>
      </c>
      <c r="U17">
        <f t="shared" si="8"/>
        <v>0</v>
      </c>
      <c r="V17">
        <f t="shared" si="11"/>
        <v>2.4657610966119731E-3</v>
      </c>
    </row>
    <row r="18" spans="1:22" x14ac:dyDescent="0.5">
      <c r="A18">
        <v>523.60498046875</v>
      </c>
      <c r="B18">
        <v>87.75</v>
      </c>
      <c r="E18">
        <v>0</v>
      </c>
      <c r="F18">
        <v>74594374.052451655</v>
      </c>
      <c r="H18" t="s">
        <v>511</v>
      </c>
      <c r="I18">
        <f>I13/(I13+I10+I7)</f>
        <v>0.81573121058244946</v>
      </c>
      <c r="J18">
        <f>'hidden params'!J18</f>
        <v>0</v>
      </c>
      <c r="K18" t="str">
        <f t="shared" si="0"/>
        <v/>
      </c>
      <c r="L18">
        <f t="shared" si="1"/>
        <v>0</v>
      </c>
      <c r="M18">
        <f t="shared" si="9"/>
        <v>2.4657610966119731E-3</v>
      </c>
      <c r="N18">
        <f t="shared" si="2"/>
        <v>0</v>
      </c>
      <c r="O18">
        <f t="shared" si="10"/>
        <v>2.4657610966119731E-3</v>
      </c>
      <c r="P18" t="str">
        <f t="shared" si="3"/>
        <v/>
      </c>
      <c r="Q18" t="str">
        <f t="shared" si="4"/>
        <v/>
      </c>
      <c r="R18" t="str">
        <f t="shared" si="5"/>
        <v/>
      </c>
      <c r="S18" t="str">
        <f t="shared" si="6"/>
        <v/>
      </c>
      <c r="T18" t="str">
        <f t="shared" si="7"/>
        <v/>
      </c>
      <c r="U18">
        <f t="shared" si="8"/>
        <v>0</v>
      </c>
      <c r="V18">
        <f t="shared" si="11"/>
        <v>2.4657610966119731E-3</v>
      </c>
    </row>
    <row r="19" spans="1:22" x14ac:dyDescent="0.5">
      <c r="A19">
        <v>523.614990234375</v>
      </c>
      <c r="B19">
        <v>29.75</v>
      </c>
      <c r="E19">
        <v>0</v>
      </c>
      <c r="H19" t="s">
        <v>444</v>
      </c>
      <c r="I19">
        <v>59.006031564565809</v>
      </c>
      <c r="J19">
        <f>'hidden params'!J19</f>
        <v>0</v>
      </c>
      <c r="K19" t="str">
        <f t="shared" si="0"/>
        <v/>
      </c>
      <c r="L19">
        <f t="shared" si="1"/>
        <v>0</v>
      </c>
      <c r="M19">
        <f t="shared" si="9"/>
        <v>2.4657610966119731E-3</v>
      </c>
      <c r="N19">
        <f t="shared" si="2"/>
        <v>0</v>
      </c>
      <c r="O19">
        <f t="shared" si="10"/>
        <v>2.4657610966119731E-3</v>
      </c>
      <c r="P19" t="str">
        <f t="shared" si="3"/>
        <v/>
      </c>
      <c r="Q19" t="str">
        <f t="shared" si="4"/>
        <v/>
      </c>
      <c r="R19" t="str">
        <f t="shared" si="5"/>
        <v/>
      </c>
      <c r="S19" t="str">
        <f t="shared" si="6"/>
        <v/>
      </c>
      <c r="T19" t="str">
        <f t="shared" si="7"/>
        <v/>
      </c>
      <c r="U19">
        <f t="shared" si="8"/>
        <v>0</v>
      </c>
      <c r="V19">
        <f t="shared" si="11"/>
        <v>2.4657610966119731E-3</v>
      </c>
    </row>
    <row r="20" spans="1:22" x14ac:dyDescent="0.5">
      <c r="A20">
        <v>523.625</v>
      </c>
      <c r="B20">
        <v>21.25</v>
      </c>
      <c r="E20">
        <v>0</v>
      </c>
      <c r="F20">
        <v>0.68384182961463291</v>
      </c>
      <c r="H20" t="s">
        <v>450</v>
      </c>
      <c r="I20">
        <f>'hidden params'!I20</f>
        <v>0.82235748181840074</v>
      </c>
      <c r="J20">
        <f>'hidden params'!J20</f>
        <v>0</v>
      </c>
      <c r="K20" t="str">
        <f t="shared" si="0"/>
        <v/>
      </c>
      <c r="L20">
        <f t="shared" si="1"/>
        <v>0</v>
      </c>
      <c r="M20">
        <f t="shared" si="9"/>
        <v>2.4657610966119731E-3</v>
      </c>
      <c r="N20">
        <f t="shared" si="2"/>
        <v>0</v>
      </c>
      <c r="O20">
        <f t="shared" si="10"/>
        <v>2.4657610966119731E-3</v>
      </c>
      <c r="P20" t="str">
        <f t="shared" si="3"/>
        <v/>
      </c>
      <c r="Q20" t="str">
        <f t="shared" si="4"/>
        <v/>
      </c>
      <c r="R20" t="str">
        <f t="shared" si="5"/>
        <v/>
      </c>
      <c r="S20" t="str">
        <f t="shared" si="6"/>
        <v/>
      </c>
      <c r="T20" t="str">
        <f t="shared" si="7"/>
        <v/>
      </c>
      <c r="U20">
        <f t="shared" si="8"/>
        <v>0</v>
      </c>
      <c r="V20">
        <f t="shared" si="11"/>
        <v>2.4657610966119731E-3</v>
      </c>
    </row>
    <row r="21" spans="1:22" x14ac:dyDescent="0.5">
      <c r="A21">
        <v>523.635009765625</v>
      </c>
      <c r="B21">
        <v>59</v>
      </c>
      <c r="E21">
        <v>0</v>
      </c>
      <c r="F21">
        <v>0.49587839749532242</v>
      </c>
      <c r="H21" t="s">
        <v>451</v>
      </c>
      <c r="I21">
        <f>'hidden params'!I21</f>
        <v>7.2200180148492263</v>
      </c>
      <c r="J21">
        <f>'hidden params'!J21</f>
        <v>0</v>
      </c>
      <c r="K21" t="str">
        <f t="shared" si="0"/>
        <v/>
      </c>
      <c r="L21">
        <f t="shared" si="1"/>
        <v>0</v>
      </c>
      <c r="M21">
        <f t="shared" si="9"/>
        <v>2.4657610966119731E-3</v>
      </c>
      <c r="N21">
        <f t="shared" si="2"/>
        <v>0</v>
      </c>
      <c r="O21">
        <f t="shared" si="10"/>
        <v>2.4657610966119731E-3</v>
      </c>
      <c r="P21" t="str">
        <f t="shared" si="3"/>
        <v/>
      </c>
      <c r="Q21" t="str">
        <f t="shared" si="4"/>
        <v/>
      </c>
      <c r="R21" t="str">
        <f t="shared" si="5"/>
        <v/>
      </c>
      <c r="S21" t="str">
        <f t="shared" si="6"/>
        <v/>
      </c>
      <c r="T21" t="str">
        <f t="shared" si="7"/>
        <v/>
      </c>
      <c r="U21">
        <f t="shared" si="8"/>
        <v>0</v>
      </c>
      <c r="V21">
        <f t="shared" si="11"/>
        <v>2.4657610966119731E-3</v>
      </c>
    </row>
    <row r="22" spans="1:22" x14ac:dyDescent="0.5">
      <c r="A22">
        <v>523.64501953125</v>
      </c>
      <c r="B22">
        <v>90.25</v>
      </c>
      <c r="E22">
        <v>0</v>
      </c>
      <c r="F22">
        <v>38181.037120097637</v>
      </c>
      <c r="H22" s="22" t="s">
        <v>457</v>
      </c>
      <c r="I22" s="22">
        <v>6.2446935554720451</v>
      </c>
      <c r="J22">
        <f>'hidden params'!J22</f>
        <v>0</v>
      </c>
      <c r="K22" t="str">
        <f t="shared" si="0"/>
        <v/>
      </c>
      <c r="L22">
        <f t="shared" si="1"/>
        <v>0</v>
      </c>
      <c r="M22">
        <f t="shared" si="9"/>
        <v>2.4657610966119731E-3</v>
      </c>
      <c r="N22">
        <f t="shared" si="2"/>
        <v>0</v>
      </c>
      <c r="O22">
        <f t="shared" si="10"/>
        <v>2.4657610966119731E-3</v>
      </c>
      <c r="P22" t="str">
        <f t="shared" si="3"/>
        <v/>
      </c>
      <c r="Q22" t="str">
        <f t="shared" si="4"/>
        <v/>
      </c>
      <c r="R22" t="str">
        <f t="shared" si="5"/>
        <v/>
      </c>
      <c r="S22" t="str">
        <f t="shared" si="6"/>
        <v/>
      </c>
      <c r="T22" t="str">
        <f t="shared" si="7"/>
        <v/>
      </c>
      <c r="U22">
        <f t="shared" si="8"/>
        <v>0</v>
      </c>
      <c r="V22">
        <f t="shared" si="11"/>
        <v>2.4657610966119731E-3</v>
      </c>
    </row>
    <row r="23" spans="1:22" x14ac:dyDescent="0.5">
      <c r="A23">
        <v>523.655029296875</v>
      </c>
      <c r="B23">
        <v>85</v>
      </c>
      <c r="E23">
        <v>0</v>
      </c>
      <c r="F23">
        <v>1.0009999999999999</v>
      </c>
      <c r="H23" s="23" t="s">
        <v>512</v>
      </c>
      <c r="I23" s="23">
        <v>4.9322316265862147</v>
      </c>
      <c r="J23">
        <f>'hidden params'!J23</f>
        <v>0</v>
      </c>
      <c r="K23" t="str">
        <f t="shared" si="0"/>
        <v/>
      </c>
      <c r="L23">
        <f t="shared" si="1"/>
        <v>0</v>
      </c>
      <c r="M23">
        <f t="shared" si="9"/>
        <v>2.4657610966119731E-3</v>
      </c>
      <c r="N23">
        <f t="shared" si="2"/>
        <v>0</v>
      </c>
      <c r="O23">
        <f t="shared" si="10"/>
        <v>2.4657610966119731E-3</v>
      </c>
      <c r="P23" t="str">
        <f t="shared" si="3"/>
        <v/>
      </c>
      <c r="Q23" t="str">
        <f t="shared" si="4"/>
        <v/>
      </c>
      <c r="R23" t="str">
        <f t="shared" si="5"/>
        <v/>
      </c>
      <c r="S23" t="str">
        <f t="shared" si="6"/>
        <v/>
      </c>
      <c r="T23" t="str">
        <f t="shared" si="7"/>
        <v/>
      </c>
      <c r="U23">
        <f t="shared" si="8"/>
        <v>0</v>
      </c>
      <c r="V23">
        <f t="shared" si="11"/>
        <v>2.4657610966119731E-3</v>
      </c>
    </row>
    <row r="24" spans="1:22" x14ac:dyDescent="0.5">
      <c r="A24">
        <v>523.66497802734375</v>
      </c>
      <c r="B24">
        <v>73.25</v>
      </c>
      <c r="E24">
        <v>0</v>
      </c>
      <c r="F24">
        <v>6.1427348859443471</v>
      </c>
      <c r="H24" t="s">
        <v>446</v>
      </c>
      <c r="I24">
        <v>471979676.50668526</v>
      </c>
      <c r="J24">
        <f>'hidden params'!J24</f>
        <v>0</v>
      </c>
      <c r="K24" t="str">
        <f t="shared" si="0"/>
        <v/>
      </c>
      <c r="L24">
        <f t="shared" si="1"/>
        <v>0</v>
      </c>
      <c r="M24">
        <f t="shared" si="9"/>
        <v>2.4657610966119731E-3</v>
      </c>
      <c r="N24">
        <f t="shared" si="2"/>
        <v>0</v>
      </c>
      <c r="O24">
        <f t="shared" si="10"/>
        <v>2.4657610966119731E-3</v>
      </c>
      <c r="P24" t="str">
        <f t="shared" si="3"/>
        <v/>
      </c>
      <c r="Q24" t="str">
        <f t="shared" si="4"/>
        <v/>
      </c>
      <c r="R24" t="str">
        <f t="shared" si="5"/>
        <v/>
      </c>
      <c r="S24" t="str">
        <f t="shared" si="6"/>
        <v/>
      </c>
      <c r="T24" t="str">
        <f t="shared" si="7"/>
        <v/>
      </c>
      <c r="U24">
        <f t="shared" si="8"/>
        <v>0</v>
      </c>
      <c r="V24">
        <f t="shared" si="11"/>
        <v>2.4657610966119731E-3</v>
      </c>
    </row>
    <row r="25" spans="1:22" x14ac:dyDescent="0.5">
      <c r="A25">
        <v>523.67498779296875</v>
      </c>
      <c r="B25">
        <v>69.5</v>
      </c>
      <c r="E25">
        <v>0</v>
      </c>
      <c r="H25" t="s">
        <v>452</v>
      </c>
      <c r="I25">
        <v>427669804.90561384</v>
      </c>
      <c r="J25">
        <f>'hidden params'!J25</f>
        <v>0</v>
      </c>
      <c r="K25" t="str">
        <f t="shared" si="0"/>
        <v/>
      </c>
      <c r="L25">
        <f t="shared" si="1"/>
        <v>0</v>
      </c>
      <c r="M25">
        <f t="shared" si="9"/>
        <v>2.4657610966119731E-3</v>
      </c>
      <c r="N25">
        <f t="shared" si="2"/>
        <v>0</v>
      </c>
      <c r="O25">
        <f t="shared" si="10"/>
        <v>2.4657610966119731E-3</v>
      </c>
      <c r="P25" t="str">
        <f t="shared" si="3"/>
        <v/>
      </c>
      <c r="Q25" t="str">
        <f t="shared" si="4"/>
        <v/>
      </c>
      <c r="R25" t="str">
        <f t="shared" si="5"/>
        <v/>
      </c>
      <c r="S25" t="str">
        <f t="shared" si="6"/>
        <v/>
      </c>
      <c r="T25" t="str">
        <f t="shared" si="7"/>
        <v/>
      </c>
      <c r="U25">
        <f t="shared" si="8"/>
        <v>0</v>
      </c>
      <c r="V25">
        <f t="shared" si="11"/>
        <v>2.4657610966119731E-3</v>
      </c>
    </row>
    <row r="26" spans="1:22" x14ac:dyDescent="0.5">
      <c r="A26">
        <v>523.68499755859375</v>
      </c>
      <c r="B26">
        <v>59.75</v>
      </c>
      <c r="E26">
        <v>0</v>
      </c>
      <c r="H26" t="s">
        <v>510</v>
      </c>
      <c r="I26">
        <v>24760000.477731947</v>
      </c>
      <c r="J26">
        <f>'hidden params'!J26</f>
        <v>0</v>
      </c>
      <c r="K26" t="str">
        <f t="shared" si="0"/>
        <v/>
      </c>
      <c r="L26">
        <f t="shared" si="1"/>
        <v>0</v>
      </c>
      <c r="M26">
        <f t="shared" si="9"/>
        <v>2.4657610966119731E-3</v>
      </c>
      <c r="N26">
        <f t="shared" si="2"/>
        <v>0</v>
      </c>
      <c r="O26">
        <f t="shared" si="10"/>
        <v>2.4657610966119731E-3</v>
      </c>
      <c r="P26" t="str">
        <f t="shared" si="3"/>
        <v/>
      </c>
      <c r="Q26" t="str">
        <f t="shared" si="4"/>
        <v/>
      </c>
      <c r="R26" t="str">
        <f t="shared" si="5"/>
        <v/>
      </c>
      <c r="S26" t="str">
        <f t="shared" si="6"/>
        <v/>
      </c>
      <c r="T26" t="str">
        <f t="shared" si="7"/>
        <v/>
      </c>
      <c r="U26">
        <f t="shared" si="8"/>
        <v>0</v>
      </c>
      <c r="V26">
        <f t="shared" si="11"/>
        <v>2.4657610966119731E-3</v>
      </c>
    </row>
    <row r="27" spans="1:22" x14ac:dyDescent="0.5">
      <c r="A27">
        <v>523.69500732421875</v>
      </c>
      <c r="B27">
        <v>101.30000305175781</v>
      </c>
      <c r="E27">
        <v>0</v>
      </c>
      <c r="H27" t="s">
        <v>473</v>
      </c>
      <c r="I27">
        <f xml:space="preserve"> 1 + 1.5*EXP(-(I22 * 0.000239 * I19))</f>
        <v>2.3735514464074825</v>
      </c>
      <c r="J27">
        <f>'hidden params'!J27</f>
        <v>0</v>
      </c>
      <c r="K27" t="str">
        <f t="shared" si="0"/>
        <v/>
      </c>
      <c r="L27">
        <f t="shared" si="1"/>
        <v>0</v>
      </c>
      <c r="M27">
        <f t="shared" si="9"/>
        <v>2.4657610966119731E-3</v>
      </c>
      <c r="N27">
        <f t="shared" si="2"/>
        <v>0</v>
      </c>
      <c r="O27">
        <f t="shared" si="10"/>
        <v>2.4657610966119731E-3</v>
      </c>
      <c r="P27" t="str">
        <f t="shared" si="3"/>
        <v/>
      </c>
      <c r="Q27" t="str">
        <f t="shared" si="4"/>
        <v/>
      </c>
      <c r="R27" t="str">
        <f t="shared" si="5"/>
        <v/>
      </c>
      <c r="S27" t="str">
        <f t="shared" si="6"/>
        <v/>
      </c>
      <c r="T27" t="str">
        <f t="shared" si="7"/>
        <v/>
      </c>
      <c r="U27">
        <f t="shared" si="8"/>
        <v>0</v>
      </c>
      <c r="V27">
        <f t="shared" si="11"/>
        <v>2.4657610966119731E-3</v>
      </c>
    </row>
    <row r="28" spans="1:22" x14ac:dyDescent="0.5">
      <c r="A28">
        <v>523.70501708984375</v>
      </c>
      <c r="B28">
        <v>153.30000305175781</v>
      </c>
      <c r="E28">
        <v>0</v>
      </c>
      <c r="H28" t="s">
        <v>472</v>
      </c>
      <c r="I28">
        <f>MIN((ABS((I3*I8)-I23*I14))/((AVERAGE((I3*I8*(1-I8)),(I23*I14*(1-I14))))),(ABS((I23*I14)-I22*I11))/((AVERAGE((I23*I14*(1-I14)),(I22*I11*(1-I11))))))</f>
        <v>2.0384185915821864</v>
      </c>
      <c r="J28">
        <f>'hidden params'!J28</f>
        <v>0</v>
      </c>
      <c r="K28" t="str">
        <f t="shared" si="0"/>
        <v/>
      </c>
      <c r="L28">
        <f t="shared" si="1"/>
        <v>0</v>
      </c>
      <c r="M28">
        <f t="shared" si="9"/>
        <v>2.4657610966119731E-3</v>
      </c>
      <c r="N28">
        <f t="shared" si="2"/>
        <v>0</v>
      </c>
      <c r="O28">
        <f t="shared" si="10"/>
        <v>2.4657610966119731E-3</v>
      </c>
      <c r="P28" t="str">
        <f t="shared" si="3"/>
        <v/>
      </c>
      <c r="Q28" t="str">
        <f t="shared" si="4"/>
        <v/>
      </c>
      <c r="R28" t="str">
        <f t="shared" si="5"/>
        <v/>
      </c>
      <c r="S28" t="str">
        <f t="shared" si="6"/>
        <v/>
      </c>
      <c r="T28" t="str">
        <f t="shared" si="7"/>
        <v/>
      </c>
      <c r="U28">
        <f t="shared" si="8"/>
        <v>0</v>
      </c>
      <c r="V28">
        <f t="shared" si="11"/>
        <v>2.4657610966119731E-3</v>
      </c>
    </row>
    <row r="29" spans="1:22" x14ac:dyDescent="0.5">
      <c r="A29">
        <v>523.71502685546875</v>
      </c>
      <c r="B29">
        <v>139.80000305175781</v>
      </c>
      <c r="H29" t="s">
        <v>474</v>
      </c>
      <c r="I29">
        <f>(I25-I26)/I26</f>
        <v>16.272608911709884</v>
      </c>
      <c r="J29">
        <f>'hidden params'!J29</f>
        <v>0</v>
      </c>
      <c r="K29" t="str">
        <f t="shared" si="0"/>
        <v/>
      </c>
      <c r="L29">
        <f t="shared" si="1"/>
        <v>0</v>
      </c>
      <c r="M29">
        <f t="shared" si="9"/>
        <v>2.4657610966119731E-3</v>
      </c>
      <c r="N29">
        <f t="shared" si="2"/>
        <v>0</v>
      </c>
      <c r="O29">
        <f t="shared" si="10"/>
        <v>2.4657610966119731E-3</v>
      </c>
      <c r="P29" t="str">
        <f t="shared" si="3"/>
        <v/>
      </c>
      <c r="Q29" t="str">
        <f t="shared" si="4"/>
        <v/>
      </c>
      <c r="R29" t="str">
        <f t="shared" si="5"/>
        <v/>
      </c>
      <c r="S29" t="str">
        <f t="shared" si="6"/>
        <v/>
      </c>
      <c r="T29" t="str">
        <f t="shared" si="7"/>
        <v/>
      </c>
      <c r="U29">
        <f t="shared" si="8"/>
        <v>0</v>
      </c>
      <c r="V29">
        <f t="shared" si="11"/>
        <v>2.4657610966119731E-3</v>
      </c>
    </row>
    <row r="30" spans="1:22" x14ac:dyDescent="0.5">
      <c r="A30">
        <v>523.7249755859375</v>
      </c>
      <c r="B30">
        <v>140.30000305175781</v>
      </c>
      <c r="H30" t="s">
        <v>516</v>
      </c>
      <c r="I30">
        <f>(I26-I6)/I6</f>
        <v>6.4583378501901425</v>
      </c>
      <c r="J30">
        <f>'hidden params'!J30</f>
        <v>0</v>
      </c>
      <c r="K30" t="str">
        <f t="shared" si="0"/>
        <v/>
      </c>
      <c r="L30">
        <f t="shared" si="1"/>
        <v>0</v>
      </c>
      <c r="M30">
        <f t="shared" si="9"/>
        <v>2.4657610966119731E-3</v>
      </c>
      <c r="N30">
        <f t="shared" si="2"/>
        <v>0</v>
      </c>
      <c r="O30">
        <f t="shared" si="10"/>
        <v>2.4657610966119731E-3</v>
      </c>
      <c r="P30" t="str">
        <f t="shared" si="3"/>
        <v/>
      </c>
      <c r="Q30" t="str">
        <f t="shared" si="4"/>
        <v/>
      </c>
      <c r="R30" t="str">
        <f t="shared" si="5"/>
        <v/>
      </c>
      <c r="S30" t="str">
        <f t="shared" si="6"/>
        <v/>
      </c>
      <c r="T30" t="str">
        <f t="shared" si="7"/>
        <v/>
      </c>
      <c r="U30">
        <f t="shared" si="8"/>
        <v>0</v>
      </c>
      <c r="V30">
        <f t="shared" si="11"/>
        <v>2.4657610966119731E-3</v>
      </c>
    </row>
    <row r="31" spans="1:22" x14ac:dyDescent="0.5">
      <c r="A31">
        <v>523.7349853515625</v>
      </c>
      <c r="B31">
        <v>353.5</v>
      </c>
      <c r="H31" t="s">
        <v>475</v>
      </c>
      <c r="I31">
        <f>(0.25* 0.0058*I22*I19)*EXP(-((I17-0.5)^2)/(2*((0.174318)^2)))</f>
        <v>2.3476722208540711E-2</v>
      </c>
    </row>
    <row r="32" spans="1:22" x14ac:dyDescent="0.5">
      <c r="A32">
        <v>523.7449951171875</v>
      </c>
      <c r="B32">
        <v>1732</v>
      </c>
      <c r="H32" t="s">
        <v>498</v>
      </c>
      <c r="I32">
        <f xml:space="preserve"> 1/ (0.01 * $R$69)</f>
        <v>2.581899310775046E-5</v>
      </c>
    </row>
    <row r="33" spans="1:9" x14ac:dyDescent="0.5">
      <c r="A33">
        <v>523.7550048828125</v>
      </c>
      <c r="B33">
        <v>7293</v>
      </c>
      <c r="F33">
        <v>8051</v>
      </c>
      <c r="H33" t="s">
        <v>499</v>
      </c>
      <c r="I33">
        <f xml:space="preserve"> 1/ (0.01 * $R$72)</f>
        <v>7.0708437840179045E-7</v>
      </c>
    </row>
    <row r="34" spans="1:9" x14ac:dyDescent="0.5">
      <c r="A34">
        <v>523.7650146484375</v>
      </c>
      <c r="B34">
        <v>16630</v>
      </c>
      <c r="H34" t="s">
        <v>522</v>
      </c>
      <c r="I34">
        <f xml:space="preserve"> 1/ (0.01 * $R$75)</f>
        <v>8.1069147796419322E-6</v>
      </c>
    </row>
    <row r="35" spans="1:9" ht="14.7" thickBot="1" x14ac:dyDescent="0.55000000000000004">
      <c r="A35">
        <v>523.7750244140625</v>
      </c>
      <c r="B35">
        <v>20020</v>
      </c>
    </row>
    <row r="36" spans="1:9" x14ac:dyDescent="0.5">
      <c r="A36">
        <v>523.78497314453125</v>
      </c>
      <c r="B36">
        <v>13140</v>
      </c>
      <c r="G36" s="14">
        <v>30</v>
      </c>
      <c r="H36" s="15" t="s">
        <v>505</v>
      </c>
      <c r="I36" s="18" t="s">
        <v>506</v>
      </c>
    </row>
    <row r="37" spans="1:9" x14ac:dyDescent="0.5">
      <c r="A37">
        <v>523.79498291015625</v>
      </c>
      <c r="B37">
        <v>5061</v>
      </c>
      <c r="G37" s="13" t="s">
        <v>461</v>
      </c>
      <c r="H37">
        <f>AVERAGE(K101:K110)</f>
        <v>0.87678912680856769</v>
      </c>
      <c r="I37" s="19">
        <f>STDEV(K101:K110)</f>
        <v>0.38470614194316016</v>
      </c>
    </row>
    <row r="38" spans="1:9" x14ac:dyDescent="0.5">
      <c r="A38">
        <v>523.80499267578125</v>
      </c>
      <c r="B38">
        <v>1525</v>
      </c>
      <c r="G38" s="13" t="s">
        <v>463</v>
      </c>
      <c r="H38">
        <f>AVERAGE(M101:M110)</f>
        <v>2.407005068791539</v>
      </c>
      <c r="I38" s="19">
        <f>STDEV(M101:M110)</f>
        <v>0.71129106421007604</v>
      </c>
    </row>
    <row r="39" spans="1:9" x14ac:dyDescent="0.5">
      <c r="A39">
        <v>523.81500244140625</v>
      </c>
      <c r="B39">
        <v>661</v>
      </c>
      <c r="G39" s="13" t="s">
        <v>465</v>
      </c>
      <c r="H39">
        <f>AVERAGE(O101:O110)</f>
        <v>4.0378683759275935</v>
      </c>
      <c r="I39" s="19">
        <f>STDEV(O101:O110)</f>
        <v>1.3920082033603765</v>
      </c>
    </row>
    <row r="40" spans="1:9" x14ac:dyDescent="0.5">
      <c r="A40">
        <v>523.82501220703125</v>
      </c>
      <c r="B40">
        <v>597.5</v>
      </c>
      <c r="G40" s="13" t="s">
        <v>507</v>
      </c>
      <c r="H40">
        <f>AVERAGE(Q101:Q110)</f>
        <v>7.367292007596031E-2</v>
      </c>
      <c r="I40" s="19">
        <f>STDEV(Q101:Q110)</f>
        <v>2.6856688493589517E-2</v>
      </c>
    </row>
    <row r="41" spans="1:9" x14ac:dyDescent="0.5">
      <c r="A41">
        <v>523.83502197265625</v>
      </c>
      <c r="B41">
        <v>736.5</v>
      </c>
      <c r="G41" s="13" t="s">
        <v>508</v>
      </c>
      <c r="H41">
        <f>AVERAGE(R101:R110)</f>
        <v>0.39390549047330314</v>
      </c>
      <c r="I41" s="19">
        <f>STDEV(R101:R110)</f>
        <v>0.41218289447987166</v>
      </c>
    </row>
    <row r="42" spans="1:9" ht="14.7" thickBot="1" x14ac:dyDescent="0.55000000000000004">
      <c r="A42">
        <v>523.844970703125</v>
      </c>
      <c r="B42">
        <v>827.29998779296875</v>
      </c>
      <c r="G42" s="16" t="s">
        <v>509</v>
      </c>
      <c r="H42" s="17">
        <f>AVERAGE(S101:S110)</f>
        <v>0.53242158945073659</v>
      </c>
      <c r="I42" s="20">
        <f>STDEV(S101:S110)</f>
        <v>0.41566740541050545</v>
      </c>
    </row>
    <row r="43" spans="1:9" x14ac:dyDescent="0.5">
      <c r="A43">
        <v>523.85498046875</v>
      </c>
      <c r="B43">
        <v>686.5</v>
      </c>
      <c r="F43">
        <v>59.006031564565809</v>
      </c>
    </row>
    <row r="44" spans="1:9" x14ac:dyDescent="0.5">
      <c r="A44">
        <v>523.864990234375</v>
      </c>
      <c r="B44">
        <v>411.20001220703125</v>
      </c>
      <c r="F44">
        <f xml:space="preserve"> $F$51 / 2</f>
        <v>59.006031564565809</v>
      </c>
    </row>
    <row r="45" spans="1:9" x14ac:dyDescent="0.5">
      <c r="A45">
        <v>523.875</v>
      </c>
      <c r="B45">
        <v>213.19999694824219</v>
      </c>
    </row>
    <row r="46" spans="1:9" x14ac:dyDescent="0.5">
      <c r="A46">
        <v>523.885009765625</v>
      </c>
      <c r="B46">
        <v>177</v>
      </c>
    </row>
    <row r="47" spans="1:9" x14ac:dyDescent="0.5">
      <c r="A47">
        <v>523.89501953125</v>
      </c>
      <c r="B47">
        <v>215.80000305175781</v>
      </c>
    </row>
    <row r="48" spans="1:9" x14ac:dyDescent="0.5">
      <c r="A48">
        <v>523.905029296875</v>
      </c>
      <c r="B48">
        <v>209</v>
      </c>
    </row>
    <row r="49" spans="1:16" x14ac:dyDescent="0.5">
      <c r="A49">
        <v>523.91497802734375</v>
      </c>
      <c r="B49">
        <v>139.5</v>
      </c>
    </row>
    <row r="50" spans="1:16" x14ac:dyDescent="0.5">
      <c r="A50">
        <v>523.92498779296875</v>
      </c>
      <c r="B50">
        <v>93.5</v>
      </c>
      <c r="E50" t="s">
        <v>440</v>
      </c>
      <c r="F50">
        <f>MEDIAN(F54:F67)</f>
        <v>89.5</v>
      </c>
    </row>
    <row r="51" spans="1:16" x14ac:dyDescent="0.5">
      <c r="A51">
        <v>523.93499755859375</v>
      </c>
      <c r="B51">
        <v>81.5</v>
      </c>
      <c r="E51" t="s">
        <v>441</v>
      </c>
      <c r="F51">
        <f>AVERAGE(F54:F67)</f>
        <v>118.01206312913162</v>
      </c>
    </row>
    <row r="52" spans="1:16" x14ac:dyDescent="0.5">
      <c r="A52">
        <v>523.94500732421875</v>
      </c>
      <c r="B52">
        <v>64</v>
      </c>
      <c r="E52" t="s">
        <v>442</v>
      </c>
      <c r="F52">
        <f>SUM(E$1:E$11)</f>
        <v>1018221</v>
      </c>
    </row>
    <row r="53" spans="1:16" x14ac:dyDescent="0.5">
      <c r="A53">
        <v>523.95501708984375</v>
      </c>
      <c r="B53">
        <v>78.25</v>
      </c>
      <c r="E53" t="s">
        <v>443</v>
      </c>
      <c r="F53">
        <f>ABS(F52/F50)</f>
        <v>11376.770949720671</v>
      </c>
    </row>
    <row r="54" spans="1:16" x14ac:dyDescent="0.5">
      <c r="A54">
        <v>523.96502685546875</v>
      </c>
      <c r="B54">
        <v>110</v>
      </c>
      <c r="F54">
        <f>AVERAGE(B1:B10)</f>
        <v>48.274999999999999</v>
      </c>
    </row>
    <row r="55" spans="1:16" x14ac:dyDescent="0.5">
      <c r="A55">
        <v>523.9749755859375</v>
      </c>
      <c r="B55">
        <v>104.80000305175781</v>
      </c>
      <c r="F55">
        <v>104.5</v>
      </c>
    </row>
    <row r="56" spans="1:16" x14ac:dyDescent="0.5">
      <c r="A56">
        <v>523.9849853515625</v>
      </c>
      <c r="B56">
        <v>94.25</v>
      </c>
      <c r="F56">
        <v>111</v>
      </c>
    </row>
    <row r="57" spans="1:16" x14ac:dyDescent="0.5">
      <c r="A57">
        <v>523.9949951171875</v>
      </c>
      <c r="B57">
        <v>126.5</v>
      </c>
      <c r="F57">
        <v>263</v>
      </c>
    </row>
    <row r="58" spans="1:16" x14ac:dyDescent="0.5">
      <c r="A58">
        <v>524.0050048828125</v>
      </c>
      <c r="B58">
        <v>160</v>
      </c>
      <c r="F58">
        <v>172.80000305175781</v>
      </c>
    </row>
    <row r="59" spans="1:16" x14ac:dyDescent="0.5">
      <c r="A59">
        <v>524.0150146484375</v>
      </c>
      <c r="B59">
        <v>146.80000305175781</v>
      </c>
      <c r="F59">
        <v>316.5</v>
      </c>
    </row>
    <row r="60" spans="1:16" x14ac:dyDescent="0.5">
      <c r="A60">
        <v>524.0250244140625</v>
      </c>
      <c r="B60">
        <v>104.5</v>
      </c>
      <c r="F60">
        <v>173.5</v>
      </c>
    </row>
    <row r="61" spans="1:16" x14ac:dyDescent="0.5">
      <c r="A61">
        <v>524.03497314453125</v>
      </c>
      <c r="B61">
        <v>79.25</v>
      </c>
      <c r="F61">
        <v>89.5</v>
      </c>
      <c r="I61" s="23"/>
    </row>
    <row r="62" spans="1:16" x14ac:dyDescent="0.5">
      <c r="A62">
        <v>524.04498291015625</v>
      </c>
      <c r="B62">
        <v>68.5</v>
      </c>
      <c r="F62">
        <v>63</v>
      </c>
      <c r="I62" s="23"/>
    </row>
    <row r="63" spans="1:16" x14ac:dyDescent="0.5">
      <c r="A63">
        <v>524.05499267578125</v>
      </c>
      <c r="B63">
        <v>57.5</v>
      </c>
      <c r="F63">
        <v>49</v>
      </c>
      <c r="I63" s="23"/>
    </row>
    <row r="64" spans="1:16" x14ac:dyDescent="0.5">
      <c r="A64">
        <v>524.06500244140625</v>
      </c>
      <c r="B64">
        <v>80.25</v>
      </c>
      <c r="F64">
        <v>20.75</v>
      </c>
      <c r="L64" t="s">
        <v>485</v>
      </c>
      <c r="M64" t="s">
        <v>486</v>
      </c>
      <c r="N64" t="s">
        <v>487</v>
      </c>
      <c r="O64" t="s">
        <v>488</v>
      </c>
      <c r="P64" t="s">
        <v>489</v>
      </c>
    </row>
    <row r="65" spans="1:20" x14ac:dyDescent="0.5">
      <c r="A65">
        <v>524.07501220703125</v>
      </c>
      <c r="B65">
        <v>114</v>
      </c>
      <c r="F65">
        <v>47.5</v>
      </c>
      <c r="I65" t="s">
        <v>491</v>
      </c>
      <c r="L65">
        <v>0.99998272546308087</v>
      </c>
      <c r="M65">
        <v>0.99973332853195451</v>
      </c>
      <c r="N65">
        <v>0.99999888111455404</v>
      </c>
      <c r="O65">
        <v>0.99996545122457126</v>
      </c>
      <c r="P65">
        <v>0.99987332115676142</v>
      </c>
    </row>
    <row r="66" spans="1:20" x14ac:dyDescent="0.5">
      <c r="A66">
        <v>524.08502197265625</v>
      </c>
      <c r="B66">
        <v>117</v>
      </c>
      <c r="F66">
        <f>AVERAGE(B$576:B$586)</f>
        <v>74.831817626953125</v>
      </c>
      <c r="I66" t="s">
        <v>492</v>
      </c>
      <c r="J66" t="s">
        <v>493</v>
      </c>
      <c r="K66" t="s">
        <v>494</v>
      </c>
      <c r="L66" t="s">
        <v>495</v>
      </c>
      <c r="M66" t="s">
        <v>496</v>
      </c>
      <c r="N66" t="s">
        <v>486</v>
      </c>
      <c r="O66" t="s">
        <v>487</v>
      </c>
      <c r="P66" t="s">
        <v>482</v>
      </c>
      <c r="Q66" t="s">
        <v>483</v>
      </c>
      <c r="R66" t="s">
        <v>497</v>
      </c>
      <c r="S66" t="s">
        <v>482</v>
      </c>
      <c r="T66" t="s">
        <v>483</v>
      </c>
    </row>
    <row r="67" spans="1:20" x14ac:dyDescent="0.5">
      <c r="A67">
        <v>524.094970703125</v>
      </c>
      <c r="B67">
        <v>124.80000305175781</v>
      </c>
      <c r="I67" t="s">
        <v>476</v>
      </c>
      <c r="J67">
        <v>1.3714165736947315</v>
      </c>
      <c r="K67">
        <v>17131.75205402587</v>
      </c>
      <c r="L67">
        <v>8.0051157019427906E-5</v>
      </c>
      <c r="M67">
        <v>3.1824463052837091</v>
      </c>
      <c r="N67">
        <v>-54519.509610797533</v>
      </c>
      <c r="O67">
        <v>54522.252443944919</v>
      </c>
      <c r="P67">
        <v>0.99994115397878147</v>
      </c>
      <c r="Q67" s="12" t="s">
        <v>490</v>
      </c>
      <c r="R67">
        <v>1249201.1823855417</v>
      </c>
      <c r="S67">
        <v>1</v>
      </c>
      <c r="T67" s="12" t="s">
        <v>490</v>
      </c>
    </row>
    <row r="68" spans="1:20" x14ac:dyDescent="0.5">
      <c r="A68">
        <v>524.10400390625</v>
      </c>
      <c r="B68">
        <v>141</v>
      </c>
      <c r="I68" t="s">
        <v>477</v>
      </c>
      <c r="J68">
        <v>0.64471870769293527</v>
      </c>
      <c r="K68">
        <v>686.06444613827682</v>
      </c>
      <c r="L68">
        <v>9.3973490584147205E-4</v>
      </c>
      <c r="M68">
        <v>3.1824463052837091</v>
      </c>
      <c r="N68">
        <v>-2182.7185430915802</v>
      </c>
      <c r="O68">
        <v>2184.0079805069663</v>
      </c>
      <c r="P68">
        <v>0.99930919612539748</v>
      </c>
      <c r="Q68" s="12" t="s">
        <v>490</v>
      </c>
      <c r="R68">
        <v>106412.98878906327</v>
      </c>
      <c r="S68">
        <v>1</v>
      </c>
      <c r="T68" s="12" t="s">
        <v>490</v>
      </c>
    </row>
    <row r="69" spans="1:20" x14ac:dyDescent="0.5">
      <c r="A69">
        <v>524.114990234375</v>
      </c>
      <c r="B69">
        <v>149</v>
      </c>
      <c r="I69" t="s">
        <v>478</v>
      </c>
      <c r="J69">
        <v>65202.864013874816</v>
      </c>
      <c r="K69">
        <v>2525383687.1857691</v>
      </c>
      <c r="L69">
        <v>2.581899310775046E-5</v>
      </c>
      <c r="M69">
        <v>3.1824463052837091</v>
      </c>
      <c r="N69">
        <v>-8036832781.8440866</v>
      </c>
      <c r="O69">
        <v>8036963187.5721149</v>
      </c>
      <c r="P69">
        <v>0.99998102032406821</v>
      </c>
      <c r="Q69" s="12" t="s">
        <v>490</v>
      </c>
      <c r="R69">
        <v>3873117.7309149811</v>
      </c>
      <c r="S69">
        <v>1</v>
      </c>
      <c r="T69" s="12" t="s">
        <v>490</v>
      </c>
    </row>
    <row r="70" spans="1:20" x14ac:dyDescent="0.5">
      <c r="A70">
        <v>524.125</v>
      </c>
      <c r="B70">
        <v>145</v>
      </c>
      <c r="I70" t="s">
        <v>479</v>
      </c>
      <c r="J70">
        <v>6.2446935554720451</v>
      </c>
      <c r="K70">
        <v>453575.09057494736</v>
      </c>
      <c r="L70">
        <v>1.3767717154741307E-5</v>
      </c>
      <c r="M70">
        <v>3.1824463052837091</v>
      </c>
      <c r="N70">
        <v>-1443472.1264754094</v>
      </c>
      <c r="O70">
        <v>1443484.6158625204</v>
      </c>
      <c r="P70">
        <v>0.99998987927961192</v>
      </c>
      <c r="Q70" s="12" t="s">
        <v>490</v>
      </c>
      <c r="R70">
        <v>7263368.2749330839</v>
      </c>
      <c r="S70">
        <v>1</v>
      </c>
      <c r="T70" s="12" t="s">
        <v>490</v>
      </c>
    </row>
    <row r="71" spans="1:20" x14ac:dyDescent="0.5">
      <c r="A71">
        <v>524.135009765625</v>
      </c>
      <c r="B71">
        <v>98.5</v>
      </c>
      <c r="I71" t="s">
        <v>480</v>
      </c>
      <c r="J71">
        <v>0.82235747575759888</v>
      </c>
      <c r="K71">
        <v>270792.88039333397</v>
      </c>
      <c r="L71">
        <v>3.0368504318248783E-6</v>
      </c>
      <c r="M71">
        <v>3.1824463052837091</v>
      </c>
      <c r="N71">
        <v>-861782.9793474233</v>
      </c>
      <c r="O71">
        <v>861784.62406237482</v>
      </c>
      <c r="P71">
        <v>0.99999776759547454</v>
      </c>
      <c r="Q71" s="12" t="s">
        <v>490</v>
      </c>
      <c r="R71">
        <v>32928852.52169263</v>
      </c>
      <c r="S71">
        <v>1</v>
      </c>
      <c r="T71" s="12" t="s">
        <v>490</v>
      </c>
    </row>
    <row r="72" spans="1:20" x14ac:dyDescent="0.5">
      <c r="A72">
        <v>524.14398193359375</v>
      </c>
      <c r="B72">
        <v>76.5</v>
      </c>
      <c r="I72" t="s">
        <v>481</v>
      </c>
      <c r="J72">
        <v>34872.020077269648</v>
      </c>
      <c r="K72">
        <v>49318046250.845222</v>
      </c>
      <c r="L72">
        <v>7.0708437840179045E-7</v>
      </c>
      <c r="M72">
        <v>3.1824463052837091</v>
      </c>
      <c r="N72">
        <v>-156951999202.7934</v>
      </c>
      <c r="O72">
        <v>156952068946.83353</v>
      </c>
      <c r="P72">
        <v>0.99999948021860097</v>
      </c>
      <c r="Q72" s="12" t="s">
        <v>490</v>
      </c>
      <c r="R72">
        <v>141425836.93621987</v>
      </c>
      <c r="S72">
        <v>1</v>
      </c>
      <c r="T72" s="12" t="s">
        <v>490</v>
      </c>
    </row>
    <row r="73" spans="1:20" x14ac:dyDescent="0.5">
      <c r="A73">
        <v>524.15399169921875</v>
      </c>
      <c r="B73">
        <v>108.5</v>
      </c>
      <c r="I73" t="s">
        <v>517</v>
      </c>
      <c r="J73">
        <v>4.9322316265862147</v>
      </c>
      <c r="K73">
        <v>506022.35947990505</v>
      </c>
      <c r="L73">
        <v>9.7470626231924068E-6</v>
      </c>
      <c r="M73">
        <v>3.1824463052837091</v>
      </c>
      <c r="N73">
        <v>-1610384.0560861421</v>
      </c>
      <c r="O73">
        <v>1610393.9205493953</v>
      </c>
      <c r="P73">
        <v>0.99999283488364066</v>
      </c>
      <c r="Q73" s="12" t="s">
        <v>490</v>
      </c>
      <c r="R73">
        <v>10259501.130325917</v>
      </c>
      <c r="S73">
        <v>1</v>
      </c>
      <c r="T73" s="12" t="s">
        <v>490</v>
      </c>
    </row>
    <row r="74" spans="1:20" x14ac:dyDescent="0.5">
      <c r="A74">
        <v>524.16400146484375</v>
      </c>
      <c r="B74">
        <v>107.5</v>
      </c>
      <c r="I74" t="s">
        <v>518</v>
      </c>
      <c r="J74">
        <v>0.61026338185099382</v>
      </c>
      <c r="K74">
        <v>35007.70659107231</v>
      </c>
      <c r="L74">
        <v>1.7432258244720996E-5</v>
      </c>
      <c r="M74">
        <v>3.1824463052837091</v>
      </c>
      <c r="N74">
        <v>-111409.53623383238</v>
      </c>
      <c r="O74">
        <v>111410.75676059608</v>
      </c>
      <c r="P74">
        <v>0.99998718545642384</v>
      </c>
      <c r="Q74" s="12" t="s">
        <v>490</v>
      </c>
      <c r="R74">
        <v>5736491.4284862066</v>
      </c>
      <c r="S74">
        <v>1</v>
      </c>
      <c r="T74" s="12" t="s">
        <v>490</v>
      </c>
    </row>
    <row r="75" spans="1:20" x14ac:dyDescent="0.5">
      <c r="A75">
        <v>524.17401123046875</v>
      </c>
      <c r="B75">
        <v>87</v>
      </c>
      <c r="I75" t="s">
        <v>519</v>
      </c>
      <c r="J75">
        <v>443017.00036453595</v>
      </c>
      <c r="K75">
        <v>54646806140.979713</v>
      </c>
      <c r="L75">
        <v>8.1069147796419322E-6</v>
      </c>
      <c r="M75">
        <v>3.1824463052837091</v>
      </c>
      <c r="N75">
        <v>-173910083281.91562</v>
      </c>
      <c r="O75">
        <v>173910969315.91635</v>
      </c>
      <c r="P75">
        <v>0.99999404056483909</v>
      </c>
      <c r="Q75" s="12" t="s">
        <v>490</v>
      </c>
      <c r="R75">
        <v>12335148.785715597</v>
      </c>
      <c r="S75">
        <v>1</v>
      </c>
      <c r="T75" s="12" t="s">
        <v>490</v>
      </c>
    </row>
    <row r="76" spans="1:20" x14ac:dyDescent="0.5">
      <c r="A76">
        <v>524.18402099609375</v>
      </c>
      <c r="B76">
        <v>112.5</v>
      </c>
    </row>
    <row r="77" spans="1:20" x14ac:dyDescent="0.5">
      <c r="A77">
        <v>524.1939697265625</v>
      </c>
      <c r="B77">
        <v>162.69999694824219</v>
      </c>
      <c r="I77" t="s">
        <v>500</v>
      </c>
      <c r="J77" t="s">
        <v>501</v>
      </c>
      <c r="K77" t="s">
        <v>472</v>
      </c>
    </row>
    <row r="78" spans="1:20" x14ac:dyDescent="0.5">
      <c r="A78">
        <v>524.2039794921875</v>
      </c>
      <c r="B78">
        <v>190.30000305175781</v>
      </c>
      <c r="I78">
        <f>MIN(I32:I34)</f>
        <v>7.0708437840179045E-7</v>
      </c>
      <c r="J78">
        <f>I30</f>
        <v>6.4583378501901425</v>
      </c>
      <c r="K78">
        <f>I28</f>
        <v>2.0384185915821864</v>
      </c>
    </row>
    <row r="79" spans="1:20" x14ac:dyDescent="0.5">
      <c r="A79">
        <v>524.2139892578125</v>
      </c>
      <c r="B79">
        <v>220.80000305175781</v>
      </c>
      <c r="I79">
        <f>8</f>
        <v>8</v>
      </c>
      <c r="J79">
        <f>J80*2</f>
        <v>4.6953444417081422E-2</v>
      </c>
      <c r="K79">
        <v>2</v>
      </c>
    </row>
    <row r="80" spans="1:20" x14ac:dyDescent="0.5">
      <c r="A80">
        <v>524.2239990234375</v>
      </c>
      <c r="B80">
        <v>266.29998779296875</v>
      </c>
      <c r="I80">
        <f>4</f>
        <v>4</v>
      </c>
      <c r="J80">
        <f>I31</f>
        <v>2.3476722208540711E-2</v>
      </c>
      <c r="K80">
        <v>1.5</v>
      </c>
    </row>
    <row r="81" spans="1:11" x14ac:dyDescent="0.5">
      <c r="A81">
        <v>524.2340087890625</v>
      </c>
      <c r="B81">
        <v>471.79998779296875</v>
      </c>
      <c r="I81">
        <f>2</f>
        <v>2</v>
      </c>
      <c r="J81">
        <f>J80/2</f>
        <v>1.1738361104270355E-2</v>
      </c>
      <c r="K81">
        <v>1</v>
      </c>
    </row>
    <row r="82" spans="1:11" x14ac:dyDescent="0.5">
      <c r="A82">
        <v>524.2440185546875</v>
      </c>
      <c r="B82">
        <v>2168</v>
      </c>
    </row>
    <row r="83" spans="1:11" x14ac:dyDescent="0.5">
      <c r="A83">
        <v>524.2540283203125</v>
      </c>
      <c r="B83">
        <v>13780</v>
      </c>
    </row>
    <row r="84" spans="1:11" x14ac:dyDescent="0.5">
      <c r="A84">
        <v>524.26397705078125</v>
      </c>
      <c r="B84">
        <v>50610</v>
      </c>
    </row>
    <row r="85" spans="1:11" x14ac:dyDescent="0.5">
      <c r="A85">
        <v>524.27398681640625</v>
      </c>
      <c r="B85">
        <v>84100</v>
      </c>
    </row>
    <row r="86" spans="1:11" x14ac:dyDescent="0.5">
      <c r="A86">
        <v>524.28399658203125</v>
      </c>
      <c r="B86">
        <v>65690</v>
      </c>
    </row>
    <row r="87" spans="1:11" x14ac:dyDescent="0.5">
      <c r="A87">
        <v>524.29400634765625</v>
      </c>
      <c r="B87">
        <v>23770</v>
      </c>
    </row>
    <row r="88" spans="1:11" x14ac:dyDescent="0.5">
      <c r="A88">
        <v>524.30401611328125</v>
      </c>
      <c r="B88">
        <v>3951</v>
      </c>
    </row>
    <row r="89" spans="1:11" x14ac:dyDescent="0.5">
      <c r="A89">
        <v>524.31402587890625</v>
      </c>
      <c r="B89">
        <v>638.5</v>
      </c>
      <c r="I89">
        <v>427669804.90561384</v>
      </c>
    </row>
    <row r="90" spans="1:11" x14ac:dyDescent="0.5">
      <c r="A90">
        <v>524.323974609375</v>
      </c>
      <c r="B90">
        <v>479</v>
      </c>
      <c r="H90" t="s">
        <v>503</v>
      </c>
      <c r="I90">
        <f>((MIN(I24:I25)-I26)/(I98-I97))/((I26/(I96-I98)))</f>
        <v>10.848405941139923</v>
      </c>
    </row>
    <row r="91" spans="1:11" x14ac:dyDescent="0.5">
      <c r="A91">
        <v>524.333984375</v>
      </c>
      <c r="B91">
        <v>776.79998779296875</v>
      </c>
      <c r="H91" t="s">
        <v>504</v>
      </c>
      <c r="I91">
        <f>_xlfn.F.DIST(I90,I96-I97,I96-I98,FALSE)</f>
        <v>7.4856662124923928E-3</v>
      </c>
    </row>
    <row r="92" spans="1:11" x14ac:dyDescent="0.5">
      <c r="A92">
        <v>524.343994140625</v>
      </c>
      <c r="B92">
        <v>1000</v>
      </c>
      <c r="I92">
        <f>ROUND(I91,3-(1+INT(LOG10(I91))))</f>
        <v>7.4900000000000001E-3</v>
      </c>
    </row>
    <row r="93" spans="1:11" x14ac:dyDescent="0.5">
      <c r="A93">
        <v>524.35400390625</v>
      </c>
      <c r="B93">
        <v>854.29998779296875</v>
      </c>
      <c r="H93" t="s">
        <v>523</v>
      </c>
      <c r="I93">
        <f>((I26-I6)/(I99-I98))/((I6/(I96-I99)))</f>
        <v>-2.1527792833967143</v>
      </c>
    </row>
    <row r="94" spans="1:11" x14ac:dyDescent="0.5">
      <c r="A94">
        <v>524.364013671875</v>
      </c>
      <c r="B94">
        <v>519</v>
      </c>
      <c r="H94" t="s">
        <v>524</v>
      </c>
      <c r="I94">
        <v>1</v>
      </c>
    </row>
    <row r="95" spans="1:11" x14ac:dyDescent="0.5">
      <c r="A95">
        <v>524.3740234375</v>
      </c>
      <c r="B95">
        <v>280.29998779296875</v>
      </c>
      <c r="I95">
        <f>ROUND(I94,3-(1+INT(LOG10(I94))))</f>
        <v>1</v>
      </c>
    </row>
    <row r="96" spans="1:11" x14ac:dyDescent="0.5">
      <c r="A96">
        <v>524.38397216796875</v>
      </c>
      <c r="B96">
        <v>184.69999694824219</v>
      </c>
      <c r="H96" t="s">
        <v>502</v>
      </c>
      <c r="I96">
        <v>9</v>
      </c>
    </row>
    <row r="97" spans="1:19" x14ac:dyDescent="0.5">
      <c r="A97">
        <v>524.39398193359375</v>
      </c>
      <c r="B97">
        <v>134.5</v>
      </c>
      <c r="H97" t="s">
        <v>23</v>
      </c>
      <c r="I97">
        <v>4</v>
      </c>
      <c r="J97" t="s">
        <v>467</v>
      </c>
      <c r="K97">
        <f>AVERAGE(K101:K120)</f>
        <v>0.87678912680856769</v>
      </c>
      <c r="L97">
        <f t="shared" ref="L97:P97" si="12">AVERAGE(L101:L120)</f>
        <v>39500.786570001772</v>
      </c>
      <c r="M97">
        <f t="shared" si="12"/>
        <v>2.407005068791539</v>
      </c>
      <c r="N97">
        <f t="shared" si="12"/>
        <v>215356.33139244211</v>
      </c>
      <c r="O97">
        <f t="shared" si="12"/>
        <v>4.0378683759275935</v>
      </c>
      <c r="P97">
        <f t="shared" si="12"/>
        <v>281272.83986310742</v>
      </c>
    </row>
    <row r="98" spans="1:19" x14ac:dyDescent="0.5">
      <c r="A98">
        <v>524.40399169921875</v>
      </c>
      <c r="B98">
        <v>108.69999694824219</v>
      </c>
      <c r="H98" t="s">
        <v>24</v>
      </c>
      <c r="I98">
        <v>7</v>
      </c>
      <c r="J98" t="s">
        <v>468</v>
      </c>
      <c r="K98">
        <f>K99/AVERAGE(K101:K120)</f>
        <v>0.43876700814419922</v>
      </c>
      <c r="L98">
        <f t="shared" ref="L98:P98" si="13">L99/AVERAGE(L101:L120)</f>
        <v>0.37134085483844181</v>
      </c>
      <c r="M98">
        <f t="shared" si="13"/>
        <v>0.29550875211375721</v>
      </c>
      <c r="N98">
        <f t="shared" si="13"/>
        <v>1.0577040712180212</v>
      </c>
      <c r="O98">
        <f t="shared" si="13"/>
        <v>0.34473838019561481</v>
      </c>
      <c r="P98">
        <f t="shared" si="13"/>
        <v>0.78038956334109544</v>
      </c>
    </row>
    <row r="99" spans="1:19" x14ac:dyDescent="0.5">
      <c r="A99">
        <v>524.41400146484375</v>
      </c>
      <c r="B99">
        <v>143.80000305175781</v>
      </c>
      <c r="H99" t="s">
        <v>1</v>
      </c>
      <c r="I99">
        <v>10</v>
      </c>
      <c r="J99" t="s">
        <v>459</v>
      </c>
      <c r="K99">
        <f>STDEV(K101:K120)</f>
        <v>0.38470614194316016</v>
      </c>
      <c r="L99">
        <f t="shared" ref="L99:P99" si="14">STDEV(L101:L120)</f>
        <v>14668.255851695299</v>
      </c>
      <c r="M99">
        <f t="shared" si="14"/>
        <v>0.71129106421007604</v>
      </c>
      <c r="N99">
        <f t="shared" si="14"/>
        <v>227783.26847636336</v>
      </c>
      <c r="O99">
        <f t="shared" si="14"/>
        <v>1.3920082033603765</v>
      </c>
      <c r="P99">
        <f t="shared" si="14"/>
        <v>219502.38868048028</v>
      </c>
    </row>
    <row r="100" spans="1:19" x14ac:dyDescent="0.5">
      <c r="A100">
        <v>524.42401123046875</v>
      </c>
      <c r="B100">
        <v>168</v>
      </c>
      <c r="J100" t="s">
        <v>460</v>
      </c>
      <c r="K100" t="s">
        <v>461</v>
      </c>
      <c r="L100" t="s">
        <v>462</v>
      </c>
      <c r="M100" t="s">
        <v>463</v>
      </c>
      <c r="N100" t="s">
        <v>464</v>
      </c>
      <c r="O100" t="s">
        <v>465</v>
      </c>
      <c r="P100" t="s">
        <v>466</v>
      </c>
      <c r="Q100" t="s">
        <v>469</v>
      </c>
      <c r="R100" t="s">
        <v>470</v>
      </c>
      <c r="S100" t="s">
        <v>471</v>
      </c>
    </row>
    <row r="101" spans="1:19" x14ac:dyDescent="0.5">
      <c r="A101">
        <v>524.43402099609375</v>
      </c>
      <c r="B101">
        <v>112</v>
      </c>
      <c r="J101">
        <v>1</v>
      </c>
      <c r="K101">
        <v>0.64098026485836723</v>
      </c>
      <c r="L101">
        <v>34389.455244035657</v>
      </c>
      <c r="M101">
        <v>2.9816675512110002</v>
      </c>
      <c r="N101">
        <v>27646.7445228092</v>
      </c>
      <c r="O101">
        <v>3.0292915319103058</v>
      </c>
      <c r="P101">
        <v>438336.7644962577</v>
      </c>
      <c r="Q101">
        <f>L101/SUM(P101,N101,L101)</f>
        <v>6.8727644577442112E-2</v>
      </c>
      <c r="R101">
        <f>N101/SUM(P101,N101,L101)</f>
        <v>5.5252274797709063E-2</v>
      </c>
      <c r="S101">
        <f>P101/SUM(P101,N101,L101)</f>
        <v>0.87602008062484882</v>
      </c>
    </row>
    <row r="102" spans="1:19" x14ac:dyDescent="0.5">
      <c r="A102">
        <v>524.4439697265625</v>
      </c>
      <c r="B102">
        <v>86.25</v>
      </c>
      <c r="J102">
        <v>2</v>
      </c>
      <c r="K102">
        <v>0.97225355714421879</v>
      </c>
      <c r="L102">
        <v>28595.244751303748</v>
      </c>
      <c r="M102">
        <v>2.8844948521420917</v>
      </c>
      <c r="N102">
        <v>445477.63560325839</v>
      </c>
      <c r="O102">
        <v>4.8185681921195904</v>
      </c>
      <c r="P102">
        <v>26495.531923679351</v>
      </c>
      <c r="Q102">
        <f t="shared" ref="Q102:Q110" si="15">L102/SUM(P102,N102,L102)</f>
        <v>5.7125547777091959E-2</v>
      </c>
      <c r="R102">
        <f t="shared" ref="R102:R110" si="16">N102/SUM(P102,N102,L102)</f>
        <v>0.88994356151190612</v>
      </c>
      <c r="S102">
        <f t="shared" ref="S102:S110" si="17">P102/SUM(P102,N102,L102)</f>
        <v>5.2930890711001918E-2</v>
      </c>
    </row>
    <row r="103" spans="1:19" x14ac:dyDescent="0.5">
      <c r="A103">
        <v>524.4539794921875</v>
      </c>
      <c r="B103">
        <v>134.5</v>
      </c>
      <c r="J103">
        <v>3</v>
      </c>
      <c r="K103">
        <v>0.57669400114070146</v>
      </c>
      <c r="L103">
        <v>22135.215519573649</v>
      </c>
      <c r="M103">
        <v>2.9969860004528943</v>
      </c>
      <c r="N103">
        <v>28068.262471530881</v>
      </c>
      <c r="O103">
        <v>3.0283031879294797</v>
      </c>
      <c r="P103">
        <v>463127.38560519542</v>
      </c>
      <c r="Q103">
        <f t="shared" si="15"/>
        <v>4.3120757175008864E-2</v>
      </c>
      <c r="R103">
        <f t="shared" si="16"/>
        <v>5.4678696454933347E-2</v>
      </c>
      <c r="S103">
        <f t="shared" si="17"/>
        <v>0.90220054637005775</v>
      </c>
    </row>
    <row r="104" spans="1:19" x14ac:dyDescent="0.5">
      <c r="A104">
        <v>524.4639892578125</v>
      </c>
      <c r="B104">
        <v>191.30000305175781</v>
      </c>
      <c r="J104">
        <v>4</v>
      </c>
      <c r="K104">
        <v>1.1319075798548213</v>
      </c>
      <c r="L104">
        <v>37291.486861267767</v>
      </c>
      <c r="M104">
        <v>1.339786635150775</v>
      </c>
      <c r="N104">
        <v>35529.171258103954</v>
      </c>
      <c r="O104">
        <v>3.2509741781773602</v>
      </c>
      <c r="P104">
        <v>459603.34684985172</v>
      </c>
      <c r="Q104">
        <f t="shared" si="15"/>
        <v>7.0040957044044977E-2</v>
      </c>
      <c r="R104">
        <f t="shared" si="16"/>
        <v>6.6730971794101784E-2</v>
      </c>
      <c r="S104">
        <f t="shared" si="17"/>
        <v>0.86322807116185329</v>
      </c>
    </row>
    <row r="105" spans="1:19" x14ac:dyDescent="0.5">
      <c r="A105">
        <v>524.4739990234375</v>
      </c>
      <c r="B105">
        <v>220.5</v>
      </c>
      <c r="J105">
        <v>5</v>
      </c>
      <c r="K105">
        <v>0</v>
      </c>
      <c r="L105">
        <v>26542.74519583517</v>
      </c>
      <c r="M105">
        <v>2.7884546326292408</v>
      </c>
      <c r="N105">
        <v>499223.88630787411</v>
      </c>
      <c r="O105">
        <v>3.6545903193417022</v>
      </c>
      <c r="P105">
        <v>49342.446706916919</v>
      </c>
      <c r="Q105">
        <f t="shared" si="15"/>
        <v>4.6152540798728686E-2</v>
      </c>
      <c r="R105">
        <f t="shared" si="16"/>
        <v>0.86805078414192571</v>
      </c>
      <c r="S105">
        <f t="shared" si="17"/>
        <v>8.5796675059345684E-2</v>
      </c>
    </row>
    <row r="106" spans="1:19" x14ac:dyDescent="0.5">
      <c r="A106">
        <v>524.4840087890625</v>
      </c>
      <c r="B106">
        <v>178.30000305175781</v>
      </c>
      <c r="J106">
        <v>6</v>
      </c>
      <c r="K106">
        <v>1.0568020705605807</v>
      </c>
      <c r="L106">
        <v>37489.403659790558</v>
      </c>
      <c r="M106">
        <v>1.8127100745481843</v>
      </c>
      <c r="N106">
        <v>42784.542361305212</v>
      </c>
      <c r="O106">
        <v>3.1959082169007038</v>
      </c>
      <c r="P106">
        <v>489066.57177496102</v>
      </c>
      <c r="Q106">
        <f t="shared" si="15"/>
        <v>6.5847067770468462E-2</v>
      </c>
      <c r="R106">
        <f t="shared" si="16"/>
        <v>7.5147545315984415E-2</v>
      </c>
      <c r="S106">
        <f t="shared" si="17"/>
        <v>0.85900538691354711</v>
      </c>
    </row>
    <row r="107" spans="1:19" x14ac:dyDescent="0.5">
      <c r="A107">
        <v>524.4940185546875</v>
      </c>
      <c r="B107">
        <v>133.30000305175781</v>
      </c>
      <c r="J107">
        <v>7</v>
      </c>
      <c r="K107">
        <v>0.81951244019044689</v>
      </c>
      <c r="L107">
        <v>40808.996794681771</v>
      </c>
      <c r="M107">
        <v>2.8545748455025479</v>
      </c>
      <c r="N107">
        <v>498014.30060268112</v>
      </c>
      <c r="O107">
        <v>5.9939568657070099</v>
      </c>
      <c r="P107">
        <v>27901.034001447693</v>
      </c>
      <c r="Q107">
        <f t="shared" si="15"/>
        <v>7.2008549013513237E-2</v>
      </c>
      <c r="R107">
        <f t="shared" si="16"/>
        <v>0.87875934208341333</v>
      </c>
      <c r="S107">
        <f t="shared" si="17"/>
        <v>4.9232108903073384E-2</v>
      </c>
    </row>
    <row r="108" spans="1:19" x14ac:dyDescent="0.5">
      <c r="A108">
        <v>524.5040283203125</v>
      </c>
      <c r="B108">
        <v>121</v>
      </c>
      <c r="J108">
        <v>8</v>
      </c>
      <c r="K108">
        <v>1.1717954556618184</v>
      </c>
      <c r="L108">
        <v>72310.758554420507</v>
      </c>
      <c r="M108">
        <v>3.1443666540179427</v>
      </c>
      <c r="N108">
        <v>474042.86538229487</v>
      </c>
      <c r="O108">
        <v>6.9058477053266758</v>
      </c>
      <c r="P108">
        <v>10387.862118668922</v>
      </c>
      <c r="Q108">
        <f t="shared" si="15"/>
        <v>0.12988210931927405</v>
      </c>
      <c r="R108">
        <f t="shared" si="16"/>
        <v>0.85145956831953673</v>
      </c>
      <c r="S108">
        <f t="shared" si="17"/>
        <v>1.8658322361189271E-2</v>
      </c>
    </row>
    <row r="109" spans="1:19" x14ac:dyDescent="0.5">
      <c r="A109">
        <v>524.51397705078125</v>
      </c>
      <c r="B109">
        <v>97.5</v>
      </c>
      <c r="J109">
        <v>9</v>
      </c>
      <c r="K109">
        <v>1.2797489908697555</v>
      </c>
      <c r="L109">
        <v>54778.159630550304</v>
      </c>
      <c r="M109">
        <v>1.8190201618667998</v>
      </c>
      <c r="N109">
        <v>65780.740785377915</v>
      </c>
      <c r="O109">
        <v>3.3671051467397399</v>
      </c>
      <c r="P109">
        <v>380893.37201707636</v>
      </c>
      <c r="Q109">
        <f t="shared" si="15"/>
        <v>0.10923902959851242</v>
      </c>
      <c r="R109">
        <f t="shared" si="16"/>
        <v>0.13118046203323649</v>
      </c>
      <c r="S109">
        <f t="shared" si="17"/>
        <v>0.75958050836825108</v>
      </c>
    </row>
    <row r="110" spans="1:19" x14ac:dyDescent="0.5">
      <c r="A110">
        <v>524.52398681640625</v>
      </c>
      <c r="B110">
        <v>111</v>
      </c>
      <c r="J110">
        <v>10</v>
      </c>
      <c r="K110">
        <v>1.1181969078049656</v>
      </c>
      <c r="L110">
        <v>40666.399488558607</v>
      </c>
      <c r="M110">
        <v>1.4479892803939105</v>
      </c>
      <c r="N110">
        <v>36995.164629185492</v>
      </c>
      <c r="O110">
        <v>3.1341384151233687</v>
      </c>
      <c r="P110">
        <v>467574.08313701901</v>
      </c>
      <c r="Q110">
        <f t="shared" si="15"/>
        <v>7.4584997685518351E-2</v>
      </c>
      <c r="R110">
        <f t="shared" si="16"/>
        <v>6.7851698280283895E-2</v>
      </c>
      <c r="S110">
        <f t="shared" si="17"/>
        <v>0.85756330403419767</v>
      </c>
    </row>
    <row r="111" spans="1:19" x14ac:dyDescent="0.5">
      <c r="A111">
        <v>524.53399658203125</v>
      </c>
      <c r="B111">
        <v>187.30000305175781</v>
      </c>
      <c r="J111">
        <v>11</v>
      </c>
    </row>
    <row r="112" spans="1:19" x14ac:dyDescent="0.5">
      <c r="A112">
        <v>524.54400634765625</v>
      </c>
      <c r="B112">
        <v>238.19999694824219</v>
      </c>
      <c r="J112">
        <v>12</v>
      </c>
    </row>
    <row r="113" spans="1:10" x14ac:dyDescent="0.5">
      <c r="A113">
        <v>524.55401611328125</v>
      </c>
      <c r="B113">
        <v>193.80000305175781</v>
      </c>
      <c r="J113">
        <v>13</v>
      </c>
    </row>
    <row r="114" spans="1:10" x14ac:dyDescent="0.5">
      <c r="A114">
        <v>524.56402587890625</v>
      </c>
      <c r="B114">
        <v>131.30000305175781</v>
      </c>
      <c r="J114">
        <v>14</v>
      </c>
    </row>
    <row r="115" spans="1:10" x14ac:dyDescent="0.5">
      <c r="A115">
        <v>524.573974609375</v>
      </c>
      <c r="B115">
        <v>132.5</v>
      </c>
      <c r="J115">
        <v>15</v>
      </c>
    </row>
    <row r="116" spans="1:10" x14ac:dyDescent="0.5">
      <c r="A116">
        <v>524.583984375</v>
      </c>
      <c r="B116">
        <v>161.69999694824219</v>
      </c>
      <c r="J116">
        <v>16</v>
      </c>
    </row>
    <row r="117" spans="1:10" x14ac:dyDescent="0.5">
      <c r="A117">
        <v>524.593994140625</v>
      </c>
      <c r="B117">
        <v>167.30000305175781</v>
      </c>
      <c r="J117">
        <v>17</v>
      </c>
    </row>
    <row r="118" spans="1:10" x14ac:dyDescent="0.5">
      <c r="A118">
        <v>524.60400390625</v>
      </c>
      <c r="B118">
        <v>176.30000305175781</v>
      </c>
      <c r="J118">
        <v>18</v>
      </c>
    </row>
    <row r="119" spans="1:10" x14ac:dyDescent="0.5">
      <c r="A119">
        <v>524.614013671875</v>
      </c>
      <c r="B119">
        <v>206.30000305175781</v>
      </c>
      <c r="J119">
        <v>19</v>
      </c>
    </row>
    <row r="120" spans="1:10" x14ac:dyDescent="0.5">
      <c r="A120">
        <v>524.6240234375</v>
      </c>
      <c r="B120">
        <v>198.19999694824219</v>
      </c>
      <c r="J120">
        <v>20</v>
      </c>
    </row>
    <row r="121" spans="1:10" x14ac:dyDescent="0.5">
      <c r="A121">
        <v>524.63397216796875</v>
      </c>
      <c r="B121">
        <v>167</v>
      </c>
    </row>
    <row r="122" spans="1:10" x14ac:dyDescent="0.5">
      <c r="A122">
        <v>524.64398193359375</v>
      </c>
      <c r="B122">
        <v>159.5</v>
      </c>
    </row>
    <row r="123" spans="1:10" x14ac:dyDescent="0.5">
      <c r="A123">
        <v>524.65399169921875</v>
      </c>
      <c r="B123">
        <v>195.80000305175781</v>
      </c>
    </row>
    <row r="124" spans="1:10" x14ac:dyDescent="0.5">
      <c r="A124">
        <v>524.66400146484375</v>
      </c>
      <c r="B124">
        <v>249.5</v>
      </c>
    </row>
    <row r="125" spans="1:10" x14ac:dyDescent="0.5">
      <c r="A125">
        <v>524.67401123046875</v>
      </c>
      <c r="B125">
        <v>268</v>
      </c>
    </row>
    <row r="126" spans="1:10" x14ac:dyDescent="0.5">
      <c r="A126">
        <v>524.68402099609375</v>
      </c>
      <c r="B126">
        <v>323.5</v>
      </c>
    </row>
    <row r="127" spans="1:10" x14ac:dyDescent="0.5">
      <c r="A127">
        <v>524.6939697265625</v>
      </c>
      <c r="B127">
        <v>372.79998779296875</v>
      </c>
    </row>
    <row r="128" spans="1:10" x14ac:dyDescent="0.5">
      <c r="A128">
        <v>524.7039794921875</v>
      </c>
      <c r="B128">
        <v>318.5</v>
      </c>
    </row>
    <row r="129" spans="1:2" x14ac:dyDescent="0.5">
      <c r="A129">
        <v>524.7139892578125</v>
      </c>
      <c r="B129">
        <v>278.5</v>
      </c>
    </row>
    <row r="130" spans="1:2" x14ac:dyDescent="0.5">
      <c r="A130">
        <v>524.7239990234375</v>
      </c>
      <c r="B130">
        <v>314.5</v>
      </c>
    </row>
    <row r="131" spans="1:2" x14ac:dyDescent="0.5">
      <c r="A131">
        <v>524.7340087890625</v>
      </c>
      <c r="B131">
        <v>490</v>
      </c>
    </row>
    <row r="132" spans="1:2" x14ac:dyDescent="0.5">
      <c r="A132">
        <v>524.7440185546875</v>
      </c>
      <c r="B132">
        <v>1535</v>
      </c>
    </row>
    <row r="133" spans="1:2" x14ac:dyDescent="0.5">
      <c r="A133">
        <v>524.7540283203125</v>
      </c>
      <c r="B133">
        <v>12030</v>
      </c>
    </row>
    <row r="134" spans="1:2" x14ac:dyDescent="0.5">
      <c r="A134">
        <v>524.76397705078125</v>
      </c>
      <c r="B134">
        <v>72920</v>
      </c>
    </row>
    <row r="135" spans="1:2" x14ac:dyDescent="0.5">
      <c r="A135">
        <v>524.77398681640625</v>
      </c>
      <c r="B135">
        <v>161800</v>
      </c>
    </row>
    <row r="136" spans="1:2" x14ac:dyDescent="0.5">
      <c r="A136">
        <v>524.78399658203125</v>
      </c>
      <c r="B136">
        <v>156000</v>
      </c>
    </row>
    <row r="137" spans="1:2" x14ac:dyDescent="0.5">
      <c r="A137">
        <v>524.79400634765625</v>
      </c>
      <c r="B137">
        <v>65910</v>
      </c>
    </row>
    <row r="138" spans="1:2" x14ac:dyDescent="0.5">
      <c r="A138">
        <v>524.80401611328125</v>
      </c>
      <c r="B138">
        <v>10480</v>
      </c>
    </row>
    <row r="139" spans="1:2" x14ac:dyDescent="0.5">
      <c r="A139">
        <v>524.81402587890625</v>
      </c>
      <c r="B139">
        <v>999</v>
      </c>
    </row>
    <row r="140" spans="1:2" x14ac:dyDescent="0.5">
      <c r="A140">
        <v>524.823974609375</v>
      </c>
      <c r="B140">
        <v>592</v>
      </c>
    </row>
    <row r="141" spans="1:2" x14ac:dyDescent="0.5">
      <c r="A141">
        <v>524.833984375</v>
      </c>
      <c r="B141">
        <v>1224</v>
      </c>
    </row>
    <row r="142" spans="1:2" x14ac:dyDescent="0.5">
      <c r="A142">
        <v>524.843994140625</v>
      </c>
      <c r="B142">
        <v>1511</v>
      </c>
    </row>
    <row r="143" spans="1:2" x14ac:dyDescent="0.5">
      <c r="A143">
        <v>524.85400390625</v>
      </c>
      <c r="B143">
        <v>1200</v>
      </c>
    </row>
    <row r="144" spans="1:2" x14ac:dyDescent="0.5">
      <c r="A144">
        <v>524.864013671875</v>
      </c>
      <c r="B144">
        <v>749.5</v>
      </c>
    </row>
    <row r="145" spans="1:2" x14ac:dyDescent="0.5">
      <c r="A145">
        <v>524.8740234375</v>
      </c>
      <c r="B145">
        <v>432.70001220703125</v>
      </c>
    </row>
    <row r="146" spans="1:2" x14ac:dyDescent="0.5">
      <c r="A146">
        <v>524.88397216796875</v>
      </c>
      <c r="B146">
        <v>397.5</v>
      </c>
    </row>
    <row r="147" spans="1:2" x14ac:dyDescent="0.5">
      <c r="A147">
        <v>524.89398193359375</v>
      </c>
      <c r="B147">
        <v>673</v>
      </c>
    </row>
    <row r="148" spans="1:2" x14ac:dyDescent="0.5">
      <c r="A148">
        <v>524.90399169921875</v>
      </c>
      <c r="B148">
        <v>842</v>
      </c>
    </row>
    <row r="149" spans="1:2" x14ac:dyDescent="0.5">
      <c r="A149">
        <v>524.91400146484375</v>
      </c>
      <c r="B149">
        <v>612</v>
      </c>
    </row>
    <row r="150" spans="1:2" x14ac:dyDescent="0.5">
      <c r="A150">
        <v>524.92401123046875</v>
      </c>
      <c r="B150">
        <v>331.70001220703125</v>
      </c>
    </row>
    <row r="151" spans="1:2" x14ac:dyDescent="0.5">
      <c r="A151">
        <v>524.93402099609375</v>
      </c>
      <c r="B151">
        <v>266</v>
      </c>
    </row>
    <row r="152" spans="1:2" x14ac:dyDescent="0.5">
      <c r="A152">
        <v>524.9439697265625</v>
      </c>
      <c r="B152">
        <v>329.5</v>
      </c>
    </row>
    <row r="153" spans="1:2" x14ac:dyDescent="0.5">
      <c r="A153">
        <v>524.9539794921875</v>
      </c>
      <c r="B153">
        <v>485.5</v>
      </c>
    </row>
    <row r="154" spans="1:2" x14ac:dyDescent="0.5">
      <c r="A154">
        <v>524.9639892578125</v>
      </c>
      <c r="B154">
        <v>672</v>
      </c>
    </row>
    <row r="155" spans="1:2" x14ac:dyDescent="0.5">
      <c r="A155">
        <v>524.9739990234375</v>
      </c>
      <c r="B155">
        <v>667.5</v>
      </c>
    </row>
    <row r="156" spans="1:2" x14ac:dyDescent="0.5">
      <c r="A156">
        <v>524.9840087890625</v>
      </c>
      <c r="B156">
        <v>437</v>
      </c>
    </row>
    <row r="157" spans="1:2" x14ac:dyDescent="0.5">
      <c r="A157">
        <v>524.9940185546875</v>
      </c>
      <c r="B157">
        <v>260.5</v>
      </c>
    </row>
    <row r="158" spans="1:2" x14ac:dyDescent="0.5">
      <c r="A158">
        <v>525.0040283203125</v>
      </c>
      <c r="B158">
        <v>195.5</v>
      </c>
    </row>
    <row r="159" spans="1:2" x14ac:dyDescent="0.5">
      <c r="A159">
        <v>525.01397705078125</v>
      </c>
      <c r="B159">
        <v>186.30000305175781</v>
      </c>
    </row>
    <row r="160" spans="1:2" x14ac:dyDescent="0.5">
      <c r="A160">
        <v>525.02398681640625</v>
      </c>
      <c r="B160">
        <v>263</v>
      </c>
    </row>
    <row r="161" spans="1:2" x14ac:dyDescent="0.5">
      <c r="A161">
        <v>525.03399658203125</v>
      </c>
      <c r="B161">
        <v>286</v>
      </c>
    </row>
    <row r="162" spans="1:2" x14ac:dyDescent="0.5">
      <c r="A162">
        <v>525.04400634765625</v>
      </c>
      <c r="B162">
        <v>244.69999694824219</v>
      </c>
    </row>
    <row r="163" spans="1:2" x14ac:dyDescent="0.5">
      <c r="A163">
        <v>525.05401611328125</v>
      </c>
      <c r="B163">
        <v>250.5</v>
      </c>
    </row>
    <row r="164" spans="1:2" x14ac:dyDescent="0.5">
      <c r="A164">
        <v>525.06402587890625</v>
      </c>
      <c r="B164">
        <v>242</v>
      </c>
    </row>
    <row r="165" spans="1:2" x14ac:dyDescent="0.5">
      <c r="A165">
        <v>525.073974609375</v>
      </c>
      <c r="B165">
        <v>235.30000305175781</v>
      </c>
    </row>
    <row r="166" spans="1:2" x14ac:dyDescent="0.5">
      <c r="A166">
        <v>525.083984375</v>
      </c>
      <c r="B166">
        <v>294.70001220703125</v>
      </c>
    </row>
    <row r="167" spans="1:2" x14ac:dyDescent="0.5">
      <c r="A167">
        <v>525.093994140625</v>
      </c>
      <c r="B167">
        <v>355.5</v>
      </c>
    </row>
    <row r="168" spans="1:2" x14ac:dyDescent="0.5">
      <c r="A168">
        <v>525.10400390625</v>
      </c>
      <c r="B168">
        <v>323.5</v>
      </c>
    </row>
    <row r="169" spans="1:2" x14ac:dyDescent="0.5">
      <c r="A169">
        <v>525.114013671875</v>
      </c>
      <c r="B169">
        <v>224.80000305175781</v>
      </c>
    </row>
    <row r="170" spans="1:2" x14ac:dyDescent="0.5">
      <c r="A170">
        <v>525.1240234375</v>
      </c>
      <c r="B170">
        <v>178.5</v>
      </c>
    </row>
    <row r="171" spans="1:2" x14ac:dyDescent="0.5">
      <c r="A171">
        <v>525.13397216796875</v>
      </c>
      <c r="B171">
        <v>196.5</v>
      </c>
    </row>
    <row r="172" spans="1:2" x14ac:dyDescent="0.5">
      <c r="A172">
        <v>525.14398193359375</v>
      </c>
      <c r="B172">
        <v>207.5</v>
      </c>
    </row>
    <row r="173" spans="1:2" x14ac:dyDescent="0.5">
      <c r="A173">
        <v>525.15399169921875</v>
      </c>
      <c r="B173">
        <v>194.80000305175781</v>
      </c>
    </row>
    <row r="174" spans="1:2" x14ac:dyDescent="0.5">
      <c r="A174">
        <v>525.16400146484375</v>
      </c>
      <c r="B174">
        <v>212.69999694824219</v>
      </c>
    </row>
    <row r="175" spans="1:2" x14ac:dyDescent="0.5">
      <c r="A175">
        <v>525.17401123046875</v>
      </c>
      <c r="B175">
        <v>284.79998779296875</v>
      </c>
    </row>
    <row r="176" spans="1:2" x14ac:dyDescent="0.5">
      <c r="A176">
        <v>525.18499755859375</v>
      </c>
      <c r="B176">
        <v>301.29998779296875</v>
      </c>
    </row>
    <row r="177" spans="1:2" x14ac:dyDescent="0.5">
      <c r="A177">
        <v>525.19500732421875</v>
      </c>
      <c r="B177">
        <v>245.30000305175781</v>
      </c>
    </row>
    <row r="178" spans="1:2" x14ac:dyDescent="0.5">
      <c r="A178">
        <v>525.2039794921875</v>
      </c>
      <c r="B178">
        <v>282.20001220703125</v>
      </c>
    </row>
    <row r="179" spans="1:2" x14ac:dyDescent="0.5">
      <c r="A179">
        <v>525.2139892578125</v>
      </c>
      <c r="B179">
        <v>364</v>
      </c>
    </row>
    <row r="180" spans="1:2" x14ac:dyDescent="0.5">
      <c r="A180">
        <v>525.2239990234375</v>
      </c>
      <c r="B180">
        <v>374.5</v>
      </c>
    </row>
    <row r="181" spans="1:2" x14ac:dyDescent="0.5">
      <c r="A181">
        <v>525.2340087890625</v>
      </c>
      <c r="B181">
        <v>415.20001220703125</v>
      </c>
    </row>
    <row r="182" spans="1:2" x14ac:dyDescent="0.5">
      <c r="A182">
        <v>525.2449951171875</v>
      </c>
      <c r="B182">
        <v>817.79998779296875</v>
      </c>
    </row>
    <row r="183" spans="1:2" x14ac:dyDescent="0.5">
      <c r="A183">
        <v>525.2550048828125</v>
      </c>
      <c r="B183">
        <v>6495</v>
      </c>
    </row>
    <row r="184" spans="1:2" x14ac:dyDescent="0.5">
      <c r="A184">
        <v>525.2650146484375</v>
      </c>
      <c r="B184">
        <v>65320</v>
      </c>
    </row>
    <row r="185" spans="1:2" x14ac:dyDescent="0.5">
      <c r="A185">
        <v>525.2750244140625</v>
      </c>
      <c r="B185">
        <v>196700</v>
      </c>
    </row>
    <row r="186" spans="1:2" x14ac:dyDescent="0.5">
      <c r="A186">
        <v>525.28497314453125</v>
      </c>
      <c r="B186">
        <v>240500</v>
      </c>
    </row>
    <row r="187" spans="1:2" x14ac:dyDescent="0.5">
      <c r="A187">
        <v>525.29400634765625</v>
      </c>
      <c r="B187">
        <v>124400</v>
      </c>
    </row>
    <row r="188" spans="1:2" x14ac:dyDescent="0.5">
      <c r="A188">
        <v>525.30499267578125</v>
      </c>
      <c r="B188">
        <v>22910</v>
      </c>
    </row>
    <row r="189" spans="1:2" x14ac:dyDescent="0.5">
      <c r="A189">
        <v>525.31500244140625</v>
      </c>
      <c r="B189">
        <v>1950</v>
      </c>
    </row>
    <row r="190" spans="1:2" x14ac:dyDescent="0.5">
      <c r="A190">
        <v>525.32501220703125</v>
      </c>
      <c r="B190">
        <v>698.20001220703125</v>
      </c>
    </row>
    <row r="191" spans="1:2" x14ac:dyDescent="0.5">
      <c r="A191">
        <v>525.33502197265625</v>
      </c>
      <c r="B191">
        <v>1117</v>
      </c>
    </row>
    <row r="192" spans="1:2" x14ac:dyDescent="0.5">
      <c r="A192">
        <v>525.344970703125</v>
      </c>
      <c r="B192">
        <v>1636</v>
      </c>
    </row>
    <row r="193" spans="1:2" x14ac:dyDescent="0.5">
      <c r="A193">
        <v>525.35498046875</v>
      </c>
      <c r="B193">
        <v>1541</v>
      </c>
    </row>
    <row r="194" spans="1:2" x14ac:dyDescent="0.5">
      <c r="A194">
        <v>525.364990234375</v>
      </c>
      <c r="B194">
        <v>889.79998779296875</v>
      </c>
    </row>
    <row r="195" spans="1:2" x14ac:dyDescent="0.5">
      <c r="A195">
        <v>525.375</v>
      </c>
      <c r="B195">
        <v>366.79998779296875</v>
      </c>
    </row>
    <row r="196" spans="1:2" x14ac:dyDescent="0.5">
      <c r="A196">
        <v>525.385009765625</v>
      </c>
      <c r="B196">
        <v>290.79998779296875</v>
      </c>
    </row>
    <row r="197" spans="1:2" x14ac:dyDescent="0.5">
      <c r="A197">
        <v>525.39501953125</v>
      </c>
      <c r="B197">
        <v>803.70001220703125</v>
      </c>
    </row>
    <row r="198" spans="1:2" x14ac:dyDescent="0.5">
      <c r="A198">
        <v>525.405029296875</v>
      </c>
      <c r="B198">
        <v>1406</v>
      </c>
    </row>
    <row r="199" spans="1:2" x14ac:dyDescent="0.5">
      <c r="A199">
        <v>525.41497802734375</v>
      </c>
      <c r="B199">
        <v>1117</v>
      </c>
    </row>
    <row r="200" spans="1:2" x14ac:dyDescent="0.5">
      <c r="A200">
        <v>525.42498779296875</v>
      </c>
      <c r="B200">
        <v>393.79998779296875</v>
      </c>
    </row>
    <row r="201" spans="1:2" x14ac:dyDescent="0.5">
      <c r="A201">
        <v>525.43499755859375</v>
      </c>
      <c r="B201">
        <v>122.19999694824219</v>
      </c>
    </row>
    <row r="202" spans="1:2" x14ac:dyDescent="0.5">
      <c r="A202">
        <v>525.44500732421875</v>
      </c>
      <c r="B202">
        <v>122.80000305175781</v>
      </c>
    </row>
    <row r="203" spans="1:2" x14ac:dyDescent="0.5">
      <c r="A203">
        <v>525.45501708984375</v>
      </c>
      <c r="B203">
        <v>349.29998779296875</v>
      </c>
    </row>
    <row r="204" spans="1:2" x14ac:dyDescent="0.5">
      <c r="A204">
        <v>525.46502685546875</v>
      </c>
      <c r="B204">
        <v>1027</v>
      </c>
    </row>
    <row r="205" spans="1:2" x14ac:dyDescent="0.5">
      <c r="A205">
        <v>525.4749755859375</v>
      </c>
      <c r="B205">
        <v>1437</v>
      </c>
    </row>
    <row r="206" spans="1:2" x14ac:dyDescent="0.5">
      <c r="A206">
        <v>525.4849853515625</v>
      </c>
      <c r="B206">
        <v>950.20001220703125</v>
      </c>
    </row>
    <row r="207" spans="1:2" x14ac:dyDescent="0.5">
      <c r="A207">
        <v>525.4949951171875</v>
      </c>
      <c r="B207">
        <v>335.29998779296875</v>
      </c>
    </row>
    <row r="208" spans="1:2" x14ac:dyDescent="0.5">
      <c r="A208">
        <v>525.5050048828125</v>
      </c>
      <c r="B208">
        <v>191.30000305175781</v>
      </c>
    </row>
    <row r="209" spans="1:2" x14ac:dyDescent="0.5">
      <c r="A209">
        <v>525.5150146484375</v>
      </c>
      <c r="B209">
        <v>246</v>
      </c>
    </row>
    <row r="210" spans="1:2" x14ac:dyDescent="0.5">
      <c r="A210">
        <v>525.5250244140625</v>
      </c>
      <c r="B210">
        <v>239.80000305175781</v>
      </c>
    </row>
    <row r="211" spans="1:2" x14ac:dyDescent="0.5">
      <c r="A211">
        <v>525.53497314453125</v>
      </c>
      <c r="B211">
        <v>172.80000305175781</v>
      </c>
    </row>
    <row r="212" spans="1:2" x14ac:dyDescent="0.5">
      <c r="A212">
        <v>525.54498291015625</v>
      </c>
      <c r="B212">
        <v>149.80000305175781</v>
      </c>
    </row>
    <row r="213" spans="1:2" x14ac:dyDescent="0.5">
      <c r="A213">
        <v>525.55499267578125</v>
      </c>
      <c r="B213">
        <v>201.30000305175781</v>
      </c>
    </row>
    <row r="214" spans="1:2" x14ac:dyDescent="0.5">
      <c r="A214">
        <v>525.56500244140625</v>
      </c>
      <c r="B214">
        <v>218</v>
      </c>
    </row>
    <row r="215" spans="1:2" x14ac:dyDescent="0.5">
      <c r="A215">
        <v>525.57501220703125</v>
      </c>
      <c r="B215">
        <v>251.30000305175781</v>
      </c>
    </row>
    <row r="216" spans="1:2" x14ac:dyDescent="0.5">
      <c r="A216">
        <v>525.58502197265625</v>
      </c>
      <c r="B216">
        <v>339.29998779296875</v>
      </c>
    </row>
    <row r="217" spans="1:2" x14ac:dyDescent="0.5">
      <c r="A217">
        <v>525.594970703125</v>
      </c>
      <c r="B217">
        <v>313</v>
      </c>
    </row>
    <row r="218" spans="1:2" x14ac:dyDescent="0.5">
      <c r="A218">
        <v>525.60498046875</v>
      </c>
      <c r="B218">
        <v>200.69999694824219</v>
      </c>
    </row>
    <row r="219" spans="1:2" x14ac:dyDescent="0.5">
      <c r="A219">
        <v>525.614990234375</v>
      </c>
      <c r="B219">
        <v>120.80000305175781</v>
      </c>
    </row>
    <row r="220" spans="1:2" x14ac:dyDescent="0.5">
      <c r="A220">
        <v>525.625</v>
      </c>
      <c r="B220">
        <v>109</v>
      </c>
    </row>
    <row r="221" spans="1:2" x14ac:dyDescent="0.5">
      <c r="A221">
        <v>525.635009765625</v>
      </c>
      <c r="B221">
        <v>130.80000305175781</v>
      </c>
    </row>
    <row r="222" spans="1:2" x14ac:dyDescent="0.5">
      <c r="A222">
        <v>525.64501953125</v>
      </c>
      <c r="B222">
        <v>168.30000305175781</v>
      </c>
    </row>
    <row r="223" spans="1:2" x14ac:dyDescent="0.5">
      <c r="A223">
        <v>525.655029296875</v>
      </c>
      <c r="B223">
        <v>215</v>
      </c>
    </row>
    <row r="224" spans="1:2" x14ac:dyDescent="0.5">
      <c r="A224">
        <v>525.66497802734375</v>
      </c>
      <c r="B224">
        <v>225.19999694824219</v>
      </c>
    </row>
    <row r="225" spans="1:2" x14ac:dyDescent="0.5">
      <c r="A225">
        <v>525.67498779296875</v>
      </c>
      <c r="B225">
        <v>244</v>
      </c>
    </row>
    <row r="226" spans="1:2" x14ac:dyDescent="0.5">
      <c r="A226">
        <v>525.68499755859375</v>
      </c>
      <c r="B226">
        <v>278.29998779296875</v>
      </c>
    </row>
    <row r="227" spans="1:2" x14ac:dyDescent="0.5">
      <c r="A227">
        <v>525.69500732421875</v>
      </c>
      <c r="B227">
        <v>266.29998779296875</v>
      </c>
    </row>
    <row r="228" spans="1:2" x14ac:dyDescent="0.5">
      <c r="A228">
        <v>525.70501708984375</v>
      </c>
      <c r="B228">
        <v>291.79998779296875</v>
      </c>
    </row>
    <row r="229" spans="1:2" x14ac:dyDescent="0.5">
      <c r="A229">
        <v>525.71502685546875</v>
      </c>
      <c r="B229">
        <v>404</v>
      </c>
    </row>
    <row r="230" spans="1:2" x14ac:dyDescent="0.5">
      <c r="A230">
        <v>525.7249755859375</v>
      </c>
      <c r="B230">
        <v>439.29998779296875</v>
      </c>
    </row>
    <row r="231" spans="1:2" x14ac:dyDescent="0.5">
      <c r="A231">
        <v>525.7349853515625</v>
      </c>
      <c r="B231">
        <v>380.29998779296875</v>
      </c>
    </row>
    <row r="232" spans="1:2" x14ac:dyDescent="0.5">
      <c r="A232">
        <v>525.7449951171875</v>
      </c>
      <c r="B232">
        <v>673.70001220703125</v>
      </c>
    </row>
    <row r="233" spans="1:2" x14ac:dyDescent="0.5">
      <c r="A233">
        <v>525.7550048828125</v>
      </c>
      <c r="B233">
        <v>4311</v>
      </c>
    </row>
    <row r="234" spans="1:2" x14ac:dyDescent="0.5">
      <c r="A234">
        <v>525.7650146484375</v>
      </c>
      <c r="B234">
        <v>43190</v>
      </c>
    </row>
    <row r="235" spans="1:2" x14ac:dyDescent="0.5">
      <c r="A235">
        <v>525.7750244140625</v>
      </c>
      <c r="B235">
        <v>163300</v>
      </c>
    </row>
    <row r="236" spans="1:2" x14ac:dyDescent="0.5">
      <c r="A236">
        <v>525.78497314453125</v>
      </c>
      <c r="B236">
        <v>243800</v>
      </c>
    </row>
    <row r="237" spans="1:2" x14ac:dyDescent="0.5">
      <c r="A237">
        <v>525.79498291015625</v>
      </c>
      <c r="B237">
        <v>154400</v>
      </c>
    </row>
    <row r="238" spans="1:2" x14ac:dyDescent="0.5">
      <c r="A238">
        <v>525.80499267578125</v>
      </c>
      <c r="B238">
        <v>37500</v>
      </c>
    </row>
    <row r="239" spans="1:2" x14ac:dyDescent="0.5">
      <c r="A239">
        <v>525.81500244140625</v>
      </c>
      <c r="B239">
        <v>3277</v>
      </c>
    </row>
    <row r="240" spans="1:2" x14ac:dyDescent="0.5">
      <c r="A240">
        <v>525.82501220703125</v>
      </c>
      <c r="B240">
        <v>747</v>
      </c>
    </row>
    <row r="241" spans="1:2" x14ac:dyDescent="0.5">
      <c r="A241">
        <v>525.83502197265625</v>
      </c>
      <c r="B241">
        <v>1105</v>
      </c>
    </row>
    <row r="242" spans="1:2" x14ac:dyDescent="0.5">
      <c r="A242">
        <v>525.844970703125</v>
      </c>
      <c r="B242">
        <v>1575</v>
      </c>
    </row>
    <row r="243" spans="1:2" x14ac:dyDescent="0.5">
      <c r="A243">
        <v>525.85498046875</v>
      </c>
      <c r="B243">
        <v>1450</v>
      </c>
    </row>
    <row r="244" spans="1:2" x14ac:dyDescent="0.5">
      <c r="A244">
        <v>525.864990234375</v>
      </c>
      <c r="B244">
        <v>809</v>
      </c>
    </row>
    <row r="245" spans="1:2" x14ac:dyDescent="0.5">
      <c r="A245">
        <v>525.875</v>
      </c>
      <c r="B245">
        <v>332</v>
      </c>
    </row>
    <row r="246" spans="1:2" x14ac:dyDescent="0.5">
      <c r="A246">
        <v>525.885009765625</v>
      </c>
      <c r="B246">
        <v>422.5</v>
      </c>
    </row>
    <row r="247" spans="1:2" x14ac:dyDescent="0.5">
      <c r="A247">
        <v>525.89501953125</v>
      </c>
      <c r="B247">
        <v>1311</v>
      </c>
    </row>
    <row r="248" spans="1:2" x14ac:dyDescent="0.5">
      <c r="A248">
        <v>525.905029296875</v>
      </c>
      <c r="B248">
        <v>2307</v>
      </c>
    </row>
    <row r="249" spans="1:2" x14ac:dyDescent="0.5">
      <c r="A249">
        <v>525.91497802734375</v>
      </c>
      <c r="B249">
        <v>2003</v>
      </c>
    </row>
    <row r="250" spans="1:2" x14ac:dyDescent="0.5">
      <c r="A250">
        <v>525.92498779296875</v>
      </c>
      <c r="B250">
        <v>855.70001220703125</v>
      </c>
    </row>
    <row r="251" spans="1:2" x14ac:dyDescent="0.5">
      <c r="A251">
        <v>525.93499755859375</v>
      </c>
      <c r="B251">
        <v>240.19999694824219</v>
      </c>
    </row>
    <row r="252" spans="1:2" x14ac:dyDescent="0.5">
      <c r="A252">
        <v>525.94500732421875</v>
      </c>
      <c r="B252">
        <v>148.80000305175781</v>
      </c>
    </row>
    <row r="253" spans="1:2" x14ac:dyDescent="0.5">
      <c r="A253">
        <v>525.95501708984375</v>
      </c>
      <c r="B253">
        <v>271.20001220703125</v>
      </c>
    </row>
    <row r="254" spans="1:2" x14ac:dyDescent="0.5">
      <c r="A254">
        <v>525.96502685546875</v>
      </c>
      <c r="B254">
        <v>752</v>
      </c>
    </row>
    <row r="255" spans="1:2" x14ac:dyDescent="0.5">
      <c r="A255">
        <v>525.9749755859375</v>
      </c>
      <c r="B255">
        <v>1226</v>
      </c>
    </row>
    <row r="256" spans="1:2" x14ac:dyDescent="0.5">
      <c r="A256">
        <v>525.9849853515625</v>
      </c>
      <c r="B256">
        <v>1012</v>
      </c>
    </row>
    <row r="257" spans="1:2" x14ac:dyDescent="0.5">
      <c r="A257">
        <v>525.9949951171875</v>
      </c>
      <c r="B257">
        <v>464</v>
      </c>
    </row>
    <row r="258" spans="1:2" x14ac:dyDescent="0.5">
      <c r="A258">
        <v>526.0050048828125</v>
      </c>
      <c r="B258">
        <v>232.80000305175781</v>
      </c>
    </row>
    <row r="259" spans="1:2" x14ac:dyDescent="0.5">
      <c r="A259">
        <v>526.0150146484375</v>
      </c>
      <c r="B259">
        <v>243.5</v>
      </c>
    </row>
    <row r="260" spans="1:2" x14ac:dyDescent="0.5">
      <c r="A260">
        <v>526.0250244140625</v>
      </c>
      <c r="B260">
        <v>302</v>
      </c>
    </row>
    <row r="261" spans="1:2" x14ac:dyDescent="0.5">
      <c r="A261">
        <v>526.03497314453125</v>
      </c>
      <c r="B261">
        <v>316.5</v>
      </c>
    </row>
    <row r="262" spans="1:2" x14ac:dyDescent="0.5">
      <c r="A262">
        <v>526.04498291015625</v>
      </c>
      <c r="B262">
        <v>281.70001220703125</v>
      </c>
    </row>
    <row r="263" spans="1:2" x14ac:dyDescent="0.5">
      <c r="A263">
        <v>526.05499267578125</v>
      </c>
      <c r="B263">
        <v>206.5</v>
      </c>
    </row>
    <row r="264" spans="1:2" x14ac:dyDescent="0.5">
      <c r="A264">
        <v>526.06500244140625</v>
      </c>
      <c r="B264">
        <v>134</v>
      </c>
    </row>
    <row r="265" spans="1:2" x14ac:dyDescent="0.5">
      <c r="A265">
        <v>526.07501220703125</v>
      </c>
      <c r="B265">
        <v>179</v>
      </c>
    </row>
    <row r="266" spans="1:2" x14ac:dyDescent="0.5">
      <c r="A266">
        <v>526.08502197265625</v>
      </c>
      <c r="B266">
        <v>292.5</v>
      </c>
    </row>
    <row r="267" spans="1:2" x14ac:dyDescent="0.5">
      <c r="A267">
        <v>526.094970703125</v>
      </c>
      <c r="B267">
        <v>342</v>
      </c>
    </row>
    <row r="268" spans="1:2" x14ac:dyDescent="0.5">
      <c r="A268">
        <v>526.10498046875</v>
      </c>
      <c r="B268">
        <v>307.79998779296875</v>
      </c>
    </row>
    <row r="269" spans="1:2" x14ac:dyDescent="0.5">
      <c r="A269">
        <v>526.114990234375</v>
      </c>
      <c r="B269">
        <v>264.29998779296875</v>
      </c>
    </row>
    <row r="270" spans="1:2" x14ac:dyDescent="0.5">
      <c r="A270">
        <v>526.125</v>
      </c>
      <c r="B270">
        <v>227.30000305175781</v>
      </c>
    </row>
    <row r="271" spans="1:2" x14ac:dyDescent="0.5">
      <c r="A271">
        <v>526.135009765625</v>
      </c>
      <c r="B271">
        <v>168.30000305175781</v>
      </c>
    </row>
    <row r="272" spans="1:2" x14ac:dyDescent="0.5">
      <c r="A272">
        <v>526.14501953125</v>
      </c>
      <c r="B272">
        <v>118.5</v>
      </c>
    </row>
    <row r="273" spans="1:2" x14ac:dyDescent="0.5">
      <c r="A273">
        <v>526.155029296875</v>
      </c>
      <c r="B273">
        <v>115.80000305175781</v>
      </c>
    </row>
    <row r="274" spans="1:2" x14ac:dyDescent="0.5">
      <c r="A274">
        <v>526.16497802734375</v>
      </c>
      <c r="B274">
        <v>137.5</v>
      </c>
    </row>
    <row r="275" spans="1:2" x14ac:dyDescent="0.5">
      <c r="A275">
        <v>526.17498779296875</v>
      </c>
      <c r="B275">
        <v>148</v>
      </c>
    </row>
    <row r="276" spans="1:2" x14ac:dyDescent="0.5">
      <c r="A276">
        <v>526.18499755859375</v>
      </c>
      <c r="B276">
        <v>202.69999694824219</v>
      </c>
    </row>
    <row r="277" spans="1:2" x14ac:dyDescent="0.5">
      <c r="A277">
        <v>526.19500732421875</v>
      </c>
      <c r="B277">
        <v>268</v>
      </c>
    </row>
    <row r="278" spans="1:2" x14ac:dyDescent="0.5">
      <c r="A278">
        <v>526.20501708984375</v>
      </c>
      <c r="B278">
        <v>264.5</v>
      </c>
    </row>
    <row r="279" spans="1:2" x14ac:dyDescent="0.5">
      <c r="A279">
        <v>526.21502685546875</v>
      </c>
      <c r="B279">
        <v>270.29998779296875</v>
      </c>
    </row>
    <row r="280" spans="1:2" x14ac:dyDescent="0.5">
      <c r="A280">
        <v>526.2249755859375</v>
      </c>
      <c r="B280">
        <v>298.5</v>
      </c>
    </row>
    <row r="281" spans="1:2" x14ac:dyDescent="0.5">
      <c r="A281">
        <v>526.2349853515625</v>
      </c>
      <c r="B281">
        <v>332.79998779296875</v>
      </c>
    </row>
    <row r="282" spans="1:2" x14ac:dyDescent="0.5">
      <c r="A282">
        <v>526.2449951171875</v>
      </c>
      <c r="B282">
        <v>520.70001220703125</v>
      </c>
    </row>
    <row r="283" spans="1:2" x14ac:dyDescent="0.5">
      <c r="A283">
        <v>526.2550048828125</v>
      </c>
      <c r="B283">
        <v>1983</v>
      </c>
    </row>
    <row r="284" spans="1:2" x14ac:dyDescent="0.5">
      <c r="A284">
        <v>526.2659912109375</v>
      </c>
      <c r="B284">
        <v>21720</v>
      </c>
    </row>
    <row r="285" spans="1:2" x14ac:dyDescent="0.5">
      <c r="A285">
        <v>526.2760009765625</v>
      </c>
      <c r="B285">
        <v>93140</v>
      </c>
    </row>
    <row r="286" spans="1:2" x14ac:dyDescent="0.5">
      <c r="A286">
        <v>526.2860107421875</v>
      </c>
      <c r="B286">
        <v>158900</v>
      </c>
    </row>
    <row r="287" spans="1:2" x14ac:dyDescent="0.5">
      <c r="A287">
        <v>526.2960205078125</v>
      </c>
      <c r="B287">
        <v>121000</v>
      </c>
    </row>
    <row r="288" spans="1:2" x14ac:dyDescent="0.5">
      <c r="A288">
        <v>526.3060302734375</v>
      </c>
      <c r="B288">
        <v>39460</v>
      </c>
    </row>
    <row r="289" spans="1:2" x14ac:dyDescent="0.5">
      <c r="A289">
        <v>526.31597900390625</v>
      </c>
      <c r="B289">
        <v>4995</v>
      </c>
    </row>
    <row r="290" spans="1:2" x14ac:dyDescent="0.5">
      <c r="A290">
        <v>526.32598876953125</v>
      </c>
      <c r="B290">
        <v>991.79998779296875</v>
      </c>
    </row>
    <row r="291" spans="1:2" x14ac:dyDescent="0.5">
      <c r="A291">
        <v>526.33599853515625</v>
      </c>
      <c r="B291">
        <v>752</v>
      </c>
    </row>
    <row r="292" spans="1:2" x14ac:dyDescent="0.5">
      <c r="A292">
        <v>526.34600830078125</v>
      </c>
      <c r="B292">
        <v>1106</v>
      </c>
    </row>
    <row r="293" spans="1:2" x14ac:dyDescent="0.5">
      <c r="A293">
        <v>526.35601806640625</v>
      </c>
      <c r="B293">
        <v>1149</v>
      </c>
    </row>
    <row r="294" spans="1:2" x14ac:dyDescent="0.5">
      <c r="A294">
        <v>526.36602783203125</v>
      </c>
      <c r="B294">
        <v>712</v>
      </c>
    </row>
    <row r="295" spans="1:2" x14ac:dyDescent="0.5">
      <c r="A295">
        <v>526.3759765625</v>
      </c>
      <c r="B295">
        <v>264</v>
      </c>
    </row>
    <row r="296" spans="1:2" x14ac:dyDescent="0.5">
      <c r="A296">
        <v>526.385986328125</v>
      </c>
      <c r="B296">
        <v>128</v>
      </c>
    </row>
    <row r="297" spans="1:2" x14ac:dyDescent="0.5">
      <c r="A297">
        <v>526.39599609375</v>
      </c>
      <c r="B297">
        <v>537.20001220703125</v>
      </c>
    </row>
    <row r="298" spans="1:2" x14ac:dyDescent="0.5">
      <c r="A298">
        <v>526.406005859375</v>
      </c>
      <c r="B298">
        <v>1297</v>
      </c>
    </row>
    <row r="299" spans="1:2" x14ac:dyDescent="0.5">
      <c r="A299">
        <v>526.416015625</v>
      </c>
      <c r="B299">
        <v>1343</v>
      </c>
    </row>
    <row r="300" spans="1:2" x14ac:dyDescent="0.5">
      <c r="A300">
        <v>526.426025390625</v>
      </c>
      <c r="B300">
        <v>645.5</v>
      </c>
    </row>
    <row r="301" spans="1:2" x14ac:dyDescent="0.5">
      <c r="A301">
        <v>526.43597412109375</v>
      </c>
      <c r="B301">
        <v>221.19999694824219</v>
      </c>
    </row>
    <row r="302" spans="1:2" x14ac:dyDescent="0.5">
      <c r="A302">
        <v>526.44598388671875</v>
      </c>
      <c r="B302">
        <v>172.19999694824219</v>
      </c>
    </row>
    <row r="303" spans="1:2" x14ac:dyDescent="0.5">
      <c r="A303">
        <v>526.45599365234375</v>
      </c>
      <c r="B303">
        <v>187</v>
      </c>
    </row>
    <row r="304" spans="1:2" x14ac:dyDescent="0.5">
      <c r="A304">
        <v>526.46600341796875</v>
      </c>
      <c r="B304">
        <v>318</v>
      </c>
    </row>
    <row r="305" spans="1:2" x14ac:dyDescent="0.5">
      <c r="A305">
        <v>526.47601318359375</v>
      </c>
      <c r="B305">
        <v>503.5</v>
      </c>
    </row>
    <row r="306" spans="1:2" x14ac:dyDescent="0.5">
      <c r="A306">
        <v>526.48602294921875</v>
      </c>
      <c r="B306">
        <v>465.70001220703125</v>
      </c>
    </row>
    <row r="307" spans="1:2" x14ac:dyDescent="0.5">
      <c r="A307">
        <v>526.4959716796875</v>
      </c>
      <c r="B307">
        <v>260.29998779296875</v>
      </c>
    </row>
    <row r="308" spans="1:2" x14ac:dyDescent="0.5">
      <c r="A308">
        <v>526.5059814453125</v>
      </c>
      <c r="B308">
        <v>149.80000305175781</v>
      </c>
    </row>
    <row r="309" spans="1:2" x14ac:dyDescent="0.5">
      <c r="A309">
        <v>526.5159912109375</v>
      </c>
      <c r="B309">
        <v>140.30000305175781</v>
      </c>
    </row>
    <row r="310" spans="1:2" x14ac:dyDescent="0.5">
      <c r="A310">
        <v>526.5260009765625</v>
      </c>
      <c r="B310">
        <v>164</v>
      </c>
    </row>
    <row r="311" spans="1:2" x14ac:dyDescent="0.5">
      <c r="A311">
        <v>526.5360107421875</v>
      </c>
      <c r="B311">
        <v>173.5</v>
      </c>
    </row>
    <row r="312" spans="1:2" x14ac:dyDescent="0.5">
      <c r="A312">
        <v>526.5460205078125</v>
      </c>
      <c r="B312">
        <v>131.5</v>
      </c>
    </row>
    <row r="313" spans="1:2" x14ac:dyDescent="0.5">
      <c r="A313">
        <v>526.5560302734375</v>
      </c>
      <c r="B313">
        <v>100</v>
      </c>
    </row>
    <row r="314" spans="1:2" x14ac:dyDescent="0.5">
      <c r="A314">
        <v>526.56597900390625</v>
      </c>
      <c r="B314">
        <v>122.80000305175781</v>
      </c>
    </row>
    <row r="315" spans="1:2" x14ac:dyDescent="0.5">
      <c r="A315">
        <v>526.57598876953125</v>
      </c>
      <c r="B315">
        <v>182</v>
      </c>
    </row>
    <row r="316" spans="1:2" x14ac:dyDescent="0.5">
      <c r="A316">
        <v>526.58599853515625</v>
      </c>
      <c r="B316">
        <v>247.80000305175781</v>
      </c>
    </row>
    <row r="317" spans="1:2" x14ac:dyDescent="0.5">
      <c r="A317">
        <v>526.59600830078125</v>
      </c>
      <c r="B317">
        <v>242</v>
      </c>
    </row>
    <row r="318" spans="1:2" x14ac:dyDescent="0.5">
      <c r="A318">
        <v>526.60601806640625</v>
      </c>
      <c r="B318">
        <v>183.30000305175781</v>
      </c>
    </row>
    <row r="319" spans="1:2" x14ac:dyDescent="0.5">
      <c r="A319">
        <v>526.61602783203125</v>
      </c>
      <c r="B319">
        <v>154.80000305175781</v>
      </c>
    </row>
    <row r="320" spans="1:2" x14ac:dyDescent="0.5">
      <c r="A320">
        <v>526.6259765625</v>
      </c>
      <c r="B320">
        <v>170.80000305175781</v>
      </c>
    </row>
    <row r="321" spans="1:2" x14ac:dyDescent="0.5">
      <c r="A321">
        <v>526.635986328125</v>
      </c>
      <c r="B321">
        <v>163.5</v>
      </c>
    </row>
    <row r="322" spans="1:2" x14ac:dyDescent="0.5">
      <c r="A322">
        <v>526.64599609375</v>
      </c>
      <c r="B322">
        <v>113</v>
      </c>
    </row>
    <row r="323" spans="1:2" x14ac:dyDescent="0.5">
      <c r="A323">
        <v>526.656005859375</v>
      </c>
      <c r="B323">
        <v>107.69999694824219</v>
      </c>
    </row>
    <row r="324" spans="1:2" x14ac:dyDescent="0.5">
      <c r="A324">
        <v>526.666015625</v>
      </c>
      <c r="B324">
        <v>123.19999694824219</v>
      </c>
    </row>
    <row r="325" spans="1:2" x14ac:dyDescent="0.5">
      <c r="A325">
        <v>526.676025390625</v>
      </c>
      <c r="B325">
        <v>110.69999694824219</v>
      </c>
    </row>
    <row r="326" spans="1:2" x14ac:dyDescent="0.5">
      <c r="A326">
        <v>526.68597412109375</v>
      </c>
      <c r="B326">
        <v>102.80000305175781</v>
      </c>
    </row>
    <row r="327" spans="1:2" x14ac:dyDescent="0.5">
      <c r="A327">
        <v>526.69598388671875</v>
      </c>
      <c r="B327">
        <v>107.69999694824219</v>
      </c>
    </row>
    <row r="328" spans="1:2" x14ac:dyDescent="0.5">
      <c r="A328">
        <v>526.70599365234375</v>
      </c>
      <c r="B328">
        <v>127.30000305175781</v>
      </c>
    </row>
    <row r="329" spans="1:2" x14ac:dyDescent="0.5">
      <c r="A329">
        <v>526.71600341796875</v>
      </c>
      <c r="B329">
        <v>175.19999694824219</v>
      </c>
    </row>
    <row r="330" spans="1:2" x14ac:dyDescent="0.5">
      <c r="A330">
        <v>526.72601318359375</v>
      </c>
      <c r="B330">
        <v>215.80000305175781</v>
      </c>
    </row>
    <row r="331" spans="1:2" x14ac:dyDescent="0.5">
      <c r="A331">
        <v>526.73602294921875</v>
      </c>
      <c r="B331">
        <v>209.19999694824219</v>
      </c>
    </row>
    <row r="332" spans="1:2" x14ac:dyDescent="0.5">
      <c r="A332">
        <v>526.7459716796875</v>
      </c>
      <c r="B332">
        <v>392.79998779296875</v>
      </c>
    </row>
    <row r="333" spans="1:2" x14ac:dyDescent="0.5">
      <c r="A333">
        <v>526.7559814453125</v>
      </c>
      <c r="B333">
        <v>1622</v>
      </c>
    </row>
    <row r="334" spans="1:2" x14ac:dyDescent="0.5">
      <c r="A334">
        <v>526.7659912109375</v>
      </c>
      <c r="B334">
        <v>9776</v>
      </c>
    </row>
    <row r="335" spans="1:2" x14ac:dyDescent="0.5">
      <c r="A335">
        <v>526.7760009765625</v>
      </c>
      <c r="B335">
        <v>39670</v>
      </c>
    </row>
    <row r="336" spans="1:2" x14ac:dyDescent="0.5">
      <c r="A336">
        <v>526.7860107421875</v>
      </c>
      <c r="B336">
        <v>74360</v>
      </c>
    </row>
    <row r="337" spans="1:2" x14ac:dyDescent="0.5">
      <c r="A337">
        <v>526.7960205078125</v>
      </c>
      <c r="B337">
        <v>66560</v>
      </c>
    </row>
    <row r="338" spans="1:2" x14ac:dyDescent="0.5">
      <c r="A338">
        <v>526.8060302734375</v>
      </c>
      <c r="B338">
        <v>28040</v>
      </c>
    </row>
    <row r="339" spans="1:2" x14ac:dyDescent="0.5">
      <c r="A339">
        <v>526.81597900390625</v>
      </c>
      <c r="B339">
        <v>5303</v>
      </c>
    </row>
    <row r="340" spans="1:2" x14ac:dyDescent="0.5">
      <c r="A340">
        <v>526.8270263671875</v>
      </c>
      <c r="B340">
        <v>1031</v>
      </c>
    </row>
    <row r="341" spans="1:2" x14ac:dyDescent="0.5">
      <c r="A341">
        <v>526.83697509765625</v>
      </c>
      <c r="B341">
        <v>645.20001220703125</v>
      </c>
    </row>
    <row r="342" spans="1:2" x14ac:dyDescent="0.5">
      <c r="A342">
        <v>526.84698486328125</v>
      </c>
      <c r="B342">
        <v>634.79998779296875</v>
      </c>
    </row>
    <row r="343" spans="1:2" x14ac:dyDescent="0.5">
      <c r="A343">
        <v>526.85699462890625</v>
      </c>
      <c r="B343">
        <v>654</v>
      </c>
    </row>
    <row r="344" spans="1:2" x14ac:dyDescent="0.5">
      <c r="A344">
        <v>526.86700439453125</v>
      </c>
      <c r="B344">
        <v>512.79998779296875</v>
      </c>
    </row>
    <row r="345" spans="1:2" x14ac:dyDescent="0.5">
      <c r="A345">
        <v>526.87701416015625</v>
      </c>
      <c r="B345">
        <v>364.29998779296875</v>
      </c>
    </row>
    <row r="346" spans="1:2" x14ac:dyDescent="0.5">
      <c r="A346">
        <v>526.88702392578125</v>
      </c>
      <c r="B346">
        <v>368.29998779296875</v>
      </c>
    </row>
    <row r="347" spans="1:2" x14ac:dyDescent="0.5">
      <c r="A347">
        <v>526.89697265625</v>
      </c>
      <c r="B347">
        <v>419.5</v>
      </c>
    </row>
    <row r="348" spans="1:2" x14ac:dyDescent="0.5">
      <c r="A348">
        <v>526.906982421875</v>
      </c>
      <c r="B348">
        <v>483.5</v>
      </c>
    </row>
    <row r="349" spans="1:2" x14ac:dyDescent="0.5">
      <c r="A349">
        <v>526.9169921875</v>
      </c>
      <c r="B349">
        <v>478.20001220703125</v>
      </c>
    </row>
    <row r="350" spans="1:2" x14ac:dyDescent="0.5">
      <c r="A350">
        <v>526.927001953125</v>
      </c>
      <c r="B350">
        <v>316.79998779296875</v>
      </c>
    </row>
    <row r="351" spans="1:2" x14ac:dyDescent="0.5">
      <c r="A351">
        <v>526.93701171875</v>
      </c>
      <c r="B351">
        <v>156</v>
      </c>
    </row>
    <row r="352" spans="1:2" x14ac:dyDescent="0.5">
      <c r="A352">
        <v>526.947021484375</v>
      </c>
      <c r="B352">
        <v>97.75</v>
      </c>
    </row>
    <row r="353" spans="1:2" x14ac:dyDescent="0.5">
      <c r="A353">
        <v>526.95697021484375</v>
      </c>
      <c r="B353">
        <v>134.30000305175781</v>
      </c>
    </row>
    <row r="354" spans="1:2" x14ac:dyDescent="0.5">
      <c r="A354">
        <v>526.96697998046875</v>
      </c>
      <c r="B354">
        <v>222.80000305175781</v>
      </c>
    </row>
    <row r="355" spans="1:2" x14ac:dyDescent="0.5">
      <c r="A355">
        <v>526.97698974609375</v>
      </c>
      <c r="B355">
        <v>241.80000305175781</v>
      </c>
    </row>
    <row r="356" spans="1:2" x14ac:dyDescent="0.5">
      <c r="A356">
        <v>526.98699951171875</v>
      </c>
      <c r="B356">
        <v>141.30000305175781</v>
      </c>
    </row>
    <row r="357" spans="1:2" x14ac:dyDescent="0.5">
      <c r="A357">
        <v>526.99700927734375</v>
      </c>
      <c r="B357">
        <v>53</v>
      </c>
    </row>
    <row r="358" spans="1:2" x14ac:dyDescent="0.5">
      <c r="A358">
        <v>527.00701904296875</v>
      </c>
      <c r="B358">
        <v>52.5</v>
      </c>
    </row>
    <row r="359" spans="1:2" x14ac:dyDescent="0.5">
      <c r="A359">
        <v>527.01702880859375</v>
      </c>
      <c r="B359">
        <v>69.25</v>
      </c>
    </row>
    <row r="360" spans="1:2" x14ac:dyDescent="0.5">
      <c r="A360">
        <v>527.0269775390625</v>
      </c>
      <c r="B360">
        <v>89.5</v>
      </c>
    </row>
    <row r="361" spans="1:2" x14ac:dyDescent="0.5">
      <c r="A361">
        <v>527.0369873046875</v>
      </c>
      <c r="B361">
        <v>139.80000305175781</v>
      </c>
    </row>
    <row r="362" spans="1:2" x14ac:dyDescent="0.5">
      <c r="A362">
        <v>527.0469970703125</v>
      </c>
      <c r="B362">
        <v>159.69999694824219</v>
      </c>
    </row>
    <row r="363" spans="1:2" x14ac:dyDescent="0.5">
      <c r="A363">
        <v>527.0570068359375</v>
      </c>
      <c r="B363">
        <v>111.30000305175781</v>
      </c>
    </row>
    <row r="364" spans="1:2" x14ac:dyDescent="0.5">
      <c r="A364">
        <v>527.0670166015625</v>
      </c>
      <c r="B364">
        <v>109.30000305175781</v>
      </c>
    </row>
    <row r="365" spans="1:2" x14ac:dyDescent="0.5">
      <c r="A365">
        <v>527.0770263671875</v>
      </c>
      <c r="B365">
        <v>167.30000305175781</v>
      </c>
    </row>
    <row r="366" spans="1:2" x14ac:dyDescent="0.5">
      <c r="A366">
        <v>527.08697509765625</v>
      </c>
      <c r="B366">
        <v>182.5</v>
      </c>
    </row>
    <row r="367" spans="1:2" x14ac:dyDescent="0.5">
      <c r="A367">
        <v>527.09698486328125</v>
      </c>
      <c r="B367">
        <v>147.5</v>
      </c>
    </row>
    <row r="368" spans="1:2" x14ac:dyDescent="0.5">
      <c r="A368">
        <v>527.10699462890625</v>
      </c>
      <c r="B368">
        <v>101.80000305175781</v>
      </c>
    </row>
    <row r="369" spans="1:2" x14ac:dyDescent="0.5">
      <c r="A369">
        <v>527.11700439453125</v>
      </c>
      <c r="B369">
        <v>71</v>
      </c>
    </row>
    <row r="370" spans="1:2" x14ac:dyDescent="0.5">
      <c r="A370">
        <v>527.12701416015625</v>
      </c>
      <c r="B370">
        <v>84</v>
      </c>
    </row>
    <row r="371" spans="1:2" x14ac:dyDescent="0.5">
      <c r="A371">
        <v>527.13702392578125</v>
      </c>
      <c r="B371">
        <v>105.30000305175781</v>
      </c>
    </row>
    <row r="372" spans="1:2" x14ac:dyDescent="0.5">
      <c r="A372">
        <v>527.14697265625</v>
      </c>
      <c r="B372">
        <v>79.75</v>
      </c>
    </row>
    <row r="373" spans="1:2" x14ac:dyDescent="0.5">
      <c r="A373">
        <v>527.156982421875</v>
      </c>
      <c r="B373">
        <v>50.25</v>
      </c>
    </row>
    <row r="374" spans="1:2" x14ac:dyDescent="0.5">
      <c r="A374">
        <v>527.1669921875</v>
      </c>
      <c r="B374">
        <v>31</v>
      </c>
    </row>
    <row r="375" spans="1:2" x14ac:dyDescent="0.5">
      <c r="A375">
        <v>527.177001953125</v>
      </c>
      <c r="B375">
        <v>10</v>
      </c>
    </row>
    <row r="376" spans="1:2" x14ac:dyDescent="0.5">
      <c r="A376">
        <v>527.18701171875</v>
      </c>
      <c r="B376">
        <v>9</v>
      </c>
    </row>
    <row r="377" spans="1:2" x14ac:dyDescent="0.5">
      <c r="A377">
        <v>527.197021484375</v>
      </c>
      <c r="B377">
        <v>34.75</v>
      </c>
    </row>
    <row r="378" spans="1:2" x14ac:dyDescent="0.5">
      <c r="A378">
        <v>527.20697021484375</v>
      </c>
      <c r="B378">
        <v>77.25</v>
      </c>
    </row>
    <row r="379" spans="1:2" x14ac:dyDescent="0.5">
      <c r="A379">
        <v>527.21697998046875</v>
      </c>
      <c r="B379">
        <v>86.5</v>
      </c>
    </row>
    <row r="380" spans="1:2" x14ac:dyDescent="0.5">
      <c r="A380">
        <v>527.22698974609375</v>
      </c>
      <c r="B380">
        <v>66.5</v>
      </c>
    </row>
    <row r="381" spans="1:2" x14ac:dyDescent="0.5">
      <c r="A381">
        <v>527.23699951171875</v>
      </c>
      <c r="B381">
        <v>124</v>
      </c>
    </row>
    <row r="382" spans="1:2" x14ac:dyDescent="0.5">
      <c r="A382">
        <v>527.24700927734375</v>
      </c>
      <c r="B382">
        <v>282.79998779296875</v>
      </c>
    </row>
    <row r="383" spans="1:2" x14ac:dyDescent="0.5">
      <c r="A383">
        <v>527.25799560546875</v>
      </c>
      <c r="B383">
        <v>817.5</v>
      </c>
    </row>
    <row r="384" spans="1:2" x14ac:dyDescent="0.5">
      <c r="A384">
        <v>527.26800537109375</v>
      </c>
      <c r="B384">
        <v>4101</v>
      </c>
    </row>
    <row r="385" spans="1:2" x14ac:dyDescent="0.5">
      <c r="A385">
        <v>527.27801513671875</v>
      </c>
      <c r="B385">
        <v>14500</v>
      </c>
    </row>
    <row r="386" spans="1:2" x14ac:dyDescent="0.5">
      <c r="A386">
        <v>527.28802490234375</v>
      </c>
      <c r="B386">
        <v>26690</v>
      </c>
    </row>
    <row r="387" spans="1:2" x14ac:dyDescent="0.5">
      <c r="A387">
        <v>527.2979736328125</v>
      </c>
      <c r="B387">
        <v>26030</v>
      </c>
    </row>
    <row r="388" spans="1:2" x14ac:dyDescent="0.5">
      <c r="A388">
        <v>527.3079833984375</v>
      </c>
      <c r="B388">
        <v>13780</v>
      </c>
    </row>
    <row r="389" spans="1:2" x14ac:dyDescent="0.5">
      <c r="A389">
        <v>527.3179931640625</v>
      </c>
      <c r="B389">
        <v>4137</v>
      </c>
    </row>
    <row r="390" spans="1:2" x14ac:dyDescent="0.5">
      <c r="A390">
        <v>527.3280029296875</v>
      </c>
      <c r="B390">
        <v>853.29998779296875</v>
      </c>
    </row>
    <row r="391" spans="1:2" x14ac:dyDescent="0.5">
      <c r="A391">
        <v>527.3380126953125</v>
      </c>
      <c r="B391">
        <v>178.30000305175781</v>
      </c>
    </row>
    <row r="392" spans="1:2" x14ac:dyDescent="0.5">
      <c r="A392">
        <v>527.3480224609375</v>
      </c>
      <c r="B392">
        <v>109.5</v>
      </c>
    </row>
    <row r="393" spans="1:2" x14ac:dyDescent="0.5">
      <c r="A393">
        <v>527.35797119140625</v>
      </c>
      <c r="B393">
        <v>113.5</v>
      </c>
    </row>
    <row r="394" spans="1:2" x14ac:dyDescent="0.5">
      <c r="A394">
        <v>527.36798095703125</v>
      </c>
      <c r="B394">
        <v>113</v>
      </c>
    </row>
    <row r="395" spans="1:2" x14ac:dyDescent="0.5">
      <c r="A395">
        <v>527.37799072265625</v>
      </c>
      <c r="B395">
        <v>86</v>
      </c>
    </row>
    <row r="396" spans="1:2" x14ac:dyDescent="0.5">
      <c r="A396">
        <v>527.38800048828125</v>
      </c>
      <c r="B396">
        <v>51.5</v>
      </c>
    </row>
    <row r="397" spans="1:2" x14ac:dyDescent="0.5">
      <c r="A397">
        <v>527.39801025390625</v>
      </c>
      <c r="B397">
        <v>68.75</v>
      </c>
    </row>
    <row r="398" spans="1:2" x14ac:dyDescent="0.5">
      <c r="A398">
        <v>527.40802001953125</v>
      </c>
      <c r="B398">
        <v>92.25</v>
      </c>
    </row>
    <row r="399" spans="1:2" x14ac:dyDescent="0.5">
      <c r="A399">
        <v>527.41802978515625</v>
      </c>
      <c r="B399">
        <v>62.75</v>
      </c>
    </row>
    <row r="400" spans="1:2" x14ac:dyDescent="0.5">
      <c r="A400">
        <v>527.427978515625</v>
      </c>
      <c r="B400">
        <v>45.5</v>
      </c>
    </row>
    <row r="401" spans="1:2" x14ac:dyDescent="0.5">
      <c r="A401">
        <v>527.43798828125</v>
      </c>
      <c r="B401">
        <v>70.75</v>
      </c>
    </row>
    <row r="402" spans="1:2" x14ac:dyDescent="0.5">
      <c r="A402">
        <v>527.447998046875</v>
      </c>
      <c r="B402">
        <v>75</v>
      </c>
    </row>
    <row r="403" spans="1:2" x14ac:dyDescent="0.5">
      <c r="A403">
        <v>527.4580078125</v>
      </c>
      <c r="B403">
        <v>51.25</v>
      </c>
    </row>
    <row r="404" spans="1:2" x14ac:dyDescent="0.5">
      <c r="A404">
        <v>527.468017578125</v>
      </c>
      <c r="B404">
        <v>51</v>
      </c>
    </row>
    <row r="405" spans="1:2" x14ac:dyDescent="0.5">
      <c r="A405">
        <v>527.47802734375</v>
      </c>
      <c r="B405">
        <v>54.5</v>
      </c>
    </row>
    <row r="406" spans="1:2" x14ac:dyDescent="0.5">
      <c r="A406">
        <v>527.48797607421875</v>
      </c>
      <c r="B406">
        <v>34.75</v>
      </c>
    </row>
    <row r="407" spans="1:2" x14ac:dyDescent="0.5">
      <c r="A407">
        <v>527.49798583984375</v>
      </c>
      <c r="B407">
        <v>41.5</v>
      </c>
    </row>
    <row r="408" spans="1:2" x14ac:dyDescent="0.5">
      <c r="A408">
        <v>527.50799560546875</v>
      </c>
      <c r="B408">
        <v>82</v>
      </c>
    </row>
    <row r="409" spans="1:2" x14ac:dyDescent="0.5">
      <c r="A409">
        <v>527.51800537109375</v>
      </c>
      <c r="B409">
        <v>112</v>
      </c>
    </row>
    <row r="410" spans="1:2" x14ac:dyDescent="0.5">
      <c r="A410">
        <v>527.52801513671875</v>
      </c>
      <c r="B410">
        <v>105.80000305175781</v>
      </c>
    </row>
    <row r="411" spans="1:2" x14ac:dyDescent="0.5">
      <c r="A411">
        <v>527.53802490234375</v>
      </c>
      <c r="B411">
        <v>63</v>
      </c>
    </row>
    <row r="412" spans="1:2" x14ac:dyDescent="0.5">
      <c r="A412">
        <v>527.5479736328125</v>
      </c>
      <c r="B412">
        <v>30.25</v>
      </c>
    </row>
    <row r="413" spans="1:2" x14ac:dyDescent="0.5">
      <c r="A413">
        <v>527.5579833984375</v>
      </c>
      <c r="B413">
        <v>40.5</v>
      </c>
    </row>
    <row r="414" spans="1:2" x14ac:dyDescent="0.5">
      <c r="A414">
        <v>527.5679931640625</v>
      </c>
      <c r="B414">
        <v>63.75</v>
      </c>
    </row>
    <row r="415" spans="1:2" x14ac:dyDescent="0.5">
      <c r="A415">
        <v>527.5780029296875</v>
      </c>
      <c r="B415">
        <v>64</v>
      </c>
    </row>
    <row r="416" spans="1:2" x14ac:dyDescent="0.5">
      <c r="A416">
        <v>527.5880126953125</v>
      </c>
      <c r="B416">
        <v>59.75</v>
      </c>
    </row>
    <row r="417" spans="1:2" x14ac:dyDescent="0.5">
      <c r="A417">
        <v>527.5980224609375</v>
      </c>
      <c r="B417">
        <v>77.5</v>
      </c>
    </row>
    <row r="418" spans="1:2" x14ac:dyDescent="0.5">
      <c r="A418">
        <v>527.60797119140625</v>
      </c>
      <c r="B418">
        <v>91.5</v>
      </c>
    </row>
    <row r="419" spans="1:2" x14ac:dyDescent="0.5">
      <c r="A419">
        <v>527.61798095703125</v>
      </c>
      <c r="B419">
        <v>72.25</v>
      </c>
    </row>
    <row r="420" spans="1:2" x14ac:dyDescent="0.5">
      <c r="A420">
        <v>527.62799072265625</v>
      </c>
      <c r="B420">
        <v>39.5</v>
      </c>
    </row>
    <row r="421" spans="1:2" x14ac:dyDescent="0.5">
      <c r="A421">
        <v>527.63800048828125</v>
      </c>
      <c r="B421">
        <v>30.75</v>
      </c>
    </row>
    <row r="422" spans="1:2" x14ac:dyDescent="0.5">
      <c r="A422">
        <v>527.64801025390625</v>
      </c>
      <c r="B422">
        <v>44.5</v>
      </c>
    </row>
    <row r="423" spans="1:2" x14ac:dyDescent="0.5">
      <c r="A423">
        <v>527.65899658203125</v>
      </c>
      <c r="B423">
        <v>64.25</v>
      </c>
    </row>
    <row r="424" spans="1:2" x14ac:dyDescent="0.5">
      <c r="A424">
        <v>527.66900634765625</v>
      </c>
      <c r="B424">
        <v>77.75</v>
      </c>
    </row>
    <row r="425" spans="1:2" x14ac:dyDescent="0.5">
      <c r="A425">
        <v>527.67901611328125</v>
      </c>
      <c r="B425">
        <v>76.5</v>
      </c>
    </row>
    <row r="426" spans="1:2" x14ac:dyDescent="0.5">
      <c r="A426">
        <v>527.68902587890625</v>
      </c>
      <c r="B426">
        <v>74.25</v>
      </c>
    </row>
    <row r="427" spans="1:2" x14ac:dyDescent="0.5">
      <c r="A427">
        <v>527.698974609375</v>
      </c>
      <c r="B427">
        <v>59.5</v>
      </c>
    </row>
    <row r="428" spans="1:2" x14ac:dyDescent="0.5">
      <c r="A428">
        <v>527.708984375</v>
      </c>
      <c r="B428">
        <v>36.5</v>
      </c>
    </row>
    <row r="429" spans="1:2" x14ac:dyDescent="0.5">
      <c r="A429">
        <v>527.718994140625</v>
      </c>
      <c r="B429">
        <v>48.5</v>
      </c>
    </row>
    <row r="430" spans="1:2" x14ac:dyDescent="0.5">
      <c r="A430">
        <v>527.72900390625</v>
      </c>
      <c r="B430">
        <v>116.30000305175781</v>
      </c>
    </row>
    <row r="431" spans="1:2" x14ac:dyDescent="0.5">
      <c r="A431">
        <v>527.739013671875</v>
      </c>
      <c r="B431">
        <v>176.80000305175781</v>
      </c>
    </row>
    <row r="432" spans="1:2" x14ac:dyDescent="0.5">
      <c r="A432">
        <v>527.7490234375</v>
      </c>
      <c r="B432">
        <v>214.80000305175781</v>
      </c>
    </row>
    <row r="433" spans="1:2" x14ac:dyDescent="0.5">
      <c r="A433">
        <v>527.75897216796875</v>
      </c>
      <c r="B433">
        <v>454.79998779296875</v>
      </c>
    </row>
    <row r="434" spans="1:2" x14ac:dyDescent="0.5">
      <c r="A434">
        <v>527.76898193359375</v>
      </c>
      <c r="B434">
        <v>1542</v>
      </c>
    </row>
    <row r="435" spans="1:2" x14ac:dyDescent="0.5">
      <c r="A435">
        <v>527.77899169921875</v>
      </c>
      <c r="B435">
        <v>4476</v>
      </c>
    </row>
    <row r="436" spans="1:2" x14ac:dyDescent="0.5">
      <c r="A436">
        <v>527.78900146484375</v>
      </c>
      <c r="B436">
        <v>7893</v>
      </c>
    </row>
    <row r="437" spans="1:2" x14ac:dyDescent="0.5">
      <c r="A437">
        <v>527.79901123046875</v>
      </c>
      <c r="B437">
        <v>8051</v>
      </c>
    </row>
    <row r="438" spans="1:2" x14ac:dyDescent="0.5">
      <c r="A438">
        <v>527.80902099609375</v>
      </c>
      <c r="B438">
        <v>4808</v>
      </c>
    </row>
    <row r="439" spans="1:2" x14ac:dyDescent="0.5">
      <c r="A439">
        <v>527.8189697265625</v>
      </c>
      <c r="B439">
        <v>1731</v>
      </c>
    </row>
    <row r="440" spans="1:2" x14ac:dyDescent="0.5">
      <c r="A440">
        <v>527.8289794921875</v>
      </c>
      <c r="B440">
        <v>493</v>
      </c>
    </row>
    <row r="441" spans="1:2" x14ac:dyDescent="0.5">
      <c r="A441">
        <v>527.8389892578125</v>
      </c>
      <c r="B441">
        <v>295.79998779296875</v>
      </c>
    </row>
    <row r="442" spans="1:2" x14ac:dyDescent="0.5">
      <c r="A442">
        <v>527.8489990234375</v>
      </c>
      <c r="B442">
        <v>304.70001220703125</v>
      </c>
    </row>
    <row r="443" spans="1:2" x14ac:dyDescent="0.5">
      <c r="A443">
        <v>527.8590087890625</v>
      </c>
      <c r="B443">
        <v>241.5</v>
      </c>
    </row>
    <row r="444" spans="1:2" x14ac:dyDescent="0.5">
      <c r="A444">
        <v>527.8690185546875</v>
      </c>
      <c r="B444">
        <v>137.69999694824219</v>
      </c>
    </row>
    <row r="445" spans="1:2" x14ac:dyDescent="0.5">
      <c r="A445">
        <v>527.8790283203125</v>
      </c>
      <c r="B445">
        <v>101</v>
      </c>
    </row>
    <row r="446" spans="1:2" x14ac:dyDescent="0.5">
      <c r="A446">
        <v>527.88897705078125</v>
      </c>
      <c r="B446">
        <v>93.25</v>
      </c>
    </row>
    <row r="447" spans="1:2" x14ac:dyDescent="0.5">
      <c r="A447">
        <v>527.89898681640625</v>
      </c>
      <c r="B447">
        <v>63.5</v>
      </c>
    </row>
    <row r="448" spans="1:2" x14ac:dyDescent="0.5">
      <c r="A448">
        <v>527.90899658203125</v>
      </c>
      <c r="B448">
        <v>43.5</v>
      </c>
    </row>
    <row r="449" spans="1:2" x14ac:dyDescent="0.5">
      <c r="A449">
        <v>527.91900634765625</v>
      </c>
      <c r="B449">
        <v>37</v>
      </c>
    </row>
    <row r="450" spans="1:2" x14ac:dyDescent="0.5">
      <c r="A450">
        <v>527.92901611328125</v>
      </c>
      <c r="B450">
        <v>38.25</v>
      </c>
    </row>
    <row r="451" spans="1:2" x14ac:dyDescent="0.5">
      <c r="A451">
        <v>527.93902587890625</v>
      </c>
      <c r="B451">
        <v>56</v>
      </c>
    </row>
    <row r="452" spans="1:2" x14ac:dyDescent="0.5">
      <c r="A452">
        <v>527.948974609375</v>
      </c>
      <c r="B452">
        <v>62</v>
      </c>
    </row>
    <row r="453" spans="1:2" x14ac:dyDescent="0.5">
      <c r="A453">
        <v>527.958984375</v>
      </c>
      <c r="B453">
        <v>67</v>
      </c>
    </row>
    <row r="454" spans="1:2" x14ac:dyDescent="0.5">
      <c r="A454">
        <v>527.969970703125</v>
      </c>
      <c r="B454">
        <v>108</v>
      </c>
    </row>
    <row r="455" spans="1:2" x14ac:dyDescent="0.5">
      <c r="A455">
        <v>527.97998046875</v>
      </c>
      <c r="B455">
        <v>111.30000305175781</v>
      </c>
    </row>
    <row r="456" spans="1:2" x14ac:dyDescent="0.5">
      <c r="A456">
        <v>527.989990234375</v>
      </c>
      <c r="B456">
        <v>99.75</v>
      </c>
    </row>
    <row r="457" spans="1:2" x14ac:dyDescent="0.5">
      <c r="A457">
        <v>528</v>
      </c>
      <c r="B457">
        <v>139.30000305175781</v>
      </c>
    </row>
    <row r="458" spans="1:2" x14ac:dyDescent="0.5">
      <c r="A458">
        <v>528.010009765625</v>
      </c>
      <c r="B458">
        <v>128.5</v>
      </c>
    </row>
    <row r="459" spans="1:2" x14ac:dyDescent="0.5">
      <c r="A459">
        <v>528.02001953125</v>
      </c>
      <c r="B459">
        <v>74.25</v>
      </c>
    </row>
    <row r="460" spans="1:2" x14ac:dyDescent="0.5">
      <c r="A460">
        <v>528.030029296875</v>
      </c>
      <c r="B460">
        <v>48.25</v>
      </c>
    </row>
    <row r="461" spans="1:2" x14ac:dyDescent="0.5">
      <c r="A461">
        <v>528.03997802734375</v>
      </c>
      <c r="B461">
        <v>49</v>
      </c>
    </row>
    <row r="462" spans="1:2" x14ac:dyDescent="0.5">
      <c r="A462">
        <v>528.04998779296875</v>
      </c>
      <c r="B462">
        <v>80</v>
      </c>
    </row>
    <row r="463" spans="1:2" x14ac:dyDescent="0.5">
      <c r="A463">
        <v>528.05999755859375</v>
      </c>
      <c r="B463">
        <v>106.69999694824219</v>
      </c>
    </row>
    <row r="464" spans="1:2" x14ac:dyDescent="0.5">
      <c r="A464">
        <v>528.07000732421875</v>
      </c>
      <c r="B464">
        <v>79.25</v>
      </c>
    </row>
    <row r="465" spans="1:2" x14ac:dyDescent="0.5">
      <c r="A465">
        <v>528.08001708984375</v>
      </c>
      <c r="B465">
        <v>33.5</v>
      </c>
    </row>
    <row r="466" spans="1:2" x14ac:dyDescent="0.5">
      <c r="A466">
        <v>528.09002685546875</v>
      </c>
      <c r="B466">
        <v>24.5</v>
      </c>
    </row>
    <row r="467" spans="1:2" x14ac:dyDescent="0.5">
      <c r="A467">
        <v>528.0999755859375</v>
      </c>
      <c r="B467">
        <v>45.25</v>
      </c>
    </row>
    <row r="468" spans="1:2" x14ac:dyDescent="0.5">
      <c r="A468">
        <v>528.1099853515625</v>
      </c>
      <c r="B468">
        <v>71.75</v>
      </c>
    </row>
    <row r="469" spans="1:2" x14ac:dyDescent="0.5">
      <c r="A469">
        <v>528.1199951171875</v>
      </c>
      <c r="B469">
        <v>72.5</v>
      </c>
    </row>
    <row r="470" spans="1:2" x14ac:dyDescent="0.5">
      <c r="A470">
        <v>528.1300048828125</v>
      </c>
      <c r="B470">
        <v>45</v>
      </c>
    </row>
    <row r="471" spans="1:2" x14ac:dyDescent="0.5">
      <c r="A471">
        <v>528.1400146484375</v>
      </c>
      <c r="B471">
        <v>28</v>
      </c>
    </row>
    <row r="472" spans="1:2" x14ac:dyDescent="0.5">
      <c r="A472">
        <v>528.1500244140625</v>
      </c>
      <c r="B472">
        <v>26.75</v>
      </c>
    </row>
    <row r="473" spans="1:2" x14ac:dyDescent="0.5">
      <c r="A473">
        <v>528.15997314453125</v>
      </c>
      <c r="B473">
        <v>24</v>
      </c>
    </row>
    <row r="474" spans="1:2" x14ac:dyDescent="0.5">
      <c r="A474">
        <v>528.16998291015625</v>
      </c>
      <c r="B474">
        <v>41.25</v>
      </c>
    </row>
    <row r="475" spans="1:2" x14ac:dyDescent="0.5">
      <c r="A475">
        <v>528.17999267578125</v>
      </c>
      <c r="B475">
        <v>68.5</v>
      </c>
    </row>
    <row r="476" spans="1:2" x14ac:dyDescent="0.5">
      <c r="A476">
        <v>528.19000244140625</v>
      </c>
      <c r="B476">
        <v>59.75</v>
      </c>
    </row>
    <row r="477" spans="1:2" x14ac:dyDescent="0.5">
      <c r="A477">
        <v>528.20001220703125</v>
      </c>
      <c r="B477">
        <v>37.75</v>
      </c>
    </row>
    <row r="478" spans="1:2" x14ac:dyDescent="0.5">
      <c r="A478">
        <v>528.21002197265625</v>
      </c>
      <c r="B478">
        <v>31</v>
      </c>
    </row>
    <row r="479" spans="1:2" x14ac:dyDescent="0.5">
      <c r="A479">
        <v>528.219970703125</v>
      </c>
      <c r="B479">
        <v>32.5</v>
      </c>
    </row>
    <row r="480" spans="1:2" x14ac:dyDescent="0.5">
      <c r="A480">
        <v>528.22998046875</v>
      </c>
      <c r="B480">
        <v>41.75</v>
      </c>
    </row>
    <row r="481" spans="1:2" x14ac:dyDescent="0.5">
      <c r="A481">
        <v>528.239990234375</v>
      </c>
      <c r="B481">
        <v>64.25</v>
      </c>
    </row>
    <row r="482" spans="1:2" x14ac:dyDescent="0.5">
      <c r="A482">
        <v>528.25</v>
      </c>
      <c r="B482">
        <v>82</v>
      </c>
    </row>
    <row r="483" spans="1:2" x14ac:dyDescent="0.5">
      <c r="A483">
        <v>528.260009765625</v>
      </c>
      <c r="B483">
        <v>131.5</v>
      </c>
    </row>
    <row r="484" spans="1:2" x14ac:dyDescent="0.5">
      <c r="A484">
        <v>528.27099609375</v>
      </c>
      <c r="B484">
        <v>456</v>
      </c>
    </row>
    <row r="485" spans="1:2" x14ac:dyDescent="0.5">
      <c r="A485">
        <v>528.281005859375</v>
      </c>
      <c r="B485">
        <v>1110</v>
      </c>
    </row>
    <row r="486" spans="1:2" x14ac:dyDescent="0.5">
      <c r="A486">
        <v>528.291015625</v>
      </c>
      <c r="B486">
        <v>1704</v>
      </c>
    </row>
    <row r="487" spans="1:2" x14ac:dyDescent="0.5">
      <c r="A487">
        <v>528.301025390625</v>
      </c>
      <c r="B487">
        <v>1756</v>
      </c>
    </row>
    <row r="488" spans="1:2" x14ac:dyDescent="0.5">
      <c r="A488">
        <v>528.31097412109375</v>
      </c>
      <c r="B488">
        <v>1188</v>
      </c>
    </row>
    <row r="489" spans="1:2" x14ac:dyDescent="0.5">
      <c r="A489">
        <v>528.32098388671875</v>
      </c>
      <c r="B489">
        <v>542.79998779296875</v>
      </c>
    </row>
    <row r="490" spans="1:2" x14ac:dyDescent="0.5">
      <c r="A490">
        <v>528.33099365234375</v>
      </c>
      <c r="B490">
        <v>236</v>
      </c>
    </row>
    <row r="491" spans="1:2" x14ac:dyDescent="0.5">
      <c r="A491">
        <v>528.34100341796875</v>
      </c>
      <c r="B491">
        <v>158.5</v>
      </c>
    </row>
    <row r="492" spans="1:2" x14ac:dyDescent="0.5">
      <c r="A492">
        <v>528.35101318359375</v>
      </c>
      <c r="B492">
        <v>124</v>
      </c>
    </row>
    <row r="493" spans="1:2" x14ac:dyDescent="0.5">
      <c r="A493">
        <v>528.36102294921875</v>
      </c>
      <c r="B493">
        <v>86.25</v>
      </c>
    </row>
    <row r="494" spans="1:2" x14ac:dyDescent="0.5">
      <c r="A494">
        <v>528.3709716796875</v>
      </c>
      <c r="B494">
        <v>61.25</v>
      </c>
    </row>
    <row r="495" spans="1:2" x14ac:dyDescent="0.5">
      <c r="A495">
        <v>528.3809814453125</v>
      </c>
      <c r="B495">
        <v>47.75</v>
      </c>
    </row>
    <row r="496" spans="1:2" x14ac:dyDescent="0.5">
      <c r="A496">
        <v>528.3909912109375</v>
      </c>
      <c r="B496">
        <v>42.25</v>
      </c>
    </row>
    <row r="497" spans="1:2" x14ac:dyDescent="0.5">
      <c r="A497">
        <v>528.4010009765625</v>
      </c>
      <c r="B497">
        <v>42.75</v>
      </c>
    </row>
    <row r="498" spans="1:2" x14ac:dyDescent="0.5">
      <c r="A498">
        <v>528.4110107421875</v>
      </c>
      <c r="B498">
        <v>31.5</v>
      </c>
    </row>
    <row r="499" spans="1:2" x14ac:dyDescent="0.5">
      <c r="A499">
        <v>528.4210205078125</v>
      </c>
      <c r="B499">
        <v>17.25</v>
      </c>
    </row>
    <row r="500" spans="1:2" x14ac:dyDescent="0.5">
      <c r="A500">
        <v>528.4310302734375</v>
      </c>
      <c r="B500">
        <v>18</v>
      </c>
    </row>
    <row r="501" spans="1:2" x14ac:dyDescent="0.5">
      <c r="A501">
        <v>528.44097900390625</v>
      </c>
      <c r="B501">
        <v>27.5</v>
      </c>
    </row>
    <row r="502" spans="1:2" x14ac:dyDescent="0.5">
      <c r="A502">
        <v>528.45098876953125</v>
      </c>
      <c r="B502">
        <v>37</v>
      </c>
    </row>
    <row r="503" spans="1:2" x14ac:dyDescent="0.5">
      <c r="A503">
        <v>528.46099853515625</v>
      </c>
      <c r="B503">
        <v>30</v>
      </c>
    </row>
    <row r="504" spans="1:2" x14ac:dyDescent="0.5">
      <c r="A504">
        <v>528.47100830078125</v>
      </c>
      <c r="B504">
        <v>10.25</v>
      </c>
    </row>
    <row r="505" spans="1:2" x14ac:dyDescent="0.5">
      <c r="A505">
        <v>528.48101806640625</v>
      </c>
      <c r="B505">
        <v>5.25</v>
      </c>
    </row>
    <row r="506" spans="1:2" x14ac:dyDescent="0.5">
      <c r="A506">
        <v>528.49102783203125</v>
      </c>
      <c r="B506">
        <v>18.75</v>
      </c>
    </row>
    <row r="507" spans="1:2" x14ac:dyDescent="0.5">
      <c r="A507">
        <v>528.5009765625</v>
      </c>
      <c r="B507">
        <v>29</v>
      </c>
    </row>
    <row r="508" spans="1:2" x14ac:dyDescent="0.5">
      <c r="A508">
        <v>528.510986328125</v>
      </c>
      <c r="B508">
        <v>20.75</v>
      </c>
    </row>
    <row r="509" spans="1:2" x14ac:dyDescent="0.5">
      <c r="A509">
        <v>528.52099609375</v>
      </c>
      <c r="B509">
        <v>10</v>
      </c>
    </row>
    <row r="510" spans="1:2" x14ac:dyDescent="0.5">
      <c r="A510">
        <v>528.531005859375</v>
      </c>
      <c r="B510">
        <v>16.75</v>
      </c>
    </row>
    <row r="511" spans="1:2" x14ac:dyDescent="0.5">
      <c r="A511">
        <v>528.541015625</v>
      </c>
      <c r="B511">
        <v>20.75</v>
      </c>
    </row>
    <row r="512" spans="1:2" x14ac:dyDescent="0.5">
      <c r="A512">
        <v>528.552001953125</v>
      </c>
      <c r="B512">
        <v>9</v>
      </c>
    </row>
    <row r="513" spans="1:2" x14ac:dyDescent="0.5">
      <c r="A513">
        <v>528.56201171875</v>
      </c>
      <c r="B513">
        <v>15.75</v>
      </c>
    </row>
    <row r="514" spans="1:2" x14ac:dyDescent="0.5">
      <c r="A514">
        <v>528.572021484375</v>
      </c>
      <c r="B514">
        <v>31.75</v>
      </c>
    </row>
    <row r="515" spans="1:2" x14ac:dyDescent="0.5">
      <c r="A515">
        <v>528.58197021484375</v>
      </c>
      <c r="B515">
        <v>44</v>
      </c>
    </row>
    <row r="516" spans="1:2" x14ac:dyDescent="0.5">
      <c r="A516">
        <v>528.59197998046875</v>
      </c>
      <c r="B516">
        <v>62.25</v>
      </c>
    </row>
    <row r="517" spans="1:2" x14ac:dyDescent="0.5">
      <c r="A517">
        <v>528.60198974609375</v>
      </c>
      <c r="B517">
        <v>50.25</v>
      </c>
    </row>
    <row r="518" spans="1:2" x14ac:dyDescent="0.5">
      <c r="A518">
        <v>528.61199951171875</v>
      </c>
      <c r="B518">
        <v>20.75</v>
      </c>
    </row>
    <row r="519" spans="1:2" x14ac:dyDescent="0.5">
      <c r="A519">
        <v>528.62200927734375</v>
      </c>
      <c r="B519">
        <v>19.5</v>
      </c>
    </row>
    <row r="520" spans="1:2" x14ac:dyDescent="0.5">
      <c r="A520">
        <v>528.63201904296875</v>
      </c>
      <c r="B520">
        <v>30.75</v>
      </c>
    </row>
    <row r="521" spans="1:2" x14ac:dyDescent="0.5">
      <c r="A521">
        <v>528.64202880859375</v>
      </c>
      <c r="B521">
        <v>20</v>
      </c>
    </row>
    <row r="522" spans="1:2" x14ac:dyDescent="0.5">
      <c r="A522">
        <v>528.6519775390625</v>
      </c>
      <c r="B522">
        <v>3.25</v>
      </c>
    </row>
    <row r="523" spans="1:2" x14ac:dyDescent="0.5">
      <c r="A523">
        <v>528.6619873046875</v>
      </c>
      <c r="B523">
        <v>0.75</v>
      </c>
    </row>
    <row r="524" spans="1:2" x14ac:dyDescent="0.5">
      <c r="A524">
        <v>528.6719970703125</v>
      </c>
      <c r="B524">
        <v>17</v>
      </c>
    </row>
    <row r="525" spans="1:2" x14ac:dyDescent="0.5">
      <c r="A525">
        <v>528.6820068359375</v>
      </c>
      <c r="B525">
        <v>49.75</v>
      </c>
    </row>
    <row r="526" spans="1:2" x14ac:dyDescent="0.5">
      <c r="A526">
        <v>528.6920166015625</v>
      </c>
      <c r="B526">
        <v>68.25</v>
      </c>
    </row>
    <row r="527" spans="1:2" x14ac:dyDescent="0.5">
      <c r="A527">
        <v>528.7020263671875</v>
      </c>
      <c r="B527">
        <v>79.5</v>
      </c>
    </row>
    <row r="528" spans="1:2" x14ac:dyDescent="0.5">
      <c r="A528">
        <v>528.71197509765625</v>
      </c>
      <c r="B528">
        <v>74.25</v>
      </c>
    </row>
    <row r="529" spans="1:2" x14ac:dyDescent="0.5">
      <c r="A529">
        <v>528.72198486328125</v>
      </c>
      <c r="B529">
        <v>58</v>
      </c>
    </row>
    <row r="530" spans="1:2" x14ac:dyDescent="0.5">
      <c r="A530">
        <v>528.73199462890625</v>
      </c>
      <c r="B530">
        <v>99.5</v>
      </c>
    </row>
    <row r="531" spans="1:2" x14ac:dyDescent="0.5">
      <c r="A531">
        <v>528.74200439453125</v>
      </c>
      <c r="B531">
        <v>154.5</v>
      </c>
    </row>
    <row r="532" spans="1:2" x14ac:dyDescent="0.5">
      <c r="A532">
        <v>528.75201416015625</v>
      </c>
      <c r="B532">
        <v>190.80000305175781</v>
      </c>
    </row>
    <row r="533" spans="1:2" x14ac:dyDescent="0.5">
      <c r="A533">
        <v>528.76202392578125</v>
      </c>
      <c r="B533">
        <v>210.69999694824219</v>
      </c>
    </row>
    <row r="534" spans="1:2" x14ac:dyDescent="0.5">
      <c r="A534">
        <v>528.77197265625</v>
      </c>
      <c r="B534">
        <v>243.80000305175781</v>
      </c>
    </row>
    <row r="535" spans="1:2" x14ac:dyDescent="0.5">
      <c r="A535">
        <v>528.781982421875</v>
      </c>
      <c r="B535">
        <v>454.29998779296875</v>
      </c>
    </row>
    <row r="536" spans="1:2" x14ac:dyDescent="0.5">
      <c r="A536">
        <v>528.7919921875</v>
      </c>
      <c r="B536">
        <v>718.79998779296875</v>
      </c>
    </row>
    <row r="537" spans="1:2" x14ac:dyDescent="0.5">
      <c r="A537">
        <v>528.802001953125</v>
      </c>
      <c r="B537">
        <v>804</v>
      </c>
    </row>
    <row r="538" spans="1:2" x14ac:dyDescent="0.5">
      <c r="A538">
        <v>528.81201171875</v>
      </c>
      <c r="B538">
        <v>688</v>
      </c>
    </row>
    <row r="539" spans="1:2" x14ac:dyDescent="0.5">
      <c r="A539">
        <v>528.822998046875</v>
      </c>
      <c r="B539">
        <v>463.29998779296875</v>
      </c>
    </row>
    <row r="540" spans="1:2" x14ac:dyDescent="0.5">
      <c r="A540">
        <v>528.8330078125</v>
      </c>
      <c r="B540">
        <v>369.5</v>
      </c>
    </row>
    <row r="541" spans="1:2" x14ac:dyDescent="0.5">
      <c r="A541">
        <v>528.843017578125</v>
      </c>
      <c r="B541">
        <v>404.29998779296875</v>
      </c>
    </row>
    <row r="542" spans="1:2" x14ac:dyDescent="0.5">
      <c r="A542">
        <v>528.85302734375</v>
      </c>
      <c r="B542">
        <v>375.70001220703125</v>
      </c>
    </row>
    <row r="543" spans="1:2" x14ac:dyDescent="0.5">
      <c r="A543">
        <v>528.86297607421875</v>
      </c>
      <c r="B543">
        <v>277</v>
      </c>
    </row>
    <row r="544" spans="1:2" x14ac:dyDescent="0.5">
      <c r="A544">
        <v>528.87298583984375</v>
      </c>
      <c r="B544">
        <v>191.5</v>
      </c>
    </row>
    <row r="545" spans="1:2" x14ac:dyDescent="0.5">
      <c r="A545">
        <v>528.88299560546875</v>
      </c>
      <c r="B545">
        <v>137.30000305175781</v>
      </c>
    </row>
    <row r="546" spans="1:2" x14ac:dyDescent="0.5">
      <c r="A546">
        <v>528.89300537109375</v>
      </c>
      <c r="B546">
        <v>100.5</v>
      </c>
    </row>
    <row r="547" spans="1:2" x14ac:dyDescent="0.5">
      <c r="A547">
        <v>528.90301513671875</v>
      </c>
      <c r="B547">
        <v>81.5</v>
      </c>
    </row>
    <row r="548" spans="1:2" x14ac:dyDescent="0.5">
      <c r="A548">
        <v>528.91302490234375</v>
      </c>
      <c r="B548">
        <v>60</v>
      </c>
    </row>
    <row r="549" spans="1:2" x14ac:dyDescent="0.5">
      <c r="A549">
        <v>528.9229736328125</v>
      </c>
      <c r="B549">
        <v>40.5</v>
      </c>
    </row>
    <row r="550" spans="1:2" x14ac:dyDescent="0.5">
      <c r="A550">
        <v>528.9329833984375</v>
      </c>
      <c r="B550">
        <v>30.5</v>
      </c>
    </row>
    <row r="551" spans="1:2" x14ac:dyDescent="0.5">
      <c r="A551">
        <v>528.9429931640625</v>
      </c>
      <c r="B551">
        <v>22</v>
      </c>
    </row>
    <row r="552" spans="1:2" x14ac:dyDescent="0.5">
      <c r="A552">
        <v>528.9530029296875</v>
      </c>
      <c r="B552">
        <v>17.25</v>
      </c>
    </row>
    <row r="553" spans="1:2" x14ac:dyDescent="0.5">
      <c r="A553">
        <v>528.9630126953125</v>
      </c>
      <c r="B553">
        <v>31</v>
      </c>
    </row>
    <row r="554" spans="1:2" x14ac:dyDescent="0.5">
      <c r="A554">
        <v>528.9730224609375</v>
      </c>
      <c r="B554">
        <v>75.75</v>
      </c>
    </row>
    <row r="555" spans="1:2" x14ac:dyDescent="0.5">
      <c r="A555">
        <v>528.98297119140625</v>
      </c>
      <c r="B555">
        <v>99</v>
      </c>
    </row>
    <row r="556" spans="1:2" x14ac:dyDescent="0.5">
      <c r="A556">
        <v>528.99298095703125</v>
      </c>
      <c r="B556">
        <v>77.25</v>
      </c>
    </row>
    <row r="557" spans="1:2" x14ac:dyDescent="0.5">
      <c r="A557">
        <v>529.00299072265625</v>
      </c>
      <c r="B557">
        <v>60</v>
      </c>
    </row>
    <row r="558" spans="1:2" x14ac:dyDescent="0.5">
      <c r="A558">
        <v>529.01300048828125</v>
      </c>
      <c r="B558">
        <v>61</v>
      </c>
    </row>
    <row r="559" spans="1:2" x14ac:dyDescent="0.5">
      <c r="A559">
        <v>529.02301025390625</v>
      </c>
      <c r="B559">
        <v>58</v>
      </c>
    </row>
    <row r="560" spans="1:2" x14ac:dyDescent="0.5">
      <c r="A560">
        <v>529.03302001953125</v>
      </c>
      <c r="B560">
        <v>43.5</v>
      </c>
    </row>
    <row r="561" spans="1:2" x14ac:dyDescent="0.5">
      <c r="A561">
        <v>529.04302978515625</v>
      </c>
      <c r="B561">
        <v>47.5</v>
      </c>
    </row>
    <row r="562" spans="1:2" x14ac:dyDescent="0.5">
      <c r="A562">
        <v>529.052978515625</v>
      </c>
      <c r="B562">
        <v>65</v>
      </c>
    </row>
    <row r="563" spans="1:2" x14ac:dyDescent="0.5">
      <c r="A563">
        <v>529.06298828125</v>
      </c>
      <c r="B563">
        <v>71.5</v>
      </c>
    </row>
    <row r="564" spans="1:2" x14ac:dyDescent="0.5">
      <c r="A564">
        <v>529.072998046875</v>
      </c>
      <c r="B564">
        <v>62.75</v>
      </c>
    </row>
    <row r="565" spans="1:2" x14ac:dyDescent="0.5">
      <c r="A565">
        <v>529.0830078125</v>
      </c>
      <c r="B565">
        <v>30.25</v>
      </c>
    </row>
    <row r="566" spans="1:2" x14ac:dyDescent="0.5">
      <c r="A566">
        <v>529.093994140625</v>
      </c>
      <c r="B566">
        <v>8</v>
      </c>
    </row>
    <row r="567" spans="1:2" x14ac:dyDescent="0.5">
      <c r="A567">
        <v>529.10400390625</v>
      </c>
      <c r="B567">
        <v>8.25</v>
      </c>
    </row>
    <row r="568" spans="1:2" x14ac:dyDescent="0.5">
      <c r="A568">
        <v>529.114013671875</v>
      </c>
      <c r="B568">
        <v>9.25</v>
      </c>
    </row>
    <row r="569" spans="1:2" x14ac:dyDescent="0.5">
      <c r="A569">
        <v>529.1240234375</v>
      </c>
      <c r="B569">
        <v>23.25</v>
      </c>
    </row>
    <row r="570" spans="1:2" x14ac:dyDescent="0.5">
      <c r="A570">
        <v>529.13397216796875</v>
      </c>
      <c r="B570">
        <v>37.5</v>
      </c>
    </row>
    <row r="571" spans="1:2" x14ac:dyDescent="0.5">
      <c r="A571">
        <v>529.14398193359375</v>
      </c>
      <c r="B571">
        <v>28</v>
      </c>
    </row>
    <row r="572" spans="1:2" x14ac:dyDescent="0.5">
      <c r="A572">
        <v>529.15399169921875</v>
      </c>
      <c r="B572">
        <v>24.5</v>
      </c>
    </row>
    <row r="573" spans="1:2" x14ac:dyDescent="0.5">
      <c r="A573">
        <v>529.16400146484375</v>
      </c>
      <c r="B573">
        <v>39.75</v>
      </c>
    </row>
    <row r="574" spans="1:2" x14ac:dyDescent="0.5">
      <c r="A574">
        <v>529.17401123046875</v>
      </c>
      <c r="B574">
        <v>38.5</v>
      </c>
    </row>
    <row r="575" spans="1:2" x14ac:dyDescent="0.5">
      <c r="A575">
        <v>529.18402099609375</v>
      </c>
      <c r="B575">
        <v>31</v>
      </c>
    </row>
    <row r="576" spans="1:2" x14ac:dyDescent="0.5">
      <c r="A576">
        <v>529.1939697265625</v>
      </c>
      <c r="B576">
        <v>34.5</v>
      </c>
    </row>
    <row r="577" spans="1:2" x14ac:dyDescent="0.5">
      <c r="A577">
        <v>529.2039794921875</v>
      </c>
      <c r="B577">
        <v>23.5</v>
      </c>
    </row>
    <row r="578" spans="1:2" x14ac:dyDescent="0.5">
      <c r="A578">
        <v>529.2139892578125</v>
      </c>
      <c r="B578">
        <v>20.5</v>
      </c>
    </row>
    <row r="579" spans="1:2" x14ac:dyDescent="0.5">
      <c r="A579">
        <v>529.2239990234375</v>
      </c>
      <c r="B579">
        <v>54</v>
      </c>
    </row>
    <row r="580" spans="1:2" x14ac:dyDescent="0.5">
      <c r="A580">
        <v>529.2340087890625</v>
      </c>
      <c r="B580">
        <v>69.75</v>
      </c>
    </row>
    <row r="581" spans="1:2" x14ac:dyDescent="0.5">
      <c r="A581">
        <v>529.2440185546875</v>
      </c>
      <c r="B581">
        <v>45</v>
      </c>
    </row>
    <row r="582" spans="1:2" x14ac:dyDescent="0.5">
      <c r="A582">
        <v>529.2540283203125</v>
      </c>
      <c r="B582">
        <v>71.5</v>
      </c>
    </row>
    <row r="583" spans="1:2" x14ac:dyDescent="0.5">
      <c r="A583">
        <v>529.26397705078125</v>
      </c>
      <c r="B583">
        <v>110.69999694824219</v>
      </c>
    </row>
    <row r="584" spans="1:2" x14ac:dyDescent="0.5">
      <c r="A584">
        <v>529.27398681640625</v>
      </c>
      <c r="B584">
        <v>75.5</v>
      </c>
    </row>
    <row r="585" spans="1:2" x14ac:dyDescent="0.5">
      <c r="A585">
        <v>529.28399658203125</v>
      </c>
      <c r="B585">
        <v>105</v>
      </c>
    </row>
    <row r="586" spans="1:2" x14ac:dyDescent="0.5">
      <c r="A586">
        <v>529.29400634765625</v>
      </c>
      <c r="B586">
        <v>213.19999694824219</v>
      </c>
    </row>
  </sheetData>
  <sheetProtection formatCells="0"/>
  <sortState xmlns:xlrd2="http://schemas.microsoft.com/office/spreadsheetml/2017/richdata2" ref="A1:B586">
    <sortCondition ref="A1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T25"/>
  <sheetViews>
    <sheetView topLeftCell="A28" workbookViewId="0">
      <selection activeCell="H18" sqref="H18"/>
    </sheetView>
  </sheetViews>
  <sheetFormatPr defaultRowHeight="14.35" x14ac:dyDescent="0.5"/>
  <cols>
    <col min="1" max="10" width="12.703125" style="1" customWidth="1"/>
    <col min="11" max="20" width="9.1171875" style="1"/>
  </cols>
  <sheetData>
    <row r="1" spans="1:14" x14ac:dyDescent="0.5">
      <c r="A1" s="1" t="s">
        <v>15</v>
      </c>
    </row>
    <row r="2" spans="1:14" x14ac:dyDescent="0.5">
      <c r="A2" s="1" t="s">
        <v>16</v>
      </c>
      <c r="B2" s="1" t="s">
        <v>17</v>
      </c>
      <c r="C2" s="1" t="s">
        <v>18</v>
      </c>
      <c r="D2" s="1" t="s">
        <v>19</v>
      </c>
      <c r="E2" s="1" t="s">
        <v>447</v>
      </c>
      <c r="F2" s="1" t="s">
        <v>448</v>
      </c>
      <c r="N2" s="1" t="s">
        <v>449</v>
      </c>
    </row>
    <row r="3" spans="1:14" x14ac:dyDescent="0.5">
      <c r="A3" s="1">
        <v>0</v>
      </c>
      <c r="B3" s="1">
        <v>1046.1093641406251</v>
      </c>
      <c r="C3" s="1">
        <f t="shared" ref="C3:C25" si="0">B3-B$3</f>
        <v>0</v>
      </c>
      <c r="D3" s="1">
        <v>2.601318359375</v>
      </c>
      <c r="E3" s="1">
        <v>1.0000000000003631E-7</v>
      </c>
      <c r="F3" s="1">
        <v>1.0000000000003635E-7</v>
      </c>
      <c r="N3" s="1">
        <v>1.0000000000000004</v>
      </c>
    </row>
    <row r="4" spans="1:14" x14ac:dyDescent="0.5">
      <c r="A4" s="1">
        <v>1</v>
      </c>
      <c r="B4" s="1">
        <v>1047.7652479296876</v>
      </c>
      <c r="C4" s="1">
        <f t="shared" si="0"/>
        <v>1.6558837890625</v>
      </c>
      <c r="D4" s="1">
        <v>5.523681640625</v>
      </c>
      <c r="E4" s="1">
        <v>0.28944250198066074</v>
      </c>
      <c r="F4" s="1">
        <v>1.5922607641297646</v>
      </c>
      <c r="N4" s="1">
        <v>5.5011297692422252</v>
      </c>
    </row>
    <row r="5" spans="1:14" x14ac:dyDescent="0.5">
      <c r="A5" s="1">
        <v>2</v>
      </c>
      <c r="B5" s="1">
        <v>1049.3243299609376</v>
      </c>
      <c r="C5" s="1">
        <f t="shared" si="0"/>
        <v>3.2149658203125</v>
      </c>
      <c r="D5" s="1">
        <v>6.10400390625</v>
      </c>
      <c r="E5" s="1">
        <v>0.5324744275061144</v>
      </c>
      <c r="F5" s="1">
        <v>3.1283607517594025</v>
      </c>
      <c r="N5" s="1">
        <v>5.8751380163200038</v>
      </c>
    </row>
    <row r="6" spans="1:14" x14ac:dyDescent="0.5">
      <c r="A6" s="1">
        <v>3</v>
      </c>
      <c r="B6" s="1">
        <v>1050.9551893359376</v>
      </c>
      <c r="C6" s="1">
        <f t="shared" si="0"/>
        <v>4.8458251953125</v>
      </c>
      <c r="D6" s="1">
        <v>6.5157470703125</v>
      </c>
      <c r="E6" s="1">
        <v>0.7009309238943956</v>
      </c>
      <c r="F6" s="1">
        <v>4.654539225129434</v>
      </c>
      <c r="N6" s="1">
        <v>6.6405105930676571</v>
      </c>
    </row>
    <row r="7" spans="1:14" x14ac:dyDescent="0.5">
      <c r="A7" s="1">
        <v>4</v>
      </c>
      <c r="B7" s="1">
        <v>1048.8859754687501</v>
      </c>
      <c r="C7" s="1">
        <f t="shared" si="0"/>
        <v>2.776611328125</v>
      </c>
      <c r="D7" s="1">
        <v>8.931640625</v>
      </c>
      <c r="E7" s="1">
        <v>3.343759384071188E-3</v>
      </c>
      <c r="F7" s="1">
        <v>4.4930301738876195E-2</v>
      </c>
      <c r="N7" s="1">
        <v>13.437061874999927</v>
      </c>
    </row>
    <row r="8" spans="1:14" x14ac:dyDescent="0.5">
      <c r="A8" s="1">
        <v>5</v>
      </c>
      <c r="B8" s="1">
        <v>1046.8721815234376</v>
      </c>
      <c r="C8" s="1">
        <f t="shared" si="0"/>
        <v>0.7628173828125</v>
      </c>
      <c r="D8" s="1">
        <v>4.7017822265625</v>
      </c>
      <c r="E8" s="1">
        <v>8.8414746089653273E-2</v>
      </c>
      <c r="F8" s="1">
        <v>0.4758380924623356</v>
      </c>
      <c r="N8" s="1">
        <v>5.3818860937499258</v>
      </c>
    </row>
    <row r="9" spans="1:14" x14ac:dyDescent="0.5">
      <c r="A9" s="1">
        <v>6</v>
      </c>
      <c r="B9" s="1">
        <v>1047.6787000781251</v>
      </c>
      <c r="C9" s="1">
        <f t="shared" si="0"/>
        <v>1.5693359375</v>
      </c>
      <c r="D9" s="1">
        <v>6.5218505859375</v>
      </c>
      <c r="E9" s="1">
        <v>5.3748670088311488E-2</v>
      </c>
      <c r="F9" s="1">
        <v>0.46266641896983723</v>
      </c>
      <c r="N9" s="1">
        <v>8.6079603124999267</v>
      </c>
    </row>
    <row r="10" spans="1:14" x14ac:dyDescent="0.5">
      <c r="A10" s="1">
        <v>7</v>
      </c>
      <c r="B10" s="1">
        <v>1048.2949110156251</v>
      </c>
      <c r="C10" s="1">
        <f t="shared" si="0"/>
        <v>2.185546875</v>
      </c>
      <c r="D10" s="1">
        <v>7.8597412109375</v>
      </c>
      <c r="E10" s="1">
        <v>1.0799857218733786E-2</v>
      </c>
      <c r="F10" s="1">
        <v>0.11958470288601462</v>
      </c>
      <c r="N10" s="1">
        <v>11.072804062499927</v>
      </c>
    </row>
    <row r="11" spans="1:14" x14ac:dyDescent="0.5">
      <c r="A11" s="1">
        <v>8</v>
      </c>
      <c r="B11" s="1">
        <v>1049.8621717578126</v>
      </c>
      <c r="C11" s="1">
        <f t="shared" si="0"/>
        <v>3.7528076171875</v>
      </c>
      <c r="D11" s="1">
        <v>9.466552734375</v>
      </c>
      <c r="E11" s="1">
        <v>0.23982391337018572</v>
      </c>
      <c r="F11" s="1">
        <v>4.1589896201014946</v>
      </c>
      <c r="N11" s="1">
        <v>17.341847031249927</v>
      </c>
    </row>
    <row r="12" spans="1:14" x14ac:dyDescent="0.5">
      <c r="A12" s="1">
        <v>9</v>
      </c>
      <c r="B12" s="1">
        <v>1048.5648084765626</v>
      </c>
      <c r="C12" s="1">
        <f t="shared" si="0"/>
        <v>2.4554443359375</v>
      </c>
      <c r="D12" s="1">
        <v>6.87744140625</v>
      </c>
      <c r="E12" s="1">
        <v>0.20627843541352217</v>
      </c>
      <c r="F12" s="1">
        <v>2.506776801510056</v>
      </c>
      <c r="N12" s="1">
        <v>12.152393906249927</v>
      </c>
    </row>
    <row r="13" spans="1:14" x14ac:dyDescent="0.5">
      <c r="A13" s="1">
        <v>10</v>
      </c>
      <c r="B13" s="1">
        <v>1049.3112684375001</v>
      </c>
      <c r="C13" s="1">
        <f t="shared" si="0"/>
        <v>3.201904296875</v>
      </c>
      <c r="D13" s="1">
        <v>8.634033203125</v>
      </c>
      <c r="E13" s="1">
        <v>0.21218703791530258</v>
      </c>
      <c r="F13" s="1">
        <v>3.2121369786819471</v>
      </c>
      <c r="N13" s="1">
        <v>15.138233749999925</v>
      </c>
    </row>
    <row r="14" spans="1:14" x14ac:dyDescent="0.5">
      <c r="A14" s="1">
        <v>11</v>
      </c>
      <c r="B14" s="1">
        <v>1050.7381483203126</v>
      </c>
      <c r="C14" s="1">
        <f t="shared" si="0"/>
        <v>4.6287841796875</v>
      </c>
      <c r="D14" s="1">
        <v>8.2418212890625</v>
      </c>
      <c r="E14" s="1">
        <v>0.29079326146782131</v>
      </c>
      <c r="F14" s="1">
        <v>4.6864904924201376</v>
      </c>
      <c r="N14" s="1">
        <v>16.116227964721034</v>
      </c>
    </row>
    <row r="15" spans="1:14" x14ac:dyDescent="0.5">
      <c r="A15" s="1">
        <v>12</v>
      </c>
      <c r="B15" s="1">
        <v>1050.2715955859376</v>
      </c>
      <c r="C15" s="1">
        <f t="shared" si="0"/>
        <v>4.1622314453125</v>
      </c>
      <c r="D15" s="1">
        <v>7.304443359375</v>
      </c>
      <c r="E15" s="1">
        <v>0.9900000000000001</v>
      </c>
      <c r="F15" s="1">
        <v>2.1333780608196764</v>
      </c>
      <c r="N15" s="1">
        <v>2.1549273341612891</v>
      </c>
    </row>
    <row r="16" spans="1:14" x14ac:dyDescent="0.5">
      <c r="A16" s="1">
        <v>13</v>
      </c>
      <c r="B16" s="1">
        <v>1051.5395399218751</v>
      </c>
      <c r="C16" s="1">
        <f t="shared" si="0"/>
        <v>5.43017578125</v>
      </c>
      <c r="D16" s="1">
        <v>6.6519775390625</v>
      </c>
      <c r="E16" s="1">
        <v>0.70087458354201426</v>
      </c>
      <c r="F16" s="1">
        <v>5.3092567075018016</v>
      </c>
      <c r="N16" s="1">
        <v>7.5751879611190605</v>
      </c>
    </row>
    <row r="17" spans="1:14" x14ac:dyDescent="0.5">
      <c r="A17" s="1">
        <v>14</v>
      </c>
      <c r="B17" s="1">
        <v>1051.2530408984376</v>
      </c>
      <c r="C17" s="1">
        <f t="shared" si="0"/>
        <v>5.1436767578125</v>
      </c>
      <c r="D17" s="1">
        <v>9.44970703125</v>
      </c>
      <c r="E17" s="1">
        <v>0.74578726063206824</v>
      </c>
      <c r="F17" s="1">
        <v>5.8194138285693464</v>
      </c>
      <c r="N17" s="1">
        <v>7.8030480483633999</v>
      </c>
    </row>
    <row r="18" spans="1:14" x14ac:dyDescent="0.5">
      <c r="A18" s="1">
        <v>15</v>
      </c>
      <c r="B18" s="1">
        <v>1049.1227918750001</v>
      </c>
      <c r="C18" s="1">
        <f t="shared" si="0"/>
        <v>3.013427734375</v>
      </c>
      <c r="D18" s="1">
        <v>7.0848388671875</v>
      </c>
      <c r="E18" s="1">
        <v>0.37850946501949417</v>
      </c>
      <c r="F18" s="1">
        <v>2.9625953937621246</v>
      </c>
      <c r="N18" s="1">
        <v>7.8270047847008088</v>
      </c>
    </row>
    <row r="19" spans="1:14" x14ac:dyDescent="0.5">
      <c r="A19" s="1">
        <v>16</v>
      </c>
      <c r="B19" s="1">
        <v>1050.2737928515626</v>
      </c>
      <c r="C19" s="1">
        <f t="shared" si="0"/>
        <v>4.1644287109375</v>
      </c>
      <c r="D19" s="1">
        <v>8.5267333984375</v>
      </c>
      <c r="E19" s="1">
        <v>0.43273633164335018</v>
      </c>
      <c r="F19" s="1">
        <v>4.3913416909565024</v>
      </c>
      <c r="N19" s="1">
        <v>10.14784608974254</v>
      </c>
    </row>
    <row r="20" spans="1:14" x14ac:dyDescent="0.5">
      <c r="A20" s="1">
        <v>17</v>
      </c>
      <c r="B20" s="1">
        <v>1048.4980360156251</v>
      </c>
      <c r="C20" s="1">
        <f t="shared" si="0"/>
        <v>2.388671875</v>
      </c>
      <c r="D20" s="1">
        <v>7.5478515625</v>
      </c>
      <c r="E20" s="1">
        <v>0.17718813361301658</v>
      </c>
      <c r="F20" s="1">
        <v>2.1059348442575656</v>
      </c>
      <c r="N20" s="1">
        <v>11.885304062499927</v>
      </c>
    </row>
    <row r="21" spans="1:14" x14ac:dyDescent="0.5">
      <c r="A21" s="1">
        <v>18</v>
      </c>
      <c r="B21" s="1">
        <v>1051.2885633593751</v>
      </c>
      <c r="C21" s="1">
        <f t="shared" si="0"/>
        <v>5.17919921875</v>
      </c>
      <c r="D21" s="1">
        <v>6.7086181640625</v>
      </c>
      <c r="E21" s="1">
        <v>0.65994178575783291</v>
      </c>
      <c r="F21" s="1">
        <v>5.06903882369493</v>
      </c>
      <c r="N21" s="1">
        <v>7.6810393478479098</v>
      </c>
    </row>
    <row r="22" spans="1:14" x14ac:dyDescent="0.5">
      <c r="A22" s="1">
        <v>19</v>
      </c>
      <c r="B22" s="1">
        <v>1048.1827283984376</v>
      </c>
      <c r="C22" s="1">
        <f t="shared" si="0"/>
        <v>2.0733642578125</v>
      </c>
      <c r="D22" s="1">
        <v>7.9283447265625</v>
      </c>
      <c r="E22" s="1">
        <v>7.1451742194910364E-2</v>
      </c>
      <c r="F22" s="1">
        <v>0.75910856748037459</v>
      </c>
      <c r="N22" s="1">
        <v>10.624073593749927</v>
      </c>
    </row>
    <row r="23" spans="1:14" x14ac:dyDescent="0.5">
      <c r="A23" s="1">
        <v>20</v>
      </c>
      <c r="B23" s="1">
        <v>1049.1245008593751</v>
      </c>
      <c r="C23" s="1">
        <f t="shared" si="0"/>
        <v>3.01513671875</v>
      </c>
      <c r="D23" s="1">
        <v>9.0584716796875</v>
      </c>
      <c r="E23" s="1">
        <v>4.0699908200142507E-2</v>
      </c>
      <c r="F23" s="1">
        <v>0.58571903079949417</v>
      </c>
      <c r="N23" s="1">
        <v>14.391163437499925</v>
      </c>
    </row>
    <row r="24" spans="1:14" x14ac:dyDescent="0.5">
      <c r="A24" s="1">
        <v>21</v>
      </c>
      <c r="B24" s="1">
        <v>1050.3625379687501</v>
      </c>
      <c r="C24" s="1">
        <f t="shared" si="0"/>
        <v>4.253173828125</v>
      </c>
      <c r="D24" s="1">
        <v>9.2689208984375</v>
      </c>
      <c r="E24" s="1">
        <v>0.24217596171698777</v>
      </c>
      <c r="F24" s="1">
        <v>4.6844851561197371</v>
      </c>
      <c r="N24" s="1">
        <v>19.343311874999927</v>
      </c>
    </row>
    <row r="25" spans="1:14" x14ac:dyDescent="0.5">
      <c r="A25" s="1" t="s">
        <v>20</v>
      </c>
      <c r="B25" s="1">
        <v>1052.2286268359376</v>
      </c>
      <c r="C25" s="1">
        <f t="shared" si="0"/>
        <v>6.1192626953125</v>
      </c>
      <c r="D25" s="1">
        <v>5.626708984375</v>
      </c>
      <c r="E25" s="1">
        <v>0.82235748181840074</v>
      </c>
      <c r="F25" s="1">
        <v>5.9374358333748987</v>
      </c>
      <c r="N25" s="1">
        <v>7.2200180148492263</v>
      </c>
    </row>
  </sheetData>
  <sheetProtection sheet="1" objects="1" scenarios="1" formatCells="0"/>
  <sortState xmlns:xlrd2="http://schemas.microsoft.com/office/spreadsheetml/2017/richdata2" ref="A3:P25">
    <sortCondition ref="A3"/>
  </sortState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/>
  <dimension ref="A1:V586"/>
  <sheetViews>
    <sheetView topLeftCell="A3" workbookViewId="0"/>
  </sheetViews>
  <sheetFormatPr defaultRowHeight="14.35" x14ac:dyDescent="0.5"/>
  <cols>
    <col min="6" max="6" width="17.703125" customWidth="1"/>
  </cols>
  <sheetData>
    <row r="1" spans="1:22" ht="14.7" thickBot="1" x14ac:dyDescent="0.55000000000000004">
      <c r="A1">
        <v>523.43499755859375</v>
      </c>
      <c r="B1">
        <v>52</v>
      </c>
      <c r="C1" s="2" t="s">
        <v>21</v>
      </c>
      <c r="D1">
        <v>523.7750244140625</v>
      </c>
      <c r="E1">
        <v>14210</v>
      </c>
      <c r="G1" s="2" t="s">
        <v>23</v>
      </c>
      <c r="H1" s="2" t="s">
        <v>24</v>
      </c>
      <c r="I1" s="2" t="s">
        <v>24</v>
      </c>
      <c r="J1">
        <f>'hidden params'!J1</f>
        <v>1</v>
      </c>
      <c r="K1">
        <f>IF(ISNUMBER(D1),ROUND((D1-I$2)*$G$6,0),"")</f>
        <v>0</v>
      </c>
      <c r="L1">
        <f>IF(ISNUMBER((((EXP(GAMMALN($I$3+1)))/((EXP(GAMMALN(K1+1)))*(EXP(GAMMALN($I$3-K1+1))))))*(($I$8)^K1)*((1-$I$8)^($I$3-K1))),(((EXP(GAMMALN($I$3+1)))/((EXP(GAMMALN(K1+1)))*(EXP(GAMMALN($I$3-K1+1))))))*(($I$8)^K1)*((1-$I$8)^($I$3-K1)),0)</f>
        <v>0.17459516142410106</v>
      </c>
      <c r="M1">
        <f>I$7*(L$1*J1) + $I$4</f>
        <v>14842.089152531171</v>
      </c>
      <c r="N1">
        <f>IF(ISNUMBER((((EXP(GAMMALN($I$22+1)))/((EXP(GAMMALN(K1+1)))*(EXP(GAMMALN($I$22-K1+1))))))*(($I$11)^K1)*((1-$I$11)^($I$22-K1))),(((EXP(GAMMALN($I$22+1)))/((EXP(GAMMALN(K1+1)))*(EXP(GAMMALN($I$22-K1+1))))))*(($I$11)^K1)*((1-$I$11)^($I$22-K1)),0)</f>
        <v>6.7087240804149879E-4</v>
      </c>
      <c r="O1">
        <f>I$10*(N$1*J1)+$I$4</f>
        <v>199.49763516951163</v>
      </c>
      <c r="P1">
        <f>IF(ISNUMBER(D1),SUM(M1,O1,V1)-(2*$I$4),"")</f>
        <v>15043.235305198334</v>
      </c>
      <c r="Q1">
        <f>IF(ISNUMBER(P1),P1-E1,"")</f>
        <v>833.23530519833366</v>
      </c>
      <c r="R1">
        <f>IF(ISNUMBER(P1),Q1*Q1,"")</f>
        <v>694281.07382896019</v>
      </c>
      <c r="S1">
        <f>IF(ISNUMBER(P1),((IF(P1&gt;E1,I$5*(P1-E1),P1-E1)))^2,"")</f>
        <v>694281.07382896019</v>
      </c>
      <c r="T1">
        <f>IF(ISNUMBER(P1),(M1*D1),"")</f>
        <v>7773915.6082227062</v>
      </c>
      <c r="U1">
        <f>IF(ISNUMBER((((EXP(GAMMALN($I$23+1)))/((EXP(GAMMALN(K1+1)))*(EXP(GAMMALN($I$23-K1+1))))))*(($I$14)^K1)*((1-$I$14)^($I$23-K1))),(((EXP(GAMMALN($I$23+1)))/((EXP(GAMMALN(K1+1)))*(EXP(GAMMALN($I$23-K1+1))))))*(($I$14)^K1)*((1-$I$14)^($I$23-K1)),0)</f>
        <v>1.1746769234750559E-5</v>
      </c>
      <c r="V1">
        <f>I$13*(U$1*J1)+$I$4</f>
        <v>1.6485176921402829</v>
      </c>
    </row>
    <row r="2" spans="1:22" ht="14.7" thickTop="1" x14ac:dyDescent="0.5">
      <c r="A2">
        <v>523.44500732421875</v>
      </c>
      <c r="B2">
        <v>23.25</v>
      </c>
      <c r="C2" s="2" t="s">
        <v>22</v>
      </c>
      <c r="D2">
        <v>524.27398681640625</v>
      </c>
      <c r="E2">
        <v>49680</v>
      </c>
      <c r="F2" s="3" t="s">
        <v>25</v>
      </c>
      <c r="G2" s="4">
        <v>4.26336669921875</v>
      </c>
      <c r="H2" t="s">
        <v>434</v>
      </c>
      <c r="I2">
        <f>'hidden params'!I2</f>
        <v>523.77129500000001</v>
      </c>
      <c r="J2">
        <f>'hidden params'!J2</f>
        <v>0.60095572250709473</v>
      </c>
      <c r="K2">
        <f t="shared" ref="K2:K30" si="0">IF(ISNUMBER(D2),ROUND((D2-I$2)*$G$6,0),"")</f>
        <v>1</v>
      </c>
      <c r="L2">
        <f t="shared" ref="L2:L30" si="1">IF(ISNUMBER((((EXP(GAMMALN($I$3+1)))/((EXP(GAMMALN(K2+1)))*(EXP(GAMMALN($I$3-K2+1))))))*(($I$8)^K2)*((1-$I$8)^($I$3-K2))),(((EXP(GAMMALN($I$3+1)))/((EXP(GAMMALN(K2+1)))*(EXP(GAMMALN($I$3-K2+1))))))*(($I$8)^K2)*((1-$I$8)^($I$3-K2)),0)</f>
        <v>0.43402655350568903</v>
      </c>
      <c r="M2">
        <f>I$7*((L$1*J2)+(L$2*J1)) + $I$4</f>
        <v>45815.425384373309</v>
      </c>
      <c r="N2">
        <f t="shared" ref="N2:N30" si="2">IF(ISNUMBER((((EXP(GAMMALN($I$22+1)))/((EXP(GAMMALN(K2+1)))*(EXP(GAMMALN($I$22-K2+1))))))*(($I$11)^K2)*((1-$I$11)^($I$22-K2))),(((EXP(GAMMALN($I$22+1)))/((EXP(GAMMALN(K2+1)))*(EXP(GAMMALN($I$22-K2+1))))))*(($I$11)^K2)*((1-$I$11)^($I$22-K2)),0)</f>
        <v>9.9743046782422122E-3</v>
      </c>
      <c r="O2">
        <f>I$10*((N$1*J2)+(N$2*J1))+$I$4</f>
        <v>3085.9527934440939</v>
      </c>
      <c r="P2">
        <f t="shared" ref="P2:P30" si="3">IF(ISNUMBER(D2),SUM(M2,O2,V2)-(2*$I$4),"")</f>
        <v>48949.239517264978</v>
      </c>
      <c r="Q2">
        <f t="shared" ref="Q2:Q30" si="4">IF(ISNUMBER(P2),P2-E2,"")</f>
        <v>-730.76048273502238</v>
      </c>
      <c r="R2">
        <f t="shared" ref="R2:R30" si="5">IF(ISNUMBER(P2),Q2*Q2,"")</f>
        <v>534010.88312712288</v>
      </c>
      <c r="S2">
        <f t="shared" ref="S2:S30" si="6">IF(ISNUMBER(P2),((IF(P2&gt;E2,I$5*(P2-E2),P2-E2)))^2,"")</f>
        <v>534010.88312712288</v>
      </c>
      <c r="T2">
        <f t="shared" ref="T2:T30" si="7">IF(ISNUMBER(P2),(M2*D2),"")</f>
        <v>24019835.723954976</v>
      </c>
      <c r="U2">
        <f t="shared" ref="U2:U30" si="8">IF(ISNUMBER((((EXP(GAMMALN($I$23+1)))/((EXP(GAMMALN(K2+1)))*(EXP(GAMMALN($I$23-K2+1))))))*(($I$14)^K2)*((1-$I$14)^($I$23-K2))),(((EXP(GAMMALN($I$23+1)))/((EXP(GAMMALN(K2+1)))*(EXP(GAMMALN($I$23-K2+1))))))*(($I$14)^K2)*((1-$I$14)^($I$23-K2)),0)</f>
        <v>3.3398415146471784E-4</v>
      </c>
      <c r="V2">
        <f>I$13*((U$1*J2)+(U$2*J1))+$I$4</f>
        <v>47.861339642060031</v>
      </c>
    </row>
    <row r="3" spans="1:22" x14ac:dyDescent="0.5">
      <c r="A3">
        <v>523.45501708984375</v>
      </c>
      <c r="B3">
        <v>39.25</v>
      </c>
      <c r="D3">
        <v>524.77398681640625</v>
      </c>
      <c r="E3">
        <v>73410</v>
      </c>
      <c r="F3" s="7" t="s">
        <v>19</v>
      </c>
      <c r="G3" s="8">
        <f>IF(ISBLANK(G2),"",$G$2*$G$6)</f>
        <v>8.5267333984375</v>
      </c>
      <c r="H3" s="21" t="s">
        <v>435</v>
      </c>
      <c r="I3" s="21">
        <v>2.604322454348337</v>
      </c>
      <c r="J3">
        <f>'hidden params'!J3</f>
        <v>0.20220994369181175</v>
      </c>
      <c r="K3">
        <f t="shared" si="0"/>
        <v>2</v>
      </c>
      <c r="L3">
        <f t="shared" si="1"/>
        <v>0.3323282858498896</v>
      </c>
      <c r="M3">
        <f>I$7*((L$1*J3)+(L$2*J2)+(L$3*J1)) + $I$4</f>
        <v>53424.832773022281</v>
      </c>
      <c r="N3">
        <f t="shared" si="2"/>
        <v>6.1107946976563729E-2</v>
      </c>
      <c r="O3">
        <f>I$10*((N$1*J3)+(N$2*J2)+(N$3*J1))+$I$4</f>
        <v>19994.51143278191</v>
      </c>
      <c r="P3">
        <f t="shared" si="3"/>
        <v>74018.970290439771</v>
      </c>
      <c r="Q3">
        <f t="shared" si="4"/>
        <v>608.97029043977091</v>
      </c>
      <c r="R3">
        <f t="shared" si="5"/>
        <v>370844.81463829894</v>
      </c>
      <c r="S3">
        <f t="shared" si="6"/>
        <v>370844.81463829894</v>
      </c>
      <c r="T3">
        <f t="shared" si="7"/>
        <v>28035962.489298701</v>
      </c>
      <c r="U3">
        <f t="shared" si="8"/>
        <v>4.0696441873134337E-3</v>
      </c>
      <c r="V3">
        <f>I$13*((U$1*J3)+(U$2*J2)+(U$3*J1))+$I$4</f>
        <v>599.62608483006363</v>
      </c>
    </row>
    <row r="4" spans="1:22" x14ac:dyDescent="0.5">
      <c r="A4">
        <v>523.46502685546875</v>
      </c>
      <c r="B4">
        <v>68.25</v>
      </c>
      <c r="D4">
        <v>525.28497314453125</v>
      </c>
      <c r="E4">
        <v>105200</v>
      </c>
      <c r="F4" s="5" t="s">
        <v>26</v>
      </c>
      <c r="G4" s="6">
        <v>526.14483642578125</v>
      </c>
      <c r="H4" t="s">
        <v>11</v>
      </c>
      <c r="I4">
        <v>9.7244095390968671E-8</v>
      </c>
      <c r="J4">
        <f>'hidden params'!J4</f>
        <v>4.9195920044795109E-2</v>
      </c>
      <c r="K4">
        <f t="shared" si="0"/>
        <v>3</v>
      </c>
      <c r="L4">
        <f t="shared" si="1"/>
        <v>6.3900480663868775E-2</v>
      </c>
      <c r="M4">
        <f>I$7*((L$1*J4)+(L$2*J3)+(L$3*J2)+(L$4*J1)) + $I$4</f>
        <v>30600.451720863806</v>
      </c>
      <c r="N4">
        <f t="shared" si="2"/>
        <v>0.19632935210796512</v>
      </c>
      <c r="O4">
        <f>I$10*((N$1*J4)+(N$2*J3)+(N$3*J2)+(N$4*J1))+$I$4</f>
        <v>69912.517318987841</v>
      </c>
      <c r="P4">
        <f t="shared" si="3"/>
        <v>104731.99595909382</v>
      </c>
      <c r="Q4">
        <f t="shared" si="4"/>
        <v>-468.00404090617667</v>
      </c>
      <c r="R4">
        <f t="shared" si="5"/>
        <v>219027.7823045103</v>
      </c>
      <c r="S4">
        <f t="shared" si="6"/>
        <v>219027.7823045103</v>
      </c>
      <c r="T4">
        <f t="shared" si="7"/>
        <v>16073957.460404469</v>
      </c>
      <c r="U4">
        <f t="shared" si="8"/>
        <v>2.7549545565024088E-2</v>
      </c>
      <c r="V4">
        <f>I$13*((U$1*J4)+(U$2*J3)+(U$3*J2)+(U$4*J1))+$I$4</f>
        <v>4219.0269194366556</v>
      </c>
    </row>
    <row r="5" spans="1:22" ht="14.7" thickBot="1" x14ac:dyDescent="0.55000000000000004">
      <c r="A5">
        <v>523.4749755859375</v>
      </c>
      <c r="B5">
        <v>68.75</v>
      </c>
      <c r="D5">
        <v>525.78497314453125</v>
      </c>
      <c r="E5">
        <v>170200</v>
      </c>
      <c r="F5" s="9" t="s">
        <v>27</v>
      </c>
      <c r="G5" s="10">
        <f>($G$4-1.00794)*$G$6</f>
        <v>1050.2737928515626</v>
      </c>
      <c r="H5" t="s">
        <v>436</v>
      </c>
      <c r="I5">
        <f>'hidden params'!D2</f>
        <v>1</v>
      </c>
      <c r="J5">
        <f>'hidden params'!J5</f>
        <v>9.56276746222493E-3</v>
      </c>
      <c r="K5">
        <f t="shared" si="0"/>
        <v>4</v>
      </c>
      <c r="L5">
        <f t="shared" si="1"/>
        <v>0</v>
      </c>
      <c r="M5">
        <f>I$7*((L$1*J5)+(L$2*J4)+(L$3*J3)+(L$4*J2)+(L$5*J1)) + $I$4</f>
        <v>10934.093684484429</v>
      </c>
      <c r="N5">
        <f t="shared" si="2"/>
        <v>0.3447492764100622</v>
      </c>
      <c r="O5">
        <f>I$10*((N$1*J5)+(N$2*J4)+(N$3*J3)+(N$4*J2)+(N$5*J1))+$I$4</f>
        <v>141425.9012732807</v>
      </c>
      <c r="P5">
        <f t="shared" si="3"/>
        <v>170504.82894162333</v>
      </c>
      <c r="Q5">
        <f t="shared" si="4"/>
        <v>304.82894162333105</v>
      </c>
      <c r="R5">
        <f t="shared" si="5"/>
        <v>92920.683651200161</v>
      </c>
      <c r="S5">
        <f t="shared" si="6"/>
        <v>92920.683651200161</v>
      </c>
      <c r="T5">
        <f t="shared" si="7"/>
        <v>5748982.1542564342</v>
      </c>
      <c r="U5">
        <f t="shared" si="8"/>
        <v>0.11189832195472968</v>
      </c>
      <c r="V5">
        <f>I$13*((U$1*J5)+(U$2*J4)+(U$3*J3)+(U$4*J2)+(U$5*J1))+$I$4</f>
        <v>18144.833984052711</v>
      </c>
    </row>
    <row r="6" spans="1:22" ht="14.7" thickTop="1" x14ac:dyDescent="0.5">
      <c r="A6">
        <v>523.4849853515625</v>
      </c>
      <c r="B6">
        <v>39.25</v>
      </c>
      <c r="D6">
        <v>526.2860107421875</v>
      </c>
      <c r="E6">
        <v>216300</v>
      </c>
      <c r="F6" t="s">
        <v>28</v>
      </c>
      <c r="G6">
        <v>2</v>
      </c>
      <c r="H6" t="s">
        <v>437</v>
      </c>
      <c r="I6">
        <f>SUM(S1:S30)</f>
        <v>10604135.67178585</v>
      </c>
      <c r="J6">
        <f>'hidden params'!J6</f>
        <v>1.5654537401586068E-3</v>
      </c>
      <c r="K6">
        <f t="shared" si="0"/>
        <v>5</v>
      </c>
      <c r="L6">
        <f t="shared" si="1"/>
        <v>0</v>
      </c>
      <c r="M6">
        <f>I$7*((L$1*J6)+(L$2*J5)+(L$3*J4)+(L$4*J3)+(L$5*J2)+(L$6*J1)) + $I$4</f>
        <v>2864.3071039124952</v>
      </c>
      <c r="N6">
        <f t="shared" si="2"/>
        <v>0.30402115884692399</v>
      </c>
      <c r="O6">
        <f>I$10*((N$1*J6)+(N$2*J5)+(N$3*J4)+(N$4*J3)+(N$5*J2)+(N$6*J1))+$I$4</f>
        <v>164744.02175114714</v>
      </c>
      <c r="P6">
        <f t="shared" si="3"/>
        <v>216125.86765043664</v>
      </c>
      <c r="Q6">
        <f t="shared" si="4"/>
        <v>-174.13234956335509</v>
      </c>
      <c r="R6">
        <f t="shared" si="5"/>
        <v>30322.075164454491</v>
      </c>
      <c r="S6">
        <f t="shared" si="6"/>
        <v>30322.075164454491</v>
      </c>
      <c r="T6">
        <f t="shared" si="7"/>
        <v>1507444.7592586153</v>
      </c>
      <c r="U6">
        <f t="shared" si="8"/>
        <v>0.27269913869557477</v>
      </c>
      <c r="V6">
        <f>I$13*((U$1*J6)+(U$2*J5)+(U$3*J4)+(U$4*J3)+(U$5*J2)+(U$6*J1))+$I$4</f>
        <v>48517.53879557152</v>
      </c>
    </row>
    <row r="7" spans="1:22" x14ac:dyDescent="0.5">
      <c r="A7">
        <v>523.4949951171875</v>
      </c>
      <c r="B7">
        <v>13.5</v>
      </c>
      <c r="D7">
        <v>526.7860107421875</v>
      </c>
      <c r="E7">
        <v>183800</v>
      </c>
      <c r="F7" t="s">
        <v>29</v>
      </c>
      <c r="G7" s="11">
        <v>0.10000000149011612</v>
      </c>
      <c r="H7" s="21" t="s">
        <v>438</v>
      </c>
      <c r="I7" s="21">
        <v>85008.593774152148</v>
      </c>
      <c r="J7">
        <f>'hidden params'!J7</f>
        <v>2.2288478874357397E-4</v>
      </c>
      <c r="K7">
        <f t="shared" si="0"/>
        <v>6</v>
      </c>
      <c r="L7">
        <f t="shared" si="1"/>
        <v>0</v>
      </c>
      <c r="M7">
        <f>I$7*((L$1*J7)+(L$2*J6)+(L$3*J5)+(L$4*J4)+(L$5*J3)+(L$6*J2)+(L$7*J1)) + $I$4</f>
        <v>598.45915317428114</v>
      </c>
      <c r="N7">
        <f t="shared" si="2"/>
        <v>9.0938784328276984E-2</v>
      </c>
      <c r="O7">
        <f>I$10*((N$1*J7)+(N$2*J6)+(N$3*J5)+(N$4*J4)+(N$5*J3)+(N$6*J2)+(N$7*J1))+$I$4</f>
        <v>105153.91078568701</v>
      </c>
      <c r="P7">
        <f t="shared" si="3"/>
        <v>183936.02110008293</v>
      </c>
      <c r="Q7">
        <f t="shared" si="4"/>
        <v>136.02110008292948</v>
      </c>
      <c r="R7">
        <f t="shared" si="5"/>
        <v>18501.739667770318</v>
      </c>
      <c r="S7">
        <f t="shared" si="6"/>
        <v>18501.739667770318</v>
      </c>
      <c r="T7">
        <f t="shared" si="7"/>
        <v>315259.90989282727</v>
      </c>
      <c r="U7">
        <f t="shared" si="8"/>
        <v>0.3692079712630591</v>
      </c>
      <c r="V7">
        <f>I$13*((U$1*J7)+(U$2*J6)+(U$3*J5)+(U$4*J4)+(U$5*J3)+(U$6*J2)+(U$7*J1))+$I$4</f>
        <v>78183.651161416157</v>
      </c>
    </row>
    <row r="8" spans="1:22" x14ac:dyDescent="0.5">
      <c r="A8">
        <v>523.5050048828125</v>
      </c>
      <c r="B8">
        <v>11.25</v>
      </c>
      <c r="D8">
        <v>527.2979736328125</v>
      </c>
      <c r="E8">
        <v>110300</v>
      </c>
      <c r="F8" t="s">
        <v>30</v>
      </c>
      <c r="G8" s="11">
        <v>2.9999999329447746E-2</v>
      </c>
      <c r="H8" s="21" t="s">
        <v>439</v>
      </c>
      <c r="I8" s="21">
        <v>0.4883679086153046</v>
      </c>
      <c r="J8">
        <f>'hidden params'!J8</f>
        <v>2.8200854503395628E-5</v>
      </c>
      <c r="K8">
        <f t="shared" si="0"/>
        <v>7</v>
      </c>
      <c r="L8">
        <f t="shared" si="1"/>
        <v>0</v>
      </c>
      <c r="M8">
        <f>I$7*((L$1*J8)+(L$2*J7)+(L$3*J6)+(L$4*J5)+(L$5*J4)+(L$6*J3)+(L$7*J2)+(L$8*J1)) + $I$4</f>
        <v>104.81318578413669</v>
      </c>
      <c r="N8">
        <f t="shared" si="2"/>
        <v>0</v>
      </c>
      <c r="O8">
        <f>I$10*((N$1*J8)+(N$2*J7)+(N$3*J6)+(N$4*J5)+(N$5*J4)+(N$6*J3)+(N$7*J2)+(N$8*J1))+$I$4</f>
        <v>40163.418353939975</v>
      </c>
      <c r="P8">
        <f t="shared" si="3"/>
        <v>110019.70856490092</v>
      </c>
      <c r="Q8">
        <f t="shared" si="4"/>
        <v>-280.2914350990759</v>
      </c>
      <c r="R8">
        <f t="shared" si="5"/>
        <v>78563.288589899472</v>
      </c>
      <c r="S8">
        <f t="shared" si="6"/>
        <v>78563.288589899472</v>
      </c>
      <c r="T8">
        <f t="shared" si="7"/>
        <v>55267.780473974788</v>
      </c>
      <c r="U8">
        <f t="shared" si="8"/>
        <v>0.21423007137134809</v>
      </c>
      <c r="V8">
        <f>I$13*((U$1*J8)+(U$2*J7)+(U$3*J6)+(U$4*J5)+(U$5*J4)+(U$6*J3)+(U$7*J2)+(U$8*J1))+$I$4</f>
        <v>69751.477025371292</v>
      </c>
    </row>
    <row r="9" spans="1:22" x14ac:dyDescent="0.5">
      <c r="A9">
        <v>523.5150146484375</v>
      </c>
      <c r="B9">
        <v>15</v>
      </c>
      <c r="D9">
        <v>527.79901123046875</v>
      </c>
      <c r="E9">
        <v>40920</v>
      </c>
      <c r="F9" t="s">
        <v>31</v>
      </c>
      <c r="G9">
        <v>6</v>
      </c>
      <c r="H9" t="s">
        <v>445</v>
      </c>
      <c r="I9">
        <f>I3*I8</f>
        <v>1.2718675103899744</v>
      </c>
      <c r="J9">
        <f>'hidden params'!J9</f>
        <v>3.2198967658273084E-6</v>
      </c>
      <c r="K9">
        <f t="shared" si="0"/>
        <v>8</v>
      </c>
      <c r="L9">
        <f t="shared" si="1"/>
        <v>0</v>
      </c>
      <c r="M9">
        <f>I$7*((L$1*J9)+(L$2*J8)+(L$3*J7)+(L$4*J6)+(L$5*J5)+(L$6*J4)+(L$7*J3)+(L$8*J2)+(L$9*J1)) + $I$4</f>
        <v>15.888638794665205</v>
      </c>
      <c r="N9">
        <f t="shared" si="2"/>
        <v>0</v>
      </c>
      <c r="O9">
        <f>I$10*((N$1*J9)+(N$2*J8)+(N$3*J7)+(N$4*J6)+(N$5*J5)+(N$6*J4)+(N$7*J3)+(N$8*J2)+(N$9*J1))+$I$4</f>
        <v>10991.80302789587</v>
      </c>
      <c r="P9">
        <f t="shared" si="3"/>
        <v>41591.556248808498</v>
      </c>
      <c r="Q9">
        <f t="shared" si="4"/>
        <v>671.55624880849791</v>
      </c>
      <c r="R9">
        <f t="shared" si="5"/>
        <v>450987.79531374114</v>
      </c>
      <c r="S9">
        <f t="shared" si="6"/>
        <v>450987.79531374114</v>
      </c>
      <c r="T9">
        <f t="shared" si="7"/>
        <v>8386.0078456223619</v>
      </c>
      <c r="U9">
        <f t="shared" si="8"/>
        <v>0</v>
      </c>
      <c r="V9">
        <f>I$13*((U$1*J9)+(U$2*J8)+(U$3*J7)+(U$4*J6)+(U$5*J5)+(U$6*J4)+(U$7*J3)+(U$8*J2)+(U$9*J1))+$I$4</f>
        <v>30583.86458231245</v>
      </c>
    </row>
    <row r="10" spans="1:22" x14ac:dyDescent="0.5">
      <c r="A10">
        <v>523.5250244140625</v>
      </c>
      <c r="B10">
        <v>13</v>
      </c>
      <c r="D10">
        <v>528.301025390625</v>
      </c>
      <c r="E10">
        <v>12750</v>
      </c>
      <c r="F10" s="2" t="s">
        <v>22</v>
      </c>
      <c r="G10">
        <v>523.87939453125</v>
      </c>
      <c r="H10" s="22" t="s">
        <v>453</v>
      </c>
      <c r="I10" s="22">
        <v>297370.45775167283</v>
      </c>
      <c r="J10">
        <f>'hidden params'!J10</f>
        <v>3.3555566333987669E-7</v>
      </c>
      <c r="K10">
        <f t="shared" si="0"/>
        <v>9</v>
      </c>
      <c r="L10">
        <f t="shared" si="1"/>
        <v>0</v>
      </c>
      <c r="M10">
        <f>I$7*((L1*J$10)+(L2*J$9)+(L3*J$8)+(L4*J$7)+(L5*J$6)+(L6*J$5)+(L7*J$4)+(L8*J$3)+(L9*J$2)+(L10*J$1)) + $I$4</f>
        <v>2.1312075256012997</v>
      </c>
      <c r="N10">
        <f t="shared" si="2"/>
        <v>0</v>
      </c>
      <c r="O10">
        <f>I$10*((N1*J$10)+(N2*J$9)+(N3*J$8)+(N4*J$7)+(N5*J$6)+(N6*J$5)+(N7*J$4)+(N8*J$3)+(N9*J$2)+(N10*J$1)) + $I$4</f>
        <v>2368.9435612673269</v>
      </c>
      <c r="P10">
        <f t="shared" si="3"/>
        <v>11390.898786376309</v>
      </c>
      <c r="Q10">
        <f t="shared" si="4"/>
        <v>-1359.1012136236914</v>
      </c>
      <c r="R10">
        <f t="shared" si="5"/>
        <v>1847156.1088733908</v>
      </c>
      <c r="S10">
        <f t="shared" si="6"/>
        <v>1847156.1088733908</v>
      </c>
      <c r="T10">
        <f t="shared" si="7"/>
        <v>1125.9191210953834</v>
      </c>
      <c r="U10">
        <f t="shared" si="8"/>
        <v>0</v>
      </c>
      <c r="V10">
        <f>I$13*((U1*J$10)+(U2*J$9)+(U3*J$8)+(U4*J$7)+(U5*J$6)+(U6*J$5)+(U7*J$4)+(U8*J$3)+(U9*J$2)+(U10*J$1)) + $I$4</f>
        <v>9019.824017777868</v>
      </c>
    </row>
    <row r="11" spans="1:22" x14ac:dyDescent="0.5">
      <c r="A11">
        <v>523.53497314453125</v>
      </c>
      <c r="B11">
        <v>15.5</v>
      </c>
      <c r="D11">
        <f>D10 + (1/$G$6)</f>
        <v>528.801025390625</v>
      </c>
      <c r="E11">
        <v>0</v>
      </c>
      <c r="F11" s="2" t="s">
        <v>32</v>
      </c>
      <c r="G11">
        <v>528.14276123046875</v>
      </c>
      <c r="H11" s="22" t="s">
        <v>454</v>
      </c>
      <c r="I11" s="22">
        <v>0.72334334547525392</v>
      </c>
      <c r="J11">
        <f>'hidden params'!J11</f>
        <v>3.2197744332767282E-8</v>
      </c>
      <c r="K11">
        <f t="shared" si="0"/>
        <v>10</v>
      </c>
      <c r="L11">
        <f t="shared" si="1"/>
        <v>0</v>
      </c>
      <c r="M11">
        <f t="shared" ref="M11:M30" si="9">I$7*((L2*J$10)+(L3*J$9)+(L4*J$8)+(L5*J$7)+(L6*J$6)+(L7*J$5)+(L8*J$4)+(L9*J$3)+(L10*J$2)+(L11*J$1)) + $I$4</f>
        <v>0.25653486600995073</v>
      </c>
      <c r="N11">
        <f t="shared" si="2"/>
        <v>0</v>
      </c>
      <c r="O11">
        <f t="shared" ref="O11:O30" si="10">I$10*((N2*J$10)+(N3*J$9)+(N4*J$8)+(N5*J$7)+(N6*J$6)+(N7*J$5)+(N8*J$4)+(N9*J$3)+(N10*J$2)+(N11*J$1)) + $I$4</f>
        <v>424.6847547661576</v>
      </c>
      <c r="P11">
        <f t="shared" si="3"/>
        <v>2463.0026222197953</v>
      </c>
      <c r="Q11">
        <f t="shared" si="4"/>
        <v>2463.0026222197953</v>
      </c>
      <c r="R11">
        <f t="shared" si="5"/>
        <v>6066381.9170615878</v>
      </c>
      <c r="S11">
        <f t="shared" si="6"/>
        <v>6066381.9170615878</v>
      </c>
      <c r="T11">
        <f t="shared" si="7"/>
        <v>135.65590019450855</v>
      </c>
      <c r="U11">
        <f t="shared" si="8"/>
        <v>0</v>
      </c>
      <c r="V11">
        <f t="shared" ref="V11:V30" si="11">I$13*((U2*J$10)+(U3*J$9)+(U4*J$8)+(U5*J$7)+(U6*J$6)+(U7*J$5)+(U8*J$4)+(U9*J$3)+(U10*J$2)+(U11*J$1)) + $I$4</f>
        <v>2038.0613327821159</v>
      </c>
    </row>
    <row r="12" spans="1:22" x14ac:dyDescent="0.5">
      <c r="A12">
        <v>523.54498291015625</v>
      </c>
      <c r="B12">
        <v>15.25</v>
      </c>
      <c r="D12">
        <f>D11 + (1/$G$6)</f>
        <v>529.301025390625</v>
      </c>
      <c r="E12">
        <v>0</v>
      </c>
      <c r="F12" t="s">
        <v>33</v>
      </c>
      <c r="G12" t="s">
        <v>34</v>
      </c>
      <c r="H12" t="s">
        <v>458</v>
      </c>
      <c r="I12">
        <f>I11*I22</f>
        <v>4.1132378234913487</v>
      </c>
      <c r="J12">
        <f>'hidden params'!J12</f>
        <v>2.82920264901344E-9</v>
      </c>
      <c r="K12">
        <f t="shared" si="0"/>
        <v>11</v>
      </c>
      <c r="L12">
        <f t="shared" si="1"/>
        <v>0</v>
      </c>
      <c r="M12">
        <f t="shared" si="9"/>
        <v>2.6970568871600799E-2</v>
      </c>
      <c r="N12">
        <f t="shared" si="2"/>
        <v>0</v>
      </c>
      <c r="O12">
        <f t="shared" si="10"/>
        <v>65.569306220283096</v>
      </c>
      <c r="P12">
        <f t="shared" si="3"/>
        <v>443.19471238332414</v>
      </c>
      <c r="Q12">
        <f t="shared" si="4"/>
        <v>443.19471238332414</v>
      </c>
      <c r="R12">
        <f t="shared" si="5"/>
        <v>196421.55308453742</v>
      </c>
      <c r="S12">
        <f t="shared" si="6"/>
        <v>196421.55308453742</v>
      </c>
      <c r="T12">
        <f t="shared" si="7"/>
        <v>14.275549759106775</v>
      </c>
      <c r="U12">
        <f t="shared" si="8"/>
        <v>0</v>
      </c>
      <c r="V12">
        <f t="shared" si="11"/>
        <v>377.59843578865758</v>
      </c>
    </row>
    <row r="13" spans="1:22" x14ac:dyDescent="0.5">
      <c r="A13">
        <v>523.55499267578125</v>
      </c>
      <c r="B13">
        <v>16</v>
      </c>
      <c r="D13">
        <f>D12 + (1/$G$6)</f>
        <v>529.801025390625</v>
      </c>
      <c r="E13">
        <v>0</v>
      </c>
      <c r="F13">
        <v>21630</v>
      </c>
      <c r="H13" s="23" t="s">
        <v>514</v>
      </c>
      <c r="I13" s="23">
        <v>140337.95692685994</v>
      </c>
      <c r="J13">
        <f>'hidden params'!J13</f>
        <v>2.3609250813173977E-10</v>
      </c>
      <c r="K13">
        <f t="shared" si="0"/>
        <v>12</v>
      </c>
      <c r="L13">
        <f t="shared" si="1"/>
        <v>0</v>
      </c>
      <c r="M13">
        <f t="shared" si="9"/>
        <v>1.8228658082826588E-3</v>
      </c>
      <c r="N13">
        <f t="shared" si="2"/>
        <v>0</v>
      </c>
      <c r="O13">
        <f t="shared" si="10"/>
        <v>8.9266046879634295</v>
      </c>
      <c r="P13">
        <f t="shared" si="3"/>
        <v>68.672821992227355</v>
      </c>
      <c r="Q13">
        <f t="shared" si="4"/>
        <v>68.672821992227355</v>
      </c>
      <c r="R13">
        <f t="shared" si="5"/>
        <v>4715.956480376145</v>
      </c>
      <c r="S13">
        <f t="shared" si="6"/>
        <v>4715.956480376145</v>
      </c>
      <c r="T13">
        <f t="shared" si="7"/>
        <v>0.96575617437766303</v>
      </c>
      <c r="U13">
        <f t="shared" si="8"/>
        <v>0</v>
      </c>
      <c r="V13">
        <f t="shared" si="11"/>
        <v>59.744394632943838</v>
      </c>
    </row>
    <row r="14" spans="1:22" x14ac:dyDescent="0.5">
      <c r="A14">
        <v>523.56500244140625</v>
      </c>
      <c r="B14">
        <v>38.5</v>
      </c>
      <c r="E14">
        <v>0</v>
      </c>
      <c r="F14">
        <v>21630</v>
      </c>
      <c r="H14" s="23" t="s">
        <v>515</v>
      </c>
      <c r="I14" s="23">
        <v>0.80243859811161222</v>
      </c>
      <c r="J14">
        <f>'hidden params'!J14</f>
        <v>0</v>
      </c>
      <c r="K14" t="str">
        <f t="shared" si="0"/>
        <v/>
      </c>
      <c r="L14">
        <f t="shared" si="1"/>
        <v>0</v>
      </c>
      <c r="M14">
        <f t="shared" si="9"/>
        <v>9.7244095390968671E-8</v>
      </c>
      <c r="N14">
        <f t="shared" si="2"/>
        <v>0</v>
      </c>
      <c r="O14">
        <f t="shared" si="10"/>
        <v>1.0881234289112911</v>
      </c>
      <c r="P14" t="str">
        <f t="shared" si="3"/>
        <v/>
      </c>
      <c r="Q14" t="str">
        <f t="shared" si="4"/>
        <v/>
      </c>
      <c r="R14" t="str">
        <f t="shared" si="5"/>
        <v/>
      </c>
      <c r="S14" t="str">
        <f t="shared" si="6"/>
        <v/>
      </c>
      <c r="T14" t="str">
        <f t="shared" si="7"/>
        <v/>
      </c>
      <c r="U14">
        <f t="shared" si="8"/>
        <v>0</v>
      </c>
      <c r="V14">
        <f t="shared" si="11"/>
        <v>8.2906355072844864</v>
      </c>
    </row>
    <row r="15" spans="1:22" x14ac:dyDescent="0.5">
      <c r="A15">
        <v>523.57501220703125</v>
      </c>
      <c r="B15">
        <v>71.5</v>
      </c>
      <c r="E15">
        <v>0</v>
      </c>
      <c r="H15" t="s">
        <v>513</v>
      </c>
      <c r="I15">
        <f>I14*I23</f>
        <v>5.6170659228306823</v>
      </c>
      <c r="J15">
        <f>'hidden params'!J15</f>
        <v>0</v>
      </c>
      <c r="K15" t="str">
        <f t="shared" si="0"/>
        <v/>
      </c>
      <c r="L15">
        <f t="shared" si="1"/>
        <v>0</v>
      </c>
      <c r="M15">
        <f t="shared" si="9"/>
        <v>9.7244095390968671E-8</v>
      </c>
      <c r="N15">
        <f t="shared" si="2"/>
        <v>0</v>
      </c>
      <c r="O15">
        <f t="shared" si="10"/>
        <v>0.11741073209448008</v>
      </c>
      <c r="P15" t="str">
        <f t="shared" si="3"/>
        <v/>
      </c>
      <c r="Q15" t="str">
        <f t="shared" si="4"/>
        <v/>
      </c>
      <c r="R15" t="str">
        <f t="shared" si="5"/>
        <v/>
      </c>
      <c r="S15" t="str">
        <f t="shared" si="6"/>
        <v/>
      </c>
      <c r="T15" t="str">
        <f t="shared" si="7"/>
        <v/>
      </c>
      <c r="U15">
        <f t="shared" si="8"/>
        <v>0</v>
      </c>
      <c r="V15">
        <f t="shared" si="11"/>
        <v>1.0275249175738079</v>
      </c>
    </row>
    <row r="16" spans="1:22" x14ac:dyDescent="0.5">
      <c r="A16">
        <v>523.58502197265625</v>
      </c>
      <c r="B16">
        <v>99.25</v>
      </c>
      <c r="E16">
        <v>0</v>
      </c>
      <c r="F16">
        <v>40062534.858727701</v>
      </c>
      <c r="H16" t="s">
        <v>455</v>
      </c>
      <c r="I16">
        <f>I7/(I7+I10+I13)</f>
        <v>0.16262832928622201</v>
      </c>
      <c r="J16">
        <f>'hidden params'!J16</f>
        <v>0</v>
      </c>
      <c r="K16" t="str">
        <f t="shared" si="0"/>
        <v/>
      </c>
      <c r="L16">
        <f t="shared" si="1"/>
        <v>0</v>
      </c>
      <c r="M16">
        <f t="shared" si="9"/>
        <v>9.7244095390968671E-8</v>
      </c>
      <c r="N16">
        <f t="shared" si="2"/>
        <v>0</v>
      </c>
      <c r="O16">
        <f t="shared" si="10"/>
        <v>9.0743639285984969E-3</v>
      </c>
      <c r="P16" t="str">
        <f t="shared" si="3"/>
        <v/>
      </c>
      <c r="Q16" t="str">
        <f t="shared" si="4"/>
        <v/>
      </c>
      <c r="R16" t="str">
        <f t="shared" si="5"/>
        <v/>
      </c>
      <c r="S16" t="str">
        <f t="shared" si="6"/>
        <v/>
      </c>
      <c r="T16" t="str">
        <f t="shared" si="7"/>
        <v/>
      </c>
      <c r="U16">
        <f t="shared" si="8"/>
        <v>0</v>
      </c>
      <c r="V16">
        <f t="shared" si="11"/>
        <v>0.11419148447465417</v>
      </c>
    </row>
    <row r="17" spans="1:22" x14ac:dyDescent="0.5">
      <c r="A17">
        <v>523.594970703125</v>
      </c>
      <c r="B17">
        <v>94.25</v>
      </c>
      <c r="E17">
        <v>0</v>
      </c>
      <c r="F17">
        <v>1716278607.7690513</v>
      </c>
      <c r="H17" t="s">
        <v>456</v>
      </c>
      <c r="I17">
        <f>I10/(I10+I7+I13)</f>
        <v>0.56889378562968662</v>
      </c>
      <c r="J17">
        <f>'hidden params'!J17</f>
        <v>0</v>
      </c>
      <c r="K17" t="str">
        <f t="shared" si="0"/>
        <v/>
      </c>
      <c r="L17">
        <f t="shared" si="1"/>
        <v>0</v>
      </c>
      <c r="M17">
        <f t="shared" si="9"/>
        <v>9.7244095390968671E-8</v>
      </c>
      <c r="N17">
        <f t="shared" si="2"/>
        <v>0</v>
      </c>
      <c r="O17">
        <f t="shared" si="10"/>
        <v>9.7244095390968671E-8</v>
      </c>
      <c r="P17" t="str">
        <f t="shared" si="3"/>
        <v/>
      </c>
      <c r="Q17" t="str">
        <f t="shared" si="4"/>
        <v/>
      </c>
      <c r="R17" t="str">
        <f t="shared" si="5"/>
        <v/>
      </c>
      <c r="S17" t="str">
        <f t="shared" si="6"/>
        <v/>
      </c>
      <c r="T17" t="str">
        <f t="shared" si="7"/>
        <v/>
      </c>
      <c r="U17">
        <f t="shared" si="8"/>
        <v>0</v>
      </c>
      <c r="V17">
        <f t="shared" si="11"/>
        <v>1.0088447573058153E-2</v>
      </c>
    </row>
    <row r="18" spans="1:22" x14ac:dyDescent="0.5">
      <c r="A18">
        <v>523.60498046875</v>
      </c>
      <c r="B18">
        <v>52.25</v>
      </c>
      <c r="E18">
        <v>0</v>
      </c>
      <c r="F18">
        <v>56740077.601971537</v>
      </c>
      <c r="H18" t="s">
        <v>511</v>
      </c>
      <c r="I18">
        <f>I13/(I13+I10+I7)</f>
        <v>0.26847788508409137</v>
      </c>
      <c r="J18">
        <f>'hidden params'!J18</f>
        <v>0</v>
      </c>
      <c r="K18" t="str">
        <f t="shared" si="0"/>
        <v/>
      </c>
      <c r="L18">
        <f t="shared" si="1"/>
        <v>0</v>
      </c>
      <c r="M18">
        <f t="shared" si="9"/>
        <v>9.7244095390968671E-8</v>
      </c>
      <c r="N18">
        <f t="shared" si="2"/>
        <v>0</v>
      </c>
      <c r="O18">
        <f t="shared" si="10"/>
        <v>9.7244095390968671E-8</v>
      </c>
      <c r="P18" t="str">
        <f t="shared" si="3"/>
        <v/>
      </c>
      <c r="Q18" t="str">
        <f t="shared" si="4"/>
        <v/>
      </c>
      <c r="R18" t="str">
        <f t="shared" si="5"/>
        <v/>
      </c>
      <c r="S18" t="str">
        <f t="shared" si="6"/>
        <v/>
      </c>
      <c r="T18" t="str">
        <f t="shared" si="7"/>
        <v/>
      </c>
      <c r="U18">
        <f t="shared" si="8"/>
        <v>0</v>
      </c>
      <c r="V18">
        <f t="shared" si="11"/>
        <v>9.7244095390968671E-8</v>
      </c>
    </row>
    <row r="19" spans="1:22" x14ac:dyDescent="0.5">
      <c r="A19">
        <v>523.614990234375</v>
      </c>
      <c r="B19">
        <v>34.75</v>
      </c>
      <c r="E19">
        <v>0</v>
      </c>
      <c r="H19" t="s">
        <v>444</v>
      </c>
      <c r="I19">
        <v>98.900001010647074</v>
      </c>
      <c r="J19">
        <f>'hidden params'!J19</f>
        <v>0</v>
      </c>
      <c r="K19" t="str">
        <f t="shared" si="0"/>
        <v/>
      </c>
      <c r="L19">
        <f t="shared" si="1"/>
        <v>0</v>
      </c>
      <c r="M19">
        <f t="shared" si="9"/>
        <v>9.7244095390968671E-8</v>
      </c>
      <c r="N19">
        <f t="shared" si="2"/>
        <v>0</v>
      </c>
      <c r="O19">
        <f t="shared" si="10"/>
        <v>9.7244095390968671E-8</v>
      </c>
      <c r="P19" t="str">
        <f t="shared" si="3"/>
        <v/>
      </c>
      <c r="Q19" t="str">
        <f t="shared" si="4"/>
        <v/>
      </c>
      <c r="R19" t="str">
        <f t="shared" si="5"/>
        <v/>
      </c>
      <c r="S19" t="str">
        <f t="shared" si="6"/>
        <v/>
      </c>
      <c r="T19" t="str">
        <f t="shared" si="7"/>
        <v/>
      </c>
      <c r="U19">
        <f t="shared" si="8"/>
        <v>0</v>
      </c>
      <c r="V19">
        <f t="shared" si="11"/>
        <v>9.7244095390968671E-8</v>
      </c>
    </row>
    <row r="20" spans="1:22" x14ac:dyDescent="0.5">
      <c r="A20">
        <v>523.625</v>
      </c>
      <c r="B20">
        <v>38.25</v>
      </c>
      <c r="E20">
        <v>0</v>
      </c>
      <c r="F20">
        <v>0.49121182668488439</v>
      </c>
      <c r="H20" t="s">
        <v>450</v>
      </c>
      <c r="I20">
        <f>'hidden params'!I20</f>
        <v>0.82235748181840074</v>
      </c>
      <c r="J20">
        <f>'hidden params'!J20</f>
        <v>0</v>
      </c>
      <c r="K20" t="str">
        <f t="shared" si="0"/>
        <v/>
      </c>
      <c r="L20">
        <f t="shared" si="1"/>
        <v>0</v>
      </c>
      <c r="M20">
        <f t="shared" si="9"/>
        <v>9.7244095390968671E-8</v>
      </c>
      <c r="N20">
        <f t="shared" si="2"/>
        <v>0</v>
      </c>
      <c r="O20">
        <f t="shared" si="10"/>
        <v>9.7244095390968671E-8</v>
      </c>
      <c r="P20" t="str">
        <f t="shared" si="3"/>
        <v/>
      </c>
      <c r="Q20" t="str">
        <f t="shared" si="4"/>
        <v/>
      </c>
      <c r="R20" t="str">
        <f t="shared" si="5"/>
        <v/>
      </c>
      <c r="S20" t="str">
        <f t="shared" si="6"/>
        <v/>
      </c>
      <c r="T20" t="str">
        <f t="shared" si="7"/>
        <v/>
      </c>
      <c r="U20">
        <f t="shared" si="8"/>
        <v>0</v>
      </c>
      <c r="V20">
        <f t="shared" si="11"/>
        <v>9.7244095390968671E-8</v>
      </c>
    </row>
    <row r="21" spans="1:22" x14ac:dyDescent="0.5">
      <c r="A21">
        <v>523.635009765625</v>
      </c>
      <c r="B21">
        <v>33</v>
      </c>
      <c r="E21">
        <v>0</v>
      </c>
      <c r="F21">
        <v>0.63241698596845997</v>
      </c>
      <c r="H21" t="s">
        <v>451</v>
      </c>
      <c r="I21">
        <f>'hidden params'!I21</f>
        <v>7.2200180148492263</v>
      </c>
      <c r="J21">
        <f>'hidden params'!J21</f>
        <v>0</v>
      </c>
      <c r="K21" t="str">
        <f t="shared" si="0"/>
        <v/>
      </c>
      <c r="L21">
        <f t="shared" si="1"/>
        <v>0</v>
      </c>
      <c r="M21">
        <f t="shared" si="9"/>
        <v>9.7244095390968671E-8</v>
      </c>
      <c r="N21">
        <f t="shared" si="2"/>
        <v>0</v>
      </c>
      <c r="O21">
        <f t="shared" si="10"/>
        <v>9.7244095390968671E-8</v>
      </c>
      <c r="P21" t="str">
        <f t="shared" si="3"/>
        <v/>
      </c>
      <c r="Q21" t="str">
        <f t="shared" si="4"/>
        <v/>
      </c>
      <c r="R21" t="str">
        <f t="shared" si="5"/>
        <v/>
      </c>
      <c r="S21" t="str">
        <f t="shared" si="6"/>
        <v/>
      </c>
      <c r="T21" t="str">
        <f t="shared" si="7"/>
        <v/>
      </c>
      <c r="U21">
        <f t="shared" si="8"/>
        <v>0</v>
      </c>
      <c r="V21">
        <f t="shared" si="11"/>
        <v>9.7244095390968671E-8</v>
      </c>
    </row>
    <row r="22" spans="1:22" x14ac:dyDescent="0.5">
      <c r="A22">
        <v>523.64501953125</v>
      </c>
      <c r="B22">
        <v>40.75</v>
      </c>
      <c r="E22">
        <v>0</v>
      </c>
      <c r="F22">
        <v>79777.078244570803</v>
      </c>
      <c r="H22" s="22" t="s">
        <v>457</v>
      </c>
      <c r="I22" s="22">
        <v>5.6864251938183692</v>
      </c>
      <c r="J22">
        <f>'hidden params'!J22</f>
        <v>0</v>
      </c>
      <c r="K22" t="str">
        <f t="shared" si="0"/>
        <v/>
      </c>
      <c r="L22">
        <f t="shared" si="1"/>
        <v>0</v>
      </c>
      <c r="M22">
        <f t="shared" si="9"/>
        <v>9.7244095390968671E-8</v>
      </c>
      <c r="N22">
        <f t="shared" si="2"/>
        <v>0</v>
      </c>
      <c r="O22">
        <f t="shared" si="10"/>
        <v>9.7244095390968671E-8</v>
      </c>
      <c r="P22" t="str">
        <f t="shared" si="3"/>
        <v/>
      </c>
      <c r="Q22" t="str">
        <f t="shared" si="4"/>
        <v/>
      </c>
      <c r="R22" t="str">
        <f t="shared" si="5"/>
        <v/>
      </c>
      <c r="S22" t="str">
        <f t="shared" si="6"/>
        <v/>
      </c>
      <c r="T22" t="str">
        <f t="shared" si="7"/>
        <v/>
      </c>
      <c r="U22">
        <f t="shared" si="8"/>
        <v>0</v>
      </c>
      <c r="V22">
        <f t="shared" si="11"/>
        <v>9.7244095390968671E-8</v>
      </c>
    </row>
    <row r="23" spans="1:22" x14ac:dyDescent="0.5">
      <c r="A23">
        <v>523.655029296875</v>
      </c>
      <c r="B23">
        <v>53</v>
      </c>
      <c r="E23">
        <v>0</v>
      </c>
      <c r="F23">
        <v>2.4866021362550139</v>
      </c>
      <c r="H23" s="23" t="s">
        <v>512</v>
      </c>
      <c r="I23" s="23">
        <v>6.9999946862593436</v>
      </c>
      <c r="J23">
        <f>'hidden params'!J23</f>
        <v>0</v>
      </c>
      <c r="K23" t="str">
        <f t="shared" si="0"/>
        <v/>
      </c>
      <c r="L23">
        <f t="shared" si="1"/>
        <v>0</v>
      </c>
      <c r="M23">
        <f t="shared" si="9"/>
        <v>9.7244095390968671E-8</v>
      </c>
      <c r="N23">
        <f t="shared" si="2"/>
        <v>0</v>
      </c>
      <c r="O23">
        <f t="shared" si="10"/>
        <v>9.7244095390968671E-8</v>
      </c>
      <c r="P23" t="str">
        <f t="shared" si="3"/>
        <v/>
      </c>
      <c r="Q23" t="str">
        <f t="shared" si="4"/>
        <v/>
      </c>
      <c r="R23" t="str">
        <f t="shared" si="5"/>
        <v/>
      </c>
      <c r="S23" t="str">
        <f t="shared" si="6"/>
        <v/>
      </c>
      <c r="T23" t="str">
        <f t="shared" si="7"/>
        <v/>
      </c>
      <c r="U23">
        <f t="shared" si="8"/>
        <v>0</v>
      </c>
      <c r="V23">
        <f t="shared" si="11"/>
        <v>9.7244095390968671E-8</v>
      </c>
    </row>
    <row r="24" spans="1:22" x14ac:dyDescent="0.5">
      <c r="A24">
        <v>523.66497802734375</v>
      </c>
      <c r="B24">
        <v>53.75</v>
      </c>
      <c r="E24">
        <v>0</v>
      </c>
      <c r="F24">
        <v>7.2200180148492263</v>
      </c>
      <c r="H24" t="s">
        <v>446</v>
      </c>
      <c r="I24">
        <v>4139189911.7609606</v>
      </c>
      <c r="J24">
        <f>'hidden params'!J24</f>
        <v>0</v>
      </c>
      <c r="K24" t="str">
        <f t="shared" si="0"/>
        <v/>
      </c>
      <c r="L24">
        <f t="shared" si="1"/>
        <v>0</v>
      </c>
      <c r="M24">
        <f t="shared" si="9"/>
        <v>9.7244095390968671E-8</v>
      </c>
      <c r="N24">
        <f t="shared" si="2"/>
        <v>0</v>
      </c>
      <c r="O24">
        <f t="shared" si="10"/>
        <v>9.7244095390968671E-8</v>
      </c>
      <c r="P24" t="str">
        <f t="shared" si="3"/>
        <v/>
      </c>
      <c r="Q24" t="str">
        <f t="shared" si="4"/>
        <v/>
      </c>
      <c r="R24" t="str">
        <f t="shared" si="5"/>
        <v/>
      </c>
      <c r="S24" t="str">
        <f t="shared" si="6"/>
        <v/>
      </c>
      <c r="T24" t="str">
        <f t="shared" si="7"/>
        <v/>
      </c>
      <c r="U24">
        <f t="shared" si="8"/>
        <v>0</v>
      </c>
      <c r="V24">
        <f t="shared" si="11"/>
        <v>9.7244095390968671E-8</v>
      </c>
    </row>
    <row r="25" spans="1:22" x14ac:dyDescent="0.5">
      <c r="A25">
        <v>523.67498779296875</v>
      </c>
      <c r="B25">
        <v>65.25</v>
      </c>
      <c r="E25">
        <v>0</v>
      </c>
      <c r="H25" t="s">
        <v>452</v>
      </c>
      <c r="I25">
        <v>2437327740.4384365</v>
      </c>
      <c r="J25">
        <f>'hidden params'!J25</f>
        <v>0</v>
      </c>
      <c r="K25" t="str">
        <f t="shared" si="0"/>
        <v/>
      </c>
      <c r="L25">
        <f t="shared" si="1"/>
        <v>0</v>
      </c>
      <c r="M25">
        <f t="shared" si="9"/>
        <v>9.7244095390968671E-8</v>
      </c>
      <c r="N25">
        <f t="shared" si="2"/>
        <v>0</v>
      </c>
      <c r="O25">
        <f t="shared" si="10"/>
        <v>9.7244095390968671E-8</v>
      </c>
      <c r="P25" t="str">
        <f t="shared" si="3"/>
        <v/>
      </c>
      <c r="Q25" t="str">
        <f t="shared" si="4"/>
        <v/>
      </c>
      <c r="R25" t="str">
        <f t="shared" si="5"/>
        <v/>
      </c>
      <c r="S25" t="str">
        <f t="shared" si="6"/>
        <v/>
      </c>
      <c r="T25" t="str">
        <f t="shared" si="7"/>
        <v/>
      </c>
      <c r="U25">
        <f t="shared" si="8"/>
        <v>0</v>
      </c>
      <c r="V25">
        <f t="shared" si="11"/>
        <v>9.7244095390968671E-8</v>
      </c>
    </row>
    <row r="26" spans="1:22" x14ac:dyDescent="0.5">
      <c r="A26">
        <v>523.68499755859375</v>
      </c>
      <c r="B26">
        <v>90.75</v>
      </c>
      <c r="E26">
        <v>0</v>
      </c>
      <c r="H26" t="s">
        <v>510</v>
      </c>
      <c r="I26">
        <v>38124367.59735167</v>
      </c>
      <c r="J26">
        <f>'hidden params'!J26</f>
        <v>0</v>
      </c>
      <c r="K26" t="str">
        <f t="shared" si="0"/>
        <v/>
      </c>
      <c r="L26">
        <f t="shared" si="1"/>
        <v>0</v>
      </c>
      <c r="M26">
        <f t="shared" si="9"/>
        <v>9.7244095390968671E-8</v>
      </c>
      <c r="N26">
        <f t="shared" si="2"/>
        <v>0</v>
      </c>
      <c r="O26">
        <f t="shared" si="10"/>
        <v>9.7244095390968671E-8</v>
      </c>
      <c r="P26" t="str">
        <f t="shared" si="3"/>
        <v/>
      </c>
      <c r="Q26" t="str">
        <f t="shared" si="4"/>
        <v/>
      </c>
      <c r="R26" t="str">
        <f t="shared" si="5"/>
        <v/>
      </c>
      <c r="S26" t="str">
        <f t="shared" si="6"/>
        <v/>
      </c>
      <c r="T26" t="str">
        <f t="shared" si="7"/>
        <v/>
      </c>
      <c r="U26">
        <f t="shared" si="8"/>
        <v>0</v>
      </c>
      <c r="V26">
        <f t="shared" si="11"/>
        <v>9.7244095390968671E-8</v>
      </c>
    </row>
    <row r="27" spans="1:22" x14ac:dyDescent="0.5">
      <c r="A27">
        <v>523.69500732421875</v>
      </c>
      <c r="B27">
        <v>88.25</v>
      </c>
      <c r="E27">
        <v>0</v>
      </c>
      <c r="H27" t="s">
        <v>473</v>
      </c>
      <c r="I27">
        <f xml:space="preserve"> 1 + 1.5*EXP(-(I22 * 0.000239 * I19))</f>
        <v>2.3113465444106009</v>
      </c>
      <c r="J27">
        <f>'hidden params'!J27</f>
        <v>0</v>
      </c>
      <c r="K27" t="str">
        <f t="shared" si="0"/>
        <v/>
      </c>
      <c r="L27">
        <f t="shared" si="1"/>
        <v>0</v>
      </c>
      <c r="M27">
        <f t="shared" si="9"/>
        <v>9.7244095390968671E-8</v>
      </c>
      <c r="N27">
        <f t="shared" si="2"/>
        <v>0</v>
      </c>
      <c r="O27">
        <f t="shared" si="10"/>
        <v>9.7244095390968671E-8</v>
      </c>
      <c r="P27" t="str">
        <f t="shared" si="3"/>
        <v/>
      </c>
      <c r="Q27" t="str">
        <f t="shared" si="4"/>
        <v/>
      </c>
      <c r="R27" t="str">
        <f t="shared" si="5"/>
        <v/>
      </c>
      <c r="S27" t="str">
        <f t="shared" si="6"/>
        <v/>
      </c>
      <c r="T27" t="str">
        <f t="shared" si="7"/>
        <v/>
      </c>
      <c r="U27">
        <f t="shared" si="8"/>
        <v>0</v>
      </c>
      <c r="V27">
        <f t="shared" si="11"/>
        <v>9.7244095390968671E-8</v>
      </c>
    </row>
    <row r="28" spans="1:22" x14ac:dyDescent="0.5">
      <c r="A28">
        <v>523.70501708984375</v>
      </c>
      <c r="B28">
        <v>58.25</v>
      </c>
      <c r="E28">
        <v>0</v>
      </c>
      <c r="H28" t="s">
        <v>472</v>
      </c>
      <c r="I28">
        <f>MIN((ABS((I3*I8)-I23*I14))/((AVERAGE((I3*I8*(1-I8)),(I23*I14*(1-I14))))),(ABS((I23*I14)-I22*I11))/((AVERAGE((I23*I14*(1-I14)),(I22*I11*(1-I11))))))</f>
        <v>1.3381217676747896</v>
      </c>
      <c r="J28">
        <f>'hidden params'!J28</f>
        <v>0</v>
      </c>
      <c r="K28" t="str">
        <f t="shared" si="0"/>
        <v/>
      </c>
      <c r="L28">
        <f t="shared" si="1"/>
        <v>0</v>
      </c>
      <c r="M28">
        <f t="shared" si="9"/>
        <v>9.7244095390968671E-8</v>
      </c>
      <c r="N28">
        <f t="shared" si="2"/>
        <v>0</v>
      </c>
      <c r="O28">
        <f t="shared" si="10"/>
        <v>9.7244095390968671E-8</v>
      </c>
      <c r="P28" t="str">
        <f t="shared" si="3"/>
        <v/>
      </c>
      <c r="Q28" t="str">
        <f t="shared" si="4"/>
        <v/>
      </c>
      <c r="R28" t="str">
        <f t="shared" si="5"/>
        <v/>
      </c>
      <c r="S28" t="str">
        <f t="shared" si="6"/>
        <v/>
      </c>
      <c r="T28" t="str">
        <f t="shared" si="7"/>
        <v/>
      </c>
      <c r="U28">
        <f t="shared" si="8"/>
        <v>0</v>
      </c>
      <c r="V28">
        <f t="shared" si="11"/>
        <v>9.7244095390968671E-8</v>
      </c>
    </row>
    <row r="29" spans="1:22" x14ac:dyDescent="0.5">
      <c r="A29">
        <v>523.71502685546875</v>
      </c>
      <c r="B29">
        <v>48.25</v>
      </c>
      <c r="H29" t="s">
        <v>474</v>
      </c>
      <c r="I29">
        <f>(I25-I26)/I26</f>
        <v>62.930968407925718</v>
      </c>
      <c r="J29">
        <f>'hidden params'!J29</f>
        <v>0</v>
      </c>
      <c r="K29" t="str">
        <f t="shared" si="0"/>
        <v/>
      </c>
      <c r="L29">
        <f t="shared" si="1"/>
        <v>0</v>
      </c>
      <c r="M29">
        <f t="shared" si="9"/>
        <v>9.7244095390968671E-8</v>
      </c>
      <c r="N29">
        <f t="shared" si="2"/>
        <v>0</v>
      </c>
      <c r="O29">
        <f t="shared" si="10"/>
        <v>9.7244095390968671E-8</v>
      </c>
      <c r="P29" t="str">
        <f t="shared" si="3"/>
        <v/>
      </c>
      <c r="Q29" t="str">
        <f t="shared" si="4"/>
        <v/>
      </c>
      <c r="R29" t="str">
        <f t="shared" si="5"/>
        <v/>
      </c>
      <c r="S29" t="str">
        <f t="shared" si="6"/>
        <v/>
      </c>
      <c r="T29" t="str">
        <f t="shared" si="7"/>
        <v/>
      </c>
      <c r="U29">
        <f t="shared" si="8"/>
        <v>0</v>
      </c>
      <c r="V29">
        <f t="shared" si="11"/>
        <v>9.7244095390968671E-8</v>
      </c>
    </row>
    <row r="30" spans="1:22" x14ac:dyDescent="0.5">
      <c r="A30">
        <v>523.7249755859375</v>
      </c>
      <c r="B30">
        <v>90.75</v>
      </c>
      <c r="H30" t="s">
        <v>516</v>
      </c>
      <c r="I30">
        <f>(I26-I6)/I6</f>
        <v>2.5952357436154077</v>
      </c>
      <c r="J30">
        <f>'hidden params'!J30</f>
        <v>0</v>
      </c>
      <c r="K30" t="str">
        <f t="shared" si="0"/>
        <v/>
      </c>
      <c r="L30">
        <f t="shared" si="1"/>
        <v>0</v>
      </c>
      <c r="M30">
        <f t="shared" si="9"/>
        <v>9.7244095390968671E-8</v>
      </c>
      <c r="N30">
        <f t="shared" si="2"/>
        <v>0</v>
      </c>
      <c r="O30">
        <f t="shared" si="10"/>
        <v>9.7244095390968671E-8</v>
      </c>
      <c r="P30" t="str">
        <f t="shared" si="3"/>
        <v/>
      </c>
      <c r="Q30" t="str">
        <f t="shared" si="4"/>
        <v/>
      </c>
      <c r="R30" t="str">
        <f t="shared" si="5"/>
        <v/>
      </c>
      <c r="S30" t="str">
        <f t="shared" si="6"/>
        <v/>
      </c>
      <c r="T30" t="str">
        <f t="shared" si="7"/>
        <v/>
      </c>
      <c r="U30">
        <f t="shared" si="8"/>
        <v>0</v>
      </c>
      <c r="V30">
        <f t="shared" si="11"/>
        <v>9.7244095390968671E-8</v>
      </c>
    </row>
    <row r="31" spans="1:22" x14ac:dyDescent="0.5">
      <c r="A31">
        <v>523.7349853515625</v>
      </c>
      <c r="B31">
        <v>291.5</v>
      </c>
      <c r="H31" t="s">
        <v>475</v>
      </c>
      <c r="I31">
        <f>(0.25* 0.0058*I22*I19)*EXP(-((I17-0.5)^2)/(2*((0.174318)^2)))</f>
        <v>0.75419847727989364</v>
      </c>
    </row>
    <row r="32" spans="1:22" x14ac:dyDescent="0.5">
      <c r="A32">
        <v>523.7449951171875</v>
      </c>
      <c r="B32">
        <v>1504</v>
      </c>
      <c r="H32" t="s">
        <v>498</v>
      </c>
      <c r="I32">
        <f xml:space="preserve"> 1/ (0.01 * $R$69)</f>
        <v>1.845918504411787E-4</v>
      </c>
    </row>
    <row r="33" spans="1:9" x14ac:dyDescent="0.5">
      <c r="A33">
        <v>523.7550048828125</v>
      </c>
      <c r="B33">
        <v>5748</v>
      </c>
      <c r="F33">
        <v>12750</v>
      </c>
      <c r="H33" t="s">
        <v>499</v>
      </c>
      <c r="I33">
        <f xml:space="preserve"> 1/ (0.01 * $R$72)</f>
        <v>4.0008564809253028E-6</v>
      </c>
    </row>
    <row r="34" spans="1:9" x14ac:dyDescent="0.5">
      <c r="A34">
        <v>523.7650146484375</v>
      </c>
      <c r="B34">
        <v>12100</v>
      </c>
      <c r="H34" t="s">
        <v>522</v>
      </c>
      <c r="I34">
        <f xml:space="preserve"> 1/ (0.01 * $R$75)</f>
        <v>1.6979472118618327E-6</v>
      </c>
    </row>
    <row r="35" spans="1:9" ht="14.7" thickBot="1" x14ac:dyDescent="0.55000000000000004">
      <c r="A35">
        <v>523.7750244140625</v>
      </c>
      <c r="B35">
        <v>14210</v>
      </c>
    </row>
    <row r="36" spans="1:9" x14ac:dyDescent="0.5">
      <c r="A36">
        <v>523.78497314453125</v>
      </c>
      <c r="B36">
        <v>9620</v>
      </c>
      <c r="G36" s="14">
        <v>30</v>
      </c>
      <c r="H36" s="15" t="s">
        <v>505</v>
      </c>
      <c r="I36" s="18" t="s">
        <v>506</v>
      </c>
    </row>
    <row r="37" spans="1:9" x14ac:dyDescent="0.5">
      <c r="A37">
        <v>523.79498291015625</v>
      </c>
      <c r="B37">
        <v>3988</v>
      </c>
      <c r="G37" s="13" t="s">
        <v>461</v>
      </c>
      <c r="H37">
        <f>AVERAGE(K101:K110)</f>
        <v>1.4827087225004671</v>
      </c>
      <c r="I37" s="19">
        <f>STDEV(K101:K110)</f>
        <v>0.64225063982967145</v>
      </c>
    </row>
    <row r="38" spans="1:9" x14ac:dyDescent="0.5">
      <c r="A38">
        <v>523.80499267578125</v>
      </c>
      <c r="B38">
        <v>1349</v>
      </c>
      <c r="G38" s="13" t="s">
        <v>463</v>
      </c>
      <c r="H38">
        <f>AVERAGE(M101:M110)</f>
        <v>2.9146608922411064</v>
      </c>
      <c r="I38" s="19">
        <f>STDEV(M101:M110)</f>
        <v>1.3328091772901807</v>
      </c>
    </row>
    <row r="39" spans="1:9" x14ac:dyDescent="0.5">
      <c r="A39">
        <v>523.81500244140625</v>
      </c>
      <c r="B39">
        <v>713.29998779296875</v>
      </c>
      <c r="G39" s="13" t="s">
        <v>465</v>
      </c>
      <c r="H39">
        <f>AVERAGE(O101:O110)</f>
        <v>4.9365640069350576</v>
      </c>
      <c r="I39" s="19">
        <f>STDEV(O101:O110)</f>
        <v>0.52774919358803152</v>
      </c>
    </row>
    <row r="40" spans="1:9" x14ac:dyDescent="0.5">
      <c r="A40">
        <v>523.82501220703125</v>
      </c>
      <c r="B40">
        <v>626.5</v>
      </c>
      <c r="G40" s="13" t="s">
        <v>507</v>
      </c>
      <c r="H40">
        <f>AVERAGE(Q101:Q110)</f>
        <v>0.19827739235906161</v>
      </c>
      <c r="I40" s="19">
        <f>STDEV(Q101:Q110)</f>
        <v>0.16116932064352968</v>
      </c>
    </row>
    <row r="41" spans="1:9" x14ac:dyDescent="0.5">
      <c r="A41">
        <v>523.83502197265625</v>
      </c>
      <c r="B41">
        <v>789.5</v>
      </c>
      <c r="G41" s="13" t="s">
        <v>508</v>
      </c>
      <c r="H41">
        <f>AVERAGE(R101:R110)</f>
        <v>0.21146263642135063</v>
      </c>
      <c r="I41" s="19">
        <f>STDEV(R101:R110)</f>
        <v>0.22971865157644608</v>
      </c>
    </row>
    <row r="42" spans="1:9" ht="14.7" thickBot="1" x14ac:dyDescent="0.55000000000000004">
      <c r="A42">
        <v>523.844970703125</v>
      </c>
      <c r="B42">
        <v>950</v>
      </c>
      <c r="G42" s="16" t="s">
        <v>509</v>
      </c>
      <c r="H42" s="17">
        <f>AVERAGE(S101:S110)</f>
        <v>0.59025997121958773</v>
      </c>
      <c r="I42" s="20">
        <f>STDEV(S101:S110)</f>
        <v>0.3034591779790371</v>
      </c>
    </row>
    <row r="43" spans="1:9" x14ac:dyDescent="0.5">
      <c r="A43">
        <v>523.85498046875</v>
      </c>
      <c r="B43">
        <v>756</v>
      </c>
      <c r="F43">
        <v>98.900001010647074</v>
      </c>
    </row>
    <row r="44" spans="1:9" x14ac:dyDescent="0.5">
      <c r="A44">
        <v>523.864990234375</v>
      </c>
      <c r="B44">
        <v>415</v>
      </c>
      <c r="F44">
        <f xml:space="preserve"> $F$51 / 2</f>
        <v>98.900001010647074</v>
      </c>
    </row>
    <row r="45" spans="1:9" x14ac:dyDescent="0.5">
      <c r="A45">
        <v>523.875</v>
      </c>
      <c r="B45">
        <v>241.30000305175781</v>
      </c>
    </row>
    <row r="46" spans="1:9" x14ac:dyDescent="0.5">
      <c r="A46">
        <v>523.885009765625</v>
      </c>
      <c r="B46">
        <v>184</v>
      </c>
    </row>
    <row r="47" spans="1:9" x14ac:dyDescent="0.5">
      <c r="A47">
        <v>523.89501953125</v>
      </c>
      <c r="B47">
        <v>142</v>
      </c>
    </row>
    <row r="48" spans="1:9" x14ac:dyDescent="0.5">
      <c r="A48">
        <v>523.905029296875</v>
      </c>
      <c r="B48">
        <v>103.30000305175781</v>
      </c>
    </row>
    <row r="49" spans="1:16" x14ac:dyDescent="0.5">
      <c r="A49">
        <v>523.91497802734375</v>
      </c>
      <c r="B49">
        <v>94.5</v>
      </c>
    </row>
    <row r="50" spans="1:16" x14ac:dyDescent="0.5">
      <c r="A50">
        <v>523.92498779296875</v>
      </c>
      <c r="B50">
        <v>116.30000305175781</v>
      </c>
      <c r="E50" t="s">
        <v>440</v>
      </c>
      <c r="F50">
        <f>MEDIAN(F54:F68)</f>
        <v>150.57500041614878</v>
      </c>
    </row>
    <row r="51" spans="1:16" x14ac:dyDescent="0.5">
      <c r="A51">
        <v>523.93499755859375</v>
      </c>
      <c r="B51">
        <v>90.25</v>
      </c>
      <c r="E51" t="s">
        <v>441</v>
      </c>
      <c r="F51">
        <f>AVERAGE(F54:F68)</f>
        <v>197.80000202129415</v>
      </c>
    </row>
    <row r="52" spans="1:16" x14ac:dyDescent="0.5">
      <c r="A52">
        <v>523.94500732421875</v>
      </c>
      <c r="B52">
        <v>52.5</v>
      </c>
      <c r="E52" t="s">
        <v>442</v>
      </c>
      <c r="F52">
        <f>SUM(E$1:E$12)</f>
        <v>976770</v>
      </c>
    </row>
    <row r="53" spans="1:16" x14ac:dyDescent="0.5">
      <c r="A53">
        <v>523.95501708984375</v>
      </c>
      <c r="B53">
        <v>72.5</v>
      </c>
      <c r="E53" t="s">
        <v>443</v>
      </c>
      <c r="F53">
        <f>ABS(F52/F50)</f>
        <v>6486.9334039546438</v>
      </c>
    </row>
    <row r="54" spans="1:16" x14ac:dyDescent="0.5">
      <c r="A54">
        <v>523.96502685546875</v>
      </c>
      <c r="B54">
        <v>111.69999694824219</v>
      </c>
      <c r="F54">
        <f>AVERAGE(B1:B10)</f>
        <v>34.35</v>
      </c>
    </row>
    <row r="55" spans="1:16" x14ac:dyDescent="0.5">
      <c r="A55">
        <v>523.9749755859375</v>
      </c>
      <c r="B55">
        <v>104.80000305175781</v>
      </c>
      <c r="F55">
        <v>54.75</v>
      </c>
    </row>
    <row r="56" spans="1:16" x14ac:dyDescent="0.5">
      <c r="A56">
        <v>523.9849853515625</v>
      </c>
      <c r="B56">
        <v>64.5</v>
      </c>
      <c r="F56">
        <v>80.75</v>
      </c>
    </row>
    <row r="57" spans="1:16" x14ac:dyDescent="0.5">
      <c r="A57">
        <v>523.9949951171875</v>
      </c>
      <c r="B57">
        <v>74</v>
      </c>
      <c r="F57">
        <v>222.80000305175781</v>
      </c>
    </row>
    <row r="58" spans="1:16" x14ac:dyDescent="0.5">
      <c r="A58">
        <v>524.0050048828125</v>
      </c>
      <c r="B58">
        <v>97.5</v>
      </c>
      <c r="F58">
        <v>209.19999694824219</v>
      </c>
    </row>
    <row r="59" spans="1:16" x14ac:dyDescent="0.5">
      <c r="A59">
        <v>524.0150146484375</v>
      </c>
      <c r="B59">
        <v>71.75</v>
      </c>
      <c r="F59">
        <v>370.5</v>
      </c>
    </row>
    <row r="60" spans="1:16" x14ac:dyDescent="0.5">
      <c r="A60">
        <v>524.0250244140625</v>
      </c>
      <c r="B60">
        <v>54.75</v>
      </c>
      <c r="F60">
        <v>271.20001220703125</v>
      </c>
    </row>
    <row r="61" spans="1:16" x14ac:dyDescent="0.5">
      <c r="A61">
        <v>524.03497314453125</v>
      </c>
      <c r="B61">
        <v>54.25</v>
      </c>
      <c r="F61">
        <v>229.30000305175781</v>
      </c>
      <c r="I61" s="21"/>
    </row>
    <row r="62" spans="1:16" x14ac:dyDescent="0.5">
      <c r="A62">
        <v>524.04498291015625</v>
      </c>
      <c r="B62">
        <v>47.5</v>
      </c>
      <c r="F62">
        <v>131</v>
      </c>
      <c r="I62" s="21"/>
    </row>
    <row r="63" spans="1:16" x14ac:dyDescent="0.5">
      <c r="A63">
        <v>524.05499267578125</v>
      </c>
      <c r="B63">
        <v>57.75</v>
      </c>
      <c r="F63">
        <v>59</v>
      </c>
      <c r="I63" s="21"/>
    </row>
    <row r="64" spans="1:16" x14ac:dyDescent="0.5">
      <c r="A64">
        <v>524.06500244140625</v>
      </c>
      <c r="B64">
        <v>60.5</v>
      </c>
      <c r="F64">
        <v>67</v>
      </c>
      <c r="L64" t="s">
        <v>485</v>
      </c>
      <c r="M64" t="s">
        <v>486</v>
      </c>
      <c r="N64" t="s">
        <v>487</v>
      </c>
      <c r="O64" t="s">
        <v>488</v>
      </c>
      <c r="P64" t="s">
        <v>489</v>
      </c>
    </row>
    <row r="65" spans="1:20" x14ac:dyDescent="0.5">
      <c r="A65">
        <v>524.07501220703125</v>
      </c>
      <c r="B65">
        <v>59.75</v>
      </c>
      <c r="F65">
        <v>95.5</v>
      </c>
      <c r="I65" t="s">
        <v>491</v>
      </c>
      <c r="L65">
        <v>0.99992346012779976</v>
      </c>
      <c r="M65">
        <v>0.99926511250471717</v>
      </c>
      <c r="N65">
        <v>0.99999203058375508</v>
      </c>
      <c r="O65">
        <v>0.99984692611395165</v>
      </c>
      <c r="P65">
        <v>0.99954077834185495</v>
      </c>
    </row>
    <row r="66" spans="1:20" x14ac:dyDescent="0.5">
      <c r="A66">
        <v>524.08502197265625</v>
      </c>
      <c r="B66">
        <v>80.75</v>
      </c>
      <c r="F66">
        <v>773.70001220703125</v>
      </c>
      <c r="I66" t="s">
        <v>492</v>
      </c>
      <c r="J66" t="s">
        <v>493</v>
      </c>
      <c r="K66" t="s">
        <v>494</v>
      </c>
      <c r="L66" t="s">
        <v>495</v>
      </c>
      <c r="M66" t="s">
        <v>496</v>
      </c>
      <c r="N66" t="s">
        <v>486</v>
      </c>
      <c r="O66" t="s">
        <v>487</v>
      </c>
      <c r="P66" t="s">
        <v>482</v>
      </c>
      <c r="Q66" t="s">
        <v>483</v>
      </c>
      <c r="R66" t="s">
        <v>497</v>
      </c>
      <c r="S66" t="s">
        <v>482</v>
      </c>
      <c r="T66" t="s">
        <v>483</v>
      </c>
    </row>
    <row r="67" spans="1:20" x14ac:dyDescent="0.5">
      <c r="A67">
        <v>524.094970703125</v>
      </c>
      <c r="B67">
        <v>76</v>
      </c>
      <c r="F67">
        <f>AVERAGE(B$576:B$586)</f>
        <v>170.15000083229759</v>
      </c>
      <c r="I67" t="s">
        <v>476</v>
      </c>
      <c r="J67">
        <v>2.604322454348337</v>
      </c>
      <c r="K67">
        <v>17387.669087861377</v>
      </c>
      <c r="L67">
        <v>1.4977984922467027E-4</v>
      </c>
      <c r="M67">
        <v>2.7764451051977934</v>
      </c>
      <c r="N67">
        <v>-48273.304407337353</v>
      </c>
      <c r="O67">
        <v>48278.513052246053</v>
      </c>
      <c r="P67">
        <v>0.99988766511360661</v>
      </c>
      <c r="Q67" s="12" t="s">
        <v>490</v>
      </c>
      <c r="R67">
        <v>667646.55270816619</v>
      </c>
      <c r="S67">
        <v>1</v>
      </c>
      <c r="T67" s="12" t="s">
        <v>490</v>
      </c>
    </row>
    <row r="68" spans="1:20" x14ac:dyDescent="0.5">
      <c r="A68">
        <v>524.10400390625</v>
      </c>
      <c r="B68">
        <v>38.5</v>
      </c>
      <c r="I68" t="s">
        <v>477</v>
      </c>
      <c r="J68">
        <v>0.4883679086153046</v>
      </c>
      <c r="K68">
        <v>1092.752004502473</v>
      </c>
      <c r="L68">
        <v>4.4691559164666752E-4</v>
      </c>
      <c r="M68">
        <v>2.7764451051977934</v>
      </c>
      <c r="N68">
        <v>-3033.4775861873532</v>
      </c>
      <c r="O68">
        <v>3034.4543220045834</v>
      </c>
      <c r="P68">
        <v>0.99966481332021251</v>
      </c>
      <c r="Q68" s="12" t="s">
        <v>490</v>
      </c>
      <c r="R68">
        <v>223755.89903128784</v>
      </c>
      <c r="S68">
        <v>1</v>
      </c>
      <c r="T68" s="12" t="s">
        <v>490</v>
      </c>
    </row>
    <row r="69" spans="1:20" x14ac:dyDescent="0.5">
      <c r="A69">
        <v>524.114990234375</v>
      </c>
      <c r="B69">
        <v>27.5</v>
      </c>
      <c r="I69" t="s">
        <v>478</v>
      </c>
      <c r="J69">
        <v>85008.593774152148</v>
      </c>
      <c r="K69">
        <v>460521922.12700444</v>
      </c>
      <c r="L69">
        <v>1.845918504411787E-4</v>
      </c>
      <c r="M69">
        <v>2.7764451051977934</v>
      </c>
      <c r="N69">
        <v>-1278528827.9320266</v>
      </c>
      <c r="O69">
        <v>1278698845.119575</v>
      </c>
      <c r="P69">
        <v>0.99986155611315186</v>
      </c>
      <c r="Q69" s="12" t="s">
        <v>490</v>
      </c>
      <c r="R69">
        <v>541735.72539089748</v>
      </c>
      <c r="S69">
        <v>1</v>
      </c>
      <c r="T69" s="12" t="s">
        <v>490</v>
      </c>
    </row>
    <row r="70" spans="1:20" x14ac:dyDescent="0.5">
      <c r="A70">
        <v>524.125</v>
      </c>
      <c r="B70">
        <v>30.5</v>
      </c>
      <c r="I70" t="s">
        <v>479</v>
      </c>
      <c r="J70">
        <v>5.6864251938183692</v>
      </c>
      <c r="K70">
        <v>490629.24732578761</v>
      </c>
      <c r="L70">
        <v>1.1590065665291392E-5</v>
      </c>
      <c r="M70">
        <v>2.7764451051977934</v>
      </c>
      <c r="N70">
        <v>-1362199.4857793667</v>
      </c>
      <c r="O70">
        <v>1362210.8586297545</v>
      </c>
      <c r="P70">
        <v>0.99999130745075127</v>
      </c>
      <c r="Q70" s="12" t="s">
        <v>490</v>
      </c>
      <c r="R70">
        <v>8628078.8123115301</v>
      </c>
      <c r="S70">
        <v>1</v>
      </c>
      <c r="T70" s="12" t="s">
        <v>490</v>
      </c>
    </row>
    <row r="71" spans="1:20" x14ac:dyDescent="0.5">
      <c r="A71">
        <v>524.135009765625</v>
      </c>
      <c r="B71">
        <v>32.5</v>
      </c>
      <c r="I71" t="s">
        <v>480</v>
      </c>
      <c r="J71">
        <v>0.72334334547525392</v>
      </c>
      <c r="K71">
        <v>18328.748361004928</v>
      </c>
      <c r="L71">
        <v>3.9464961339869391E-5</v>
      </c>
      <c r="M71">
        <v>2.7764451051977934</v>
      </c>
      <c r="N71">
        <v>-50888.040327968738</v>
      </c>
      <c r="O71">
        <v>50889.487014659688</v>
      </c>
      <c r="P71">
        <v>0.99997040127900472</v>
      </c>
      <c r="Q71" s="12" t="s">
        <v>490</v>
      </c>
      <c r="R71">
        <v>2533893.2715227371</v>
      </c>
      <c r="S71">
        <v>1</v>
      </c>
      <c r="T71" s="12" t="s">
        <v>490</v>
      </c>
    </row>
    <row r="72" spans="1:20" x14ac:dyDescent="0.5">
      <c r="A72">
        <v>524.14398193359375</v>
      </c>
      <c r="B72">
        <v>53.25</v>
      </c>
      <c r="I72" t="s">
        <v>481</v>
      </c>
      <c r="J72">
        <v>297370.45775167283</v>
      </c>
      <c r="K72">
        <v>74326699587.808792</v>
      </c>
      <c r="L72">
        <v>4.0008564809253028E-6</v>
      </c>
      <c r="M72">
        <v>2.7764451051977934</v>
      </c>
      <c r="N72">
        <v>-206363703885.62082</v>
      </c>
      <c r="O72">
        <v>206364298626.53632</v>
      </c>
      <c r="P72">
        <v>0.9999969993576393</v>
      </c>
      <c r="Q72" s="12" t="s">
        <v>490</v>
      </c>
      <c r="R72">
        <v>24994648.140158325</v>
      </c>
      <c r="S72">
        <v>1</v>
      </c>
      <c r="T72" s="12" t="s">
        <v>490</v>
      </c>
    </row>
    <row r="73" spans="1:20" x14ac:dyDescent="0.5">
      <c r="A73">
        <v>524.15399169921875</v>
      </c>
      <c r="B73">
        <v>67.5</v>
      </c>
      <c r="I73" t="s">
        <v>517</v>
      </c>
      <c r="J73">
        <v>6.9999946862593436</v>
      </c>
      <c r="K73">
        <v>291057.67185778078</v>
      </c>
      <c r="L73">
        <v>2.4050198167185727E-5</v>
      </c>
      <c r="M73">
        <v>2.7764451051977934</v>
      </c>
      <c r="N73">
        <v>-808098.6483651147</v>
      </c>
      <c r="O73">
        <v>808112.64835448726</v>
      </c>
      <c r="P73">
        <v>0.99998196235137682</v>
      </c>
      <c r="Q73" s="12" t="s">
        <v>490</v>
      </c>
      <c r="R73">
        <v>4157969.8971645385</v>
      </c>
      <c r="S73">
        <v>1</v>
      </c>
      <c r="T73" s="12" t="s">
        <v>490</v>
      </c>
    </row>
    <row r="74" spans="1:20" x14ac:dyDescent="0.5">
      <c r="A74">
        <v>524.16400146484375</v>
      </c>
      <c r="B74">
        <v>79.25</v>
      </c>
      <c r="I74" t="s">
        <v>518</v>
      </c>
      <c r="J74">
        <v>0.80243859811161222</v>
      </c>
      <c r="K74">
        <v>35970.481569481984</v>
      </c>
      <c r="L74">
        <v>2.2308252853429015E-5</v>
      </c>
      <c r="M74">
        <v>2.7764451051977934</v>
      </c>
      <c r="N74">
        <v>-99869.265046597589</v>
      </c>
      <c r="O74">
        <v>99870.869923793813</v>
      </c>
      <c r="P74">
        <v>0.99998326881036159</v>
      </c>
      <c r="Q74" s="12" t="s">
        <v>490</v>
      </c>
      <c r="R74">
        <v>4482645.9811544111</v>
      </c>
      <c r="S74">
        <v>1</v>
      </c>
      <c r="T74" s="12" t="s">
        <v>490</v>
      </c>
    </row>
    <row r="75" spans="1:20" x14ac:dyDescent="0.5">
      <c r="A75">
        <v>524.17401123046875</v>
      </c>
      <c r="B75">
        <v>93.25</v>
      </c>
      <c r="I75" t="s">
        <v>519</v>
      </c>
      <c r="J75">
        <v>140337.95692685994</v>
      </c>
      <c r="K75">
        <v>82651542961.089233</v>
      </c>
      <c r="L75">
        <v>1.6979472118618327E-6</v>
      </c>
      <c r="M75">
        <v>2.7764451051977934</v>
      </c>
      <c r="N75">
        <v>-229477331553.40442</v>
      </c>
      <c r="O75">
        <v>229477612229.31827</v>
      </c>
      <c r="P75">
        <v>0.9999987265395911</v>
      </c>
      <c r="Q75" s="12" t="s">
        <v>490</v>
      </c>
      <c r="R75">
        <v>58894646.018086761</v>
      </c>
      <c r="S75">
        <v>1</v>
      </c>
      <c r="T75" s="12" t="s">
        <v>490</v>
      </c>
    </row>
    <row r="76" spans="1:20" x14ac:dyDescent="0.5">
      <c r="A76">
        <v>524.18402099609375</v>
      </c>
      <c r="B76">
        <v>90.5</v>
      </c>
    </row>
    <row r="77" spans="1:20" x14ac:dyDescent="0.5">
      <c r="A77">
        <v>524.1939697265625</v>
      </c>
      <c r="B77">
        <v>115</v>
      </c>
      <c r="I77" t="s">
        <v>500</v>
      </c>
      <c r="J77" t="s">
        <v>501</v>
      </c>
      <c r="K77" t="s">
        <v>472</v>
      </c>
    </row>
    <row r="78" spans="1:20" x14ac:dyDescent="0.5">
      <c r="A78">
        <v>524.2039794921875</v>
      </c>
      <c r="B78">
        <v>187</v>
      </c>
      <c r="I78">
        <f>MIN(I32:I34)</f>
        <v>1.6979472118618327E-6</v>
      </c>
      <c r="J78">
        <f>I30</f>
        <v>2.5952357436154077</v>
      </c>
      <c r="K78">
        <f>I28</f>
        <v>1.3381217676747896</v>
      </c>
    </row>
    <row r="79" spans="1:20" x14ac:dyDescent="0.5">
      <c r="A79">
        <v>524.2139892578125</v>
      </c>
      <c r="B79">
        <v>243.80000305175781</v>
      </c>
      <c r="I79">
        <f>8</f>
        <v>8</v>
      </c>
      <c r="J79">
        <f>J80*2</f>
        <v>1.5083969545597873</v>
      </c>
      <c r="K79">
        <v>2</v>
      </c>
    </row>
    <row r="80" spans="1:20" x14ac:dyDescent="0.5">
      <c r="A80">
        <v>524.2239990234375</v>
      </c>
      <c r="B80">
        <v>252.30000305175781</v>
      </c>
      <c r="I80">
        <f>4</f>
        <v>4</v>
      </c>
      <c r="J80">
        <f>I31</f>
        <v>0.75419847727989364</v>
      </c>
      <c r="K80">
        <v>1.5</v>
      </c>
    </row>
    <row r="81" spans="1:11" x14ac:dyDescent="0.5">
      <c r="A81">
        <v>524.2340087890625</v>
      </c>
      <c r="B81">
        <v>365.79998779296875</v>
      </c>
      <c r="I81">
        <f>2</f>
        <v>2</v>
      </c>
      <c r="J81">
        <f>J80/2</f>
        <v>0.37709923863994682</v>
      </c>
      <c r="K81">
        <v>1</v>
      </c>
    </row>
    <row r="82" spans="1:11" x14ac:dyDescent="0.5">
      <c r="A82">
        <v>524.2440185546875</v>
      </c>
      <c r="B82">
        <v>1661</v>
      </c>
    </row>
    <row r="83" spans="1:11" x14ac:dyDescent="0.5">
      <c r="A83">
        <v>524.2540283203125</v>
      </c>
      <c r="B83">
        <v>9405</v>
      </c>
    </row>
    <row r="84" spans="1:11" x14ac:dyDescent="0.5">
      <c r="A84">
        <v>524.26397705078125</v>
      </c>
      <c r="B84">
        <v>30870</v>
      </c>
    </row>
    <row r="85" spans="1:11" x14ac:dyDescent="0.5">
      <c r="A85">
        <v>524.27398681640625</v>
      </c>
      <c r="B85">
        <v>49680</v>
      </c>
    </row>
    <row r="86" spans="1:11" x14ac:dyDescent="0.5">
      <c r="A86">
        <v>524.28399658203125</v>
      </c>
      <c r="B86">
        <v>39570</v>
      </c>
    </row>
    <row r="87" spans="1:11" x14ac:dyDescent="0.5">
      <c r="A87">
        <v>524.29400634765625</v>
      </c>
      <c r="B87">
        <v>15230</v>
      </c>
    </row>
    <row r="88" spans="1:11" x14ac:dyDescent="0.5">
      <c r="A88">
        <v>524.30401611328125</v>
      </c>
      <c r="B88">
        <v>2933</v>
      </c>
    </row>
    <row r="89" spans="1:11" x14ac:dyDescent="0.5">
      <c r="A89">
        <v>524.31402587890625</v>
      </c>
      <c r="B89">
        <v>740.5</v>
      </c>
      <c r="I89">
        <v>2437327740.4384365</v>
      </c>
    </row>
    <row r="90" spans="1:11" x14ac:dyDescent="0.5">
      <c r="A90">
        <v>524.323974609375</v>
      </c>
      <c r="B90">
        <v>551.29998779296875</v>
      </c>
      <c r="H90" t="s">
        <v>503</v>
      </c>
      <c r="I90">
        <f>((MIN(I24:I25)-I26)/(I98-I97))/((I26/(I96-I98)))</f>
        <v>62.930968407925725</v>
      </c>
    </row>
    <row r="91" spans="1:11" x14ac:dyDescent="0.5">
      <c r="A91">
        <v>524.333984375</v>
      </c>
      <c r="B91">
        <v>702.70001220703125</v>
      </c>
      <c r="H91" t="s">
        <v>504</v>
      </c>
      <c r="I91">
        <f>_xlfn.F.DIST(I90,I96-I97,I96-I98,FALSE)</f>
        <v>7.1268417305034247E-5</v>
      </c>
    </row>
    <row r="92" spans="1:11" x14ac:dyDescent="0.5">
      <c r="A92">
        <v>524.343994140625</v>
      </c>
      <c r="B92">
        <v>944.5</v>
      </c>
      <c r="I92">
        <f>ROUND(I91,3-(1+INT(LOG10(I91))))</f>
        <v>7.1299999999999998E-5</v>
      </c>
    </row>
    <row r="93" spans="1:11" x14ac:dyDescent="0.5">
      <c r="A93">
        <v>524.35400390625</v>
      </c>
      <c r="B93">
        <v>932.79998779296875</v>
      </c>
      <c r="H93" t="s">
        <v>523</v>
      </c>
      <c r="I93" t="e">
        <f>((I26-I6)/(I99-I98))/((I6/(I96-I99)))</f>
        <v>#DIV/0!</v>
      </c>
    </row>
    <row r="94" spans="1:11" x14ac:dyDescent="0.5">
      <c r="A94">
        <v>524.364013671875</v>
      </c>
      <c r="B94">
        <v>595.20001220703125</v>
      </c>
      <c r="H94" t="s">
        <v>524</v>
      </c>
      <c r="I94">
        <v>1</v>
      </c>
    </row>
    <row r="95" spans="1:11" x14ac:dyDescent="0.5">
      <c r="A95">
        <v>524.3740234375</v>
      </c>
      <c r="B95">
        <v>308</v>
      </c>
      <c r="I95">
        <f>ROUND(I94,3-(1+INT(LOG10(I94))))</f>
        <v>1</v>
      </c>
    </row>
    <row r="96" spans="1:11" x14ac:dyDescent="0.5">
      <c r="A96">
        <v>524.38397216796875</v>
      </c>
      <c r="B96">
        <v>196.5</v>
      </c>
      <c r="H96" t="s">
        <v>502</v>
      </c>
      <c r="I96">
        <v>10</v>
      </c>
    </row>
    <row r="97" spans="1:19" x14ac:dyDescent="0.5">
      <c r="A97">
        <v>524.39398193359375</v>
      </c>
      <c r="B97">
        <v>165.30000305175781</v>
      </c>
      <c r="H97" t="s">
        <v>23</v>
      </c>
      <c r="I97">
        <v>4</v>
      </c>
      <c r="J97" t="s">
        <v>467</v>
      </c>
      <c r="K97">
        <f>AVERAGE(K101:K120)</f>
        <v>1.4827087225004671</v>
      </c>
      <c r="L97">
        <f t="shared" ref="L97:P97" si="12">AVERAGE(L101:L120)</f>
        <v>97093.696977955755</v>
      </c>
      <c r="M97">
        <f t="shared" si="12"/>
        <v>2.9146608922411064</v>
      </c>
      <c r="N97">
        <f t="shared" si="12"/>
        <v>105408.13414411774</v>
      </c>
      <c r="O97">
        <f t="shared" si="12"/>
        <v>4.9365640069350576</v>
      </c>
      <c r="P97">
        <f t="shared" si="12"/>
        <v>301801.61276755662</v>
      </c>
    </row>
    <row r="98" spans="1:19" x14ac:dyDescent="0.5">
      <c r="A98">
        <v>524.40399169921875</v>
      </c>
      <c r="B98">
        <v>177.30000305175781</v>
      </c>
      <c r="H98" t="s">
        <v>24</v>
      </c>
      <c r="I98">
        <v>7</v>
      </c>
      <c r="J98" t="s">
        <v>468</v>
      </c>
      <c r="K98">
        <f>K99/AVERAGE(K101:K120)</f>
        <v>0.43316035717829204</v>
      </c>
      <c r="L98">
        <f t="shared" ref="L98:P98" si="13">L99/AVERAGE(L101:L120)</f>
        <v>0.74410635900508582</v>
      </c>
      <c r="M98">
        <f t="shared" si="13"/>
        <v>0.45727761361129488</v>
      </c>
      <c r="N98">
        <f t="shared" si="13"/>
        <v>1.0697408237773094</v>
      </c>
      <c r="O98">
        <f t="shared" si="13"/>
        <v>0.10690617863895434</v>
      </c>
      <c r="P98">
        <f t="shared" si="13"/>
        <v>0.5306047156176259</v>
      </c>
    </row>
    <row r="99" spans="1:19" x14ac:dyDescent="0.5">
      <c r="A99">
        <v>524.41400146484375</v>
      </c>
      <c r="B99">
        <v>156</v>
      </c>
      <c r="H99" t="s">
        <v>1</v>
      </c>
      <c r="I99">
        <v>10</v>
      </c>
      <c r="J99" t="s">
        <v>459</v>
      </c>
      <c r="K99">
        <f>STDEV(K101:K120)</f>
        <v>0.64225063982967145</v>
      </c>
      <c r="L99">
        <f t="shared" ref="L99:P99" si="14">STDEV(L101:L120)</f>
        <v>72248.037340609764</v>
      </c>
      <c r="M99">
        <f t="shared" si="14"/>
        <v>1.3328091772901807</v>
      </c>
      <c r="N99">
        <f t="shared" si="14"/>
        <v>112759.38425215763</v>
      </c>
      <c r="O99">
        <f t="shared" si="14"/>
        <v>0.52774919358803152</v>
      </c>
      <c r="P99">
        <f t="shared" si="14"/>
        <v>160137.35891547025</v>
      </c>
    </row>
    <row r="100" spans="1:19" x14ac:dyDescent="0.5">
      <c r="A100">
        <v>524.42401123046875</v>
      </c>
      <c r="B100">
        <v>107</v>
      </c>
      <c r="J100" t="s">
        <v>460</v>
      </c>
      <c r="K100" t="s">
        <v>461</v>
      </c>
      <c r="L100" t="s">
        <v>462</v>
      </c>
      <c r="M100" t="s">
        <v>463</v>
      </c>
      <c r="N100" t="s">
        <v>464</v>
      </c>
      <c r="O100" t="s">
        <v>465</v>
      </c>
      <c r="P100" t="s">
        <v>466</v>
      </c>
      <c r="Q100" t="s">
        <v>469</v>
      </c>
      <c r="R100" t="s">
        <v>470</v>
      </c>
      <c r="S100" t="s">
        <v>471</v>
      </c>
    </row>
    <row r="101" spans="1:19" x14ac:dyDescent="0.5">
      <c r="A101">
        <v>524.43402099609375</v>
      </c>
      <c r="B101">
        <v>89.5</v>
      </c>
      <c r="J101">
        <v>1</v>
      </c>
      <c r="K101">
        <v>2.8394185625595911</v>
      </c>
      <c r="L101">
        <v>255441.66309978752</v>
      </c>
      <c r="M101">
        <v>4.0012619227605519</v>
      </c>
      <c r="N101">
        <v>66089.967129627054</v>
      </c>
      <c r="O101">
        <v>5.7418963085429633</v>
      </c>
      <c r="P101">
        <v>122571.11731936967</v>
      </c>
      <c r="Q101">
        <f>L101/SUM(P101,N101,L101)</f>
        <v>0.57518595529906624</v>
      </c>
      <c r="R101">
        <f>N101/SUM(P101,N101,L101)</f>
        <v>0.14881683910853791</v>
      </c>
      <c r="S101">
        <f>P101/SUM(P101,N101,L101)</f>
        <v>0.27599720559239582</v>
      </c>
    </row>
    <row r="102" spans="1:19" x14ac:dyDescent="0.5">
      <c r="A102">
        <v>524.4439697265625</v>
      </c>
      <c r="B102">
        <v>92.75</v>
      </c>
      <c r="J102">
        <v>2</v>
      </c>
      <c r="K102">
        <v>2.0613630197528394</v>
      </c>
      <c r="L102">
        <v>165707.69281142752</v>
      </c>
      <c r="M102">
        <v>3.9931029878781219</v>
      </c>
      <c r="N102">
        <v>93615.093003188857</v>
      </c>
      <c r="O102">
        <v>5.2688485578280515</v>
      </c>
      <c r="P102">
        <v>245204.14228966075</v>
      </c>
      <c r="Q102">
        <f t="shared" ref="Q102:Q110" si="15">L102/SUM(P102,N102,L102)</f>
        <v>0.32844172150347256</v>
      </c>
      <c r="R102">
        <f t="shared" ref="R102:R110" si="16">N102/SUM(P102,N102,L102)</f>
        <v>0.18555024080665167</v>
      </c>
      <c r="S102">
        <f t="shared" ref="S102:S110" si="17">P102/SUM(P102,N102,L102)</f>
        <v>0.48600803768987577</v>
      </c>
    </row>
    <row r="103" spans="1:19" x14ac:dyDescent="0.5">
      <c r="A103">
        <v>524.4539794921875</v>
      </c>
      <c r="B103">
        <v>91.75</v>
      </c>
      <c r="J103">
        <v>3</v>
      </c>
      <c r="K103">
        <v>1.8892699890502416</v>
      </c>
      <c r="L103">
        <v>142433.68330178445</v>
      </c>
      <c r="M103">
        <v>4.0686931499655614</v>
      </c>
      <c r="N103">
        <v>229034.30584073608</v>
      </c>
      <c r="O103">
        <v>5.9231176545486974</v>
      </c>
      <c r="P103">
        <v>136436.25468972416</v>
      </c>
      <c r="Q103">
        <f t="shared" si="15"/>
        <v>0.28043412716360128</v>
      </c>
      <c r="R103">
        <f t="shared" si="16"/>
        <v>0.45093993330834159</v>
      </c>
      <c r="S103">
        <f t="shared" si="17"/>
        <v>0.26862593952805719</v>
      </c>
    </row>
    <row r="104" spans="1:19" x14ac:dyDescent="0.5">
      <c r="A104">
        <v>524.4639892578125</v>
      </c>
      <c r="B104">
        <v>83.25</v>
      </c>
      <c r="J104">
        <v>4</v>
      </c>
      <c r="K104">
        <v>1.2775114187004397</v>
      </c>
      <c r="L104">
        <v>62781.287030457876</v>
      </c>
      <c r="M104">
        <v>2.4071517575838044</v>
      </c>
      <c r="N104">
        <v>59576.993527877596</v>
      </c>
      <c r="O104">
        <v>4.6800853855814735</v>
      </c>
      <c r="P104">
        <v>424017.8755199904</v>
      </c>
      <c r="Q104">
        <f t="shared" si="15"/>
        <v>0.1149048806980842</v>
      </c>
      <c r="R104">
        <f t="shared" si="16"/>
        <v>0.1090402516015668</v>
      </c>
      <c r="S104">
        <f t="shared" si="17"/>
        <v>0.77605486770034882</v>
      </c>
    </row>
    <row r="105" spans="1:19" x14ac:dyDescent="0.5">
      <c r="A105">
        <v>524.4739990234375</v>
      </c>
      <c r="B105">
        <v>65.5</v>
      </c>
      <c r="J105">
        <v>5</v>
      </c>
      <c r="K105">
        <v>1.1922769061166258</v>
      </c>
      <c r="L105">
        <v>38176.173106569891</v>
      </c>
      <c r="M105">
        <v>1.3458783818490581</v>
      </c>
      <c r="N105">
        <v>30274.491489241707</v>
      </c>
      <c r="O105">
        <v>4.4734743361139504</v>
      </c>
      <c r="P105">
        <v>458798.29206475033</v>
      </c>
      <c r="Q105">
        <f t="shared" si="15"/>
        <v>7.2406351163530822E-2</v>
      </c>
      <c r="R105">
        <f t="shared" si="16"/>
        <v>5.741972763870664E-2</v>
      </c>
      <c r="S105">
        <f t="shared" si="17"/>
        <v>0.87017392119776249</v>
      </c>
    </row>
    <row r="106" spans="1:19" x14ac:dyDescent="0.5">
      <c r="A106">
        <v>524.4840087890625</v>
      </c>
      <c r="B106">
        <v>41.25</v>
      </c>
      <c r="J106">
        <v>6</v>
      </c>
      <c r="K106">
        <v>1.5474874812781767</v>
      </c>
      <c r="L106">
        <v>89121.298126476366</v>
      </c>
      <c r="M106">
        <v>4.615115697082417</v>
      </c>
      <c r="N106">
        <v>380298.37890202901</v>
      </c>
      <c r="O106">
        <v>4.6304519348489306</v>
      </c>
      <c r="P106">
        <v>19527.08737228614</v>
      </c>
      <c r="Q106">
        <f t="shared" si="15"/>
        <v>0.18227198667669944</v>
      </c>
      <c r="R106">
        <f t="shared" si="16"/>
        <v>0.77779097151422605</v>
      </c>
      <c r="S106">
        <f t="shared" si="17"/>
        <v>3.9937041809074564E-2</v>
      </c>
    </row>
    <row r="107" spans="1:19" x14ac:dyDescent="0.5">
      <c r="A107">
        <v>524.4940185546875</v>
      </c>
      <c r="B107">
        <v>40.25</v>
      </c>
      <c r="J107">
        <v>7</v>
      </c>
      <c r="K107">
        <v>0.9672218601941287</v>
      </c>
      <c r="L107">
        <v>51822.349012561099</v>
      </c>
      <c r="M107">
        <v>2.8266488328867907</v>
      </c>
      <c r="N107">
        <v>36493.028504292706</v>
      </c>
      <c r="O107">
        <v>4.6741848694033958</v>
      </c>
      <c r="P107">
        <v>394656.9636220127</v>
      </c>
      <c r="Q107">
        <f t="shared" si="15"/>
        <v>0.10729879249474639</v>
      </c>
      <c r="R107">
        <f t="shared" si="16"/>
        <v>7.5559251319114479E-2</v>
      </c>
      <c r="S107">
        <f t="shared" si="17"/>
        <v>0.81714195618613916</v>
      </c>
    </row>
    <row r="108" spans="1:19" x14ac:dyDescent="0.5">
      <c r="A108">
        <v>524.5040283203125</v>
      </c>
      <c r="B108">
        <v>78.5</v>
      </c>
      <c r="J108">
        <v>8</v>
      </c>
      <c r="K108">
        <v>0.55176050193646431</v>
      </c>
      <c r="L108">
        <v>21832.686973976157</v>
      </c>
      <c r="M108">
        <v>1.0060130445498789</v>
      </c>
      <c r="N108">
        <v>42186.596693614236</v>
      </c>
      <c r="O108">
        <v>4.4929548882809973</v>
      </c>
      <c r="P108">
        <v>441499.7701523843</v>
      </c>
      <c r="Q108">
        <f t="shared" si="15"/>
        <v>4.3188652947889095E-2</v>
      </c>
      <c r="R108">
        <f t="shared" si="16"/>
        <v>8.3452040778343672E-2</v>
      </c>
      <c r="S108">
        <f t="shared" si="17"/>
        <v>0.87335930627376723</v>
      </c>
    </row>
    <row r="109" spans="1:19" x14ac:dyDescent="0.5">
      <c r="A109">
        <v>524.51397705078125</v>
      </c>
      <c r="B109">
        <v>97.5</v>
      </c>
      <c r="J109">
        <v>9</v>
      </c>
      <c r="K109">
        <v>1.2675527793452852</v>
      </c>
      <c r="L109">
        <v>98604.875044433953</v>
      </c>
      <c r="M109">
        <v>3.5822077159424963</v>
      </c>
      <c r="N109">
        <v>80172.260475096147</v>
      </c>
      <c r="O109">
        <v>4.910332200957396</v>
      </c>
      <c r="P109">
        <v>332966.11112616427</v>
      </c>
      <c r="Q109">
        <f t="shared" si="15"/>
        <v>0.19268427222197049</v>
      </c>
      <c r="R109">
        <f t="shared" si="16"/>
        <v>0.15666500926118415</v>
      </c>
      <c r="S109">
        <f t="shared" si="17"/>
        <v>0.65065071851684542</v>
      </c>
    </row>
    <row r="110" spans="1:19" x14ac:dyDescent="0.5">
      <c r="A110">
        <v>524.52398681640625</v>
      </c>
      <c r="B110">
        <v>80.75</v>
      </c>
      <c r="J110">
        <v>10</v>
      </c>
      <c r="K110">
        <v>1.233224706070879</v>
      </c>
      <c r="L110">
        <v>45015.261272082585</v>
      </c>
      <c r="M110">
        <v>1.3005354319123872</v>
      </c>
      <c r="N110">
        <v>36340.225875473705</v>
      </c>
      <c r="O110">
        <v>4.570293933244721</v>
      </c>
      <c r="P110">
        <v>442338.51351922326</v>
      </c>
      <c r="Q110">
        <f t="shared" si="15"/>
        <v>8.5957183421555519E-2</v>
      </c>
      <c r="R110">
        <f t="shared" si="16"/>
        <v>6.9392098876833563E-2</v>
      </c>
      <c r="S110">
        <f t="shared" si="17"/>
        <v>0.84465071770161093</v>
      </c>
    </row>
    <row r="111" spans="1:19" x14ac:dyDescent="0.5">
      <c r="A111">
        <v>524.53399658203125</v>
      </c>
      <c r="B111">
        <v>85.75</v>
      </c>
      <c r="J111">
        <v>11</v>
      </c>
    </row>
    <row r="112" spans="1:19" x14ac:dyDescent="0.5">
      <c r="A112">
        <v>524.54400634765625</v>
      </c>
      <c r="B112">
        <v>111.5</v>
      </c>
      <c r="J112">
        <v>12</v>
      </c>
    </row>
    <row r="113" spans="1:10" x14ac:dyDescent="0.5">
      <c r="A113">
        <v>524.55401611328125</v>
      </c>
      <c r="B113">
        <v>127</v>
      </c>
      <c r="J113">
        <v>13</v>
      </c>
    </row>
    <row r="114" spans="1:10" x14ac:dyDescent="0.5">
      <c r="A114">
        <v>524.56402587890625</v>
      </c>
      <c r="B114">
        <v>138.30000305175781</v>
      </c>
      <c r="J114">
        <v>14</v>
      </c>
    </row>
    <row r="115" spans="1:10" x14ac:dyDescent="0.5">
      <c r="A115">
        <v>524.573974609375</v>
      </c>
      <c r="B115">
        <v>147</v>
      </c>
      <c r="J115">
        <v>15</v>
      </c>
    </row>
    <row r="116" spans="1:10" x14ac:dyDescent="0.5">
      <c r="A116">
        <v>524.583984375</v>
      </c>
      <c r="B116">
        <v>128.80000305175781</v>
      </c>
      <c r="J116">
        <v>16</v>
      </c>
    </row>
    <row r="117" spans="1:10" x14ac:dyDescent="0.5">
      <c r="A117">
        <v>524.593994140625</v>
      </c>
      <c r="B117">
        <v>84.25</v>
      </c>
      <c r="J117">
        <v>17</v>
      </c>
    </row>
    <row r="118" spans="1:10" x14ac:dyDescent="0.5">
      <c r="A118">
        <v>524.60400390625</v>
      </c>
      <c r="B118">
        <v>70.75</v>
      </c>
      <c r="J118">
        <v>18</v>
      </c>
    </row>
    <row r="119" spans="1:10" x14ac:dyDescent="0.5">
      <c r="A119">
        <v>524.614013671875</v>
      </c>
      <c r="B119">
        <v>79.25</v>
      </c>
      <c r="J119">
        <v>19</v>
      </c>
    </row>
    <row r="120" spans="1:10" x14ac:dyDescent="0.5">
      <c r="A120">
        <v>524.6240234375</v>
      </c>
      <c r="B120">
        <v>97</v>
      </c>
      <c r="J120">
        <v>20</v>
      </c>
    </row>
    <row r="121" spans="1:10" x14ac:dyDescent="0.5">
      <c r="A121">
        <v>524.63397216796875</v>
      </c>
      <c r="B121">
        <v>153.5</v>
      </c>
    </row>
    <row r="122" spans="1:10" x14ac:dyDescent="0.5">
      <c r="A122">
        <v>524.64398193359375</v>
      </c>
      <c r="B122">
        <v>173</v>
      </c>
    </row>
    <row r="123" spans="1:10" x14ac:dyDescent="0.5">
      <c r="A123">
        <v>524.65399169921875</v>
      </c>
      <c r="B123">
        <v>159.5</v>
      </c>
    </row>
    <row r="124" spans="1:10" x14ac:dyDescent="0.5">
      <c r="A124">
        <v>524.66400146484375</v>
      </c>
      <c r="B124">
        <v>168.5</v>
      </c>
    </row>
    <row r="125" spans="1:10" x14ac:dyDescent="0.5">
      <c r="A125">
        <v>524.67401123046875</v>
      </c>
      <c r="B125">
        <v>162.30000305175781</v>
      </c>
    </row>
    <row r="126" spans="1:10" x14ac:dyDescent="0.5">
      <c r="A126">
        <v>524.68402099609375</v>
      </c>
      <c r="B126">
        <v>202</v>
      </c>
    </row>
    <row r="127" spans="1:10" x14ac:dyDescent="0.5">
      <c r="A127">
        <v>524.6939697265625</v>
      </c>
      <c r="B127">
        <v>260.5</v>
      </c>
    </row>
    <row r="128" spans="1:10" x14ac:dyDescent="0.5">
      <c r="A128">
        <v>524.7039794921875</v>
      </c>
      <c r="B128">
        <v>277.70001220703125</v>
      </c>
    </row>
    <row r="129" spans="1:2" x14ac:dyDescent="0.5">
      <c r="A129">
        <v>524.7139892578125</v>
      </c>
      <c r="B129">
        <v>272.79998779296875</v>
      </c>
    </row>
    <row r="130" spans="1:2" x14ac:dyDescent="0.5">
      <c r="A130">
        <v>524.7239990234375</v>
      </c>
      <c r="B130">
        <v>219.19999694824219</v>
      </c>
    </row>
    <row r="131" spans="1:2" x14ac:dyDescent="0.5">
      <c r="A131">
        <v>524.7340087890625</v>
      </c>
      <c r="B131">
        <v>297.5</v>
      </c>
    </row>
    <row r="132" spans="1:2" x14ac:dyDescent="0.5">
      <c r="A132">
        <v>524.7440185546875</v>
      </c>
      <c r="B132">
        <v>1131</v>
      </c>
    </row>
    <row r="133" spans="1:2" x14ac:dyDescent="0.5">
      <c r="A133">
        <v>524.7540283203125</v>
      </c>
      <c r="B133">
        <v>7620</v>
      </c>
    </row>
    <row r="134" spans="1:2" x14ac:dyDescent="0.5">
      <c r="A134">
        <v>524.76397705078125</v>
      </c>
      <c r="B134">
        <v>35150</v>
      </c>
    </row>
    <row r="135" spans="1:2" x14ac:dyDescent="0.5">
      <c r="A135">
        <v>524.77398681640625</v>
      </c>
      <c r="B135">
        <v>73410</v>
      </c>
    </row>
    <row r="136" spans="1:2" x14ac:dyDescent="0.5">
      <c r="A136">
        <v>524.78399658203125</v>
      </c>
      <c r="B136">
        <v>72860</v>
      </c>
    </row>
    <row r="137" spans="1:2" x14ac:dyDescent="0.5">
      <c r="A137">
        <v>524.79400634765625</v>
      </c>
      <c r="B137">
        <v>34050</v>
      </c>
    </row>
    <row r="138" spans="1:2" x14ac:dyDescent="0.5">
      <c r="A138">
        <v>524.80401611328125</v>
      </c>
      <c r="B138">
        <v>6922</v>
      </c>
    </row>
    <row r="139" spans="1:2" x14ac:dyDescent="0.5">
      <c r="A139">
        <v>524.81402587890625</v>
      </c>
      <c r="B139">
        <v>1123</v>
      </c>
    </row>
    <row r="140" spans="1:2" x14ac:dyDescent="0.5">
      <c r="A140">
        <v>524.823974609375</v>
      </c>
      <c r="B140">
        <v>774.20001220703125</v>
      </c>
    </row>
    <row r="141" spans="1:2" x14ac:dyDescent="0.5">
      <c r="A141">
        <v>524.833984375</v>
      </c>
      <c r="B141">
        <v>989.79998779296875</v>
      </c>
    </row>
    <row r="142" spans="1:2" x14ac:dyDescent="0.5">
      <c r="A142">
        <v>524.843994140625</v>
      </c>
      <c r="B142">
        <v>1127</v>
      </c>
    </row>
    <row r="143" spans="1:2" x14ac:dyDescent="0.5">
      <c r="A143">
        <v>524.85400390625</v>
      </c>
      <c r="B143">
        <v>1039</v>
      </c>
    </row>
    <row r="144" spans="1:2" x14ac:dyDescent="0.5">
      <c r="A144">
        <v>524.864013671875</v>
      </c>
      <c r="B144">
        <v>759</v>
      </c>
    </row>
    <row r="145" spans="1:2" x14ac:dyDescent="0.5">
      <c r="A145">
        <v>524.8740234375</v>
      </c>
      <c r="B145">
        <v>401.5</v>
      </c>
    </row>
    <row r="146" spans="1:2" x14ac:dyDescent="0.5">
      <c r="A146">
        <v>524.88397216796875</v>
      </c>
      <c r="B146">
        <v>215.19999694824219</v>
      </c>
    </row>
    <row r="147" spans="1:2" x14ac:dyDescent="0.5">
      <c r="A147">
        <v>524.89398193359375</v>
      </c>
      <c r="B147">
        <v>248.69999694824219</v>
      </c>
    </row>
    <row r="148" spans="1:2" x14ac:dyDescent="0.5">
      <c r="A148">
        <v>524.90399169921875</v>
      </c>
      <c r="B148">
        <v>273</v>
      </c>
    </row>
    <row r="149" spans="1:2" x14ac:dyDescent="0.5">
      <c r="A149">
        <v>524.91400146484375</v>
      </c>
      <c r="B149">
        <v>223</v>
      </c>
    </row>
    <row r="150" spans="1:2" x14ac:dyDescent="0.5">
      <c r="A150">
        <v>524.92401123046875</v>
      </c>
      <c r="B150">
        <v>151.5</v>
      </c>
    </row>
    <row r="151" spans="1:2" x14ac:dyDescent="0.5">
      <c r="A151">
        <v>524.93402099609375</v>
      </c>
      <c r="B151">
        <v>120.80000305175781</v>
      </c>
    </row>
    <row r="152" spans="1:2" x14ac:dyDescent="0.5">
      <c r="A152">
        <v>524.9439697265625</v>
      </c>
      <c r="B152">
        <v>152.80000305175781</v>
      </c>
    </row>
    <row r="153" spans="1:2" x14ac:dyDescent="0.5">
      <c r="A153">
        <v>524.9539794921875</v>
      </c>
      <c r="B153">
        <v>185</v>
      </c>
    </row>
    <row r="154" spans="1:2" x14ac:dyDescent="0.5">
      <c r="A154">
        <v>524.9639892578125</v>
      </c>
      <c r="B154">
        <v>181</v>
      </c>
    </row>
    <row r="155" spans="1:2" x14ac:dyDescent="0.5">
      <c r="A155">
        <v>524.9739990234375</v>
      </c>
      <c r="B155">
        <v>150</v>
      </c>
    </row>
    <row r="156" spans="1:2" x14ac:dyDescent="0.5">
      <c r="A156">
        <v>524.9840087890625</v>
      </c>
      <c r="B156">
        <v>141</v>
      </c>
    </row>
    <row r="157" spans="1:2" x14ac:dyDescent="0.5">
      <c r="A157">
        <v>524.9940185546875</v>
      </c>
      <c r="B157">
        <v>186.30000305175781</v>
      </c>
    </row>
    <row r="158" spans="1:2" x14ac:dyDescent="0.5">
      <c r="A158">
        <v>525.0040283203125</v>
      </c>
      <c r="B158">
        <v>209</v>
      </c>
    </row>
    <row r="159" spans="1:2" x14ac:dyDescent="0.5">
      <c r="A159">
        <v>525.01397705078125</v>
      </c>
      <c r="B159">
        <v>211.5</v>
      </c>
    </row>
    <row r="160" spans="1:2" x14ac:dyDescent="0.5">
      <c r="A160">
        <v>525.02398681640625</v>
      </c>
      <c r="B160">
        <v>222.80000305175781</v>
      </c>
    </row>
    <row r="161" spans="1:2" x14ac:dyDescent="0.5">
      <c r="A161">
        <v>525.03399658203125</v>
      </c>
      <c r="B161">
        <v>253.80000305175781</v>
      </c>
    </row>
    <row r="162" spans="1:2" x14ac:dyDescent="0.5">
      <c r="A162">
        <v>525.04400634765625</v>
      </c>
      <c r="B162">
        <v>265.5</v>
      </c>
    </row>
    <row r="163" spans="1:2" x14ac:dyDescent="0.5">
      <c r="A163">
        <v>525.05401611328125</v>
      </c>
      <c r="B163">
        <v>186.30000305175781</v>
      </c>
    </row>
    <row r="164" spans="1:2" x14ac:dyDescent="0.5">
      <c r="A164">
        <v>525.06402587890625</v>
      </c>
      <c r="B164">
        <v>128</v>
      </c>
    </row>
    <row r="165" spans="1:2" x14ac:dyDescent="0.5">
      <c r="A165">
        <v>525.073974609375</v>
      </c>
      <c r="B165">
        <v>148.80000305175781</v>
      </c>
    </row>
    <row r="166" spans="1:2" x14ac:dyDescent="0.5">
      <c r="A166">
        <v>525.083984375</v>
      </c>
      <c r="B166">
        <v>195</v>
      </c>
    </row>
    <row r="167" spans="1:2" x14ac:dyDescent="0.5">
      <c r="A167">
        <v>525.093994140625</v>
      </c>
      <c r="B167">
        <v>210</v>
      </c>
    </row>
    <row r="168" spans="1:2" x14ac:dyDescent="0.5">
      <c r="A168">
        <v>525.10400390625</v>
      </c>
      <c r="B168">
        <v>156.5</v>
      </c>
    </row>
    <row r="169" spans="1:2" x14ac:dyDescent="0.5">
      <c r="A169">
        <v>525.114013671875</v>
      </c>
      <c r="B169">
        <v>116.30000305175781</v>
      </c>
    </row>
    <row r="170" spans="1:2" x14ac:dyDescent="0.5">
      <c r="A170">
        <v>525.1240234375</v>
      </c>
      <c r="B170">
        <v>138.30000305175781</v>
      </c>
    </row>
    <row r="171" spans="1:2" x14ac:dyDescent="0.5">
      <c r="A171">
        <v>525.13397216796875</v>
      </c>
      <c r="B171">
        <v>164.5</v>
      </c>
    </row>
    <row r="172" spans="1:2" x14ac:dyDescent="0.5">
      <c r="A172">
        <v>525.14398193359375</v>
      </c>
      <c r="B172">
        <v>151.30000305175781</v>
      </c>
    </row>
    <row r="173" spans="1:2" x14ac:dyDescent="0.5">
      <c r="A173">
        <v>525.15399169921875</v>
      </c>
      <c r="B173">
        <v>138.80000305175781</v>
      </c>
    </row>
    <row r="174" spans="1:2" x14ac:dyDescent="0.5">
      <c r="A174">
        <v>525.16400146484375</v>
      </c>
      <c r="B174">
        <v>157.69999694824219</v>
      </c>
    </row>
    <row r="175" spans="1:2" x14ac:dyDescent="0.5">
      <c r="A175">
        <v>525.17401123046875</v>
      </c>
      <c r="B175">
        <v>158.30000305175781</v>
      </c>
    </row>
    <row r="176" spans="1:2" x14ac:dyDescent="0.5">
      <c r="A176">
        <v>525.18499755859375</v>
      </c>
      <c r="B176">
        <v>179</v>
      </c>
    </row>
    <row r="177" spans="1:2" x14ac:dyDescent="0.5">
      <c r="A177">
        <v>525.19500732421875</v>
      </c>
      <c r="B177">
        <v>255</v>
      </c>
    </row>
    <row r="178" spans="1:2" x14ac:dyDescent="0.5">
      <c r="A178">
        <v>525.2039794921875</v>
      </c>
      <c r="B178">
        <v>336.79998779296875</v>
      </c>
    </row>
    <row r="179" spans="1:2" x14ac:dyDescent="0.5">
      <c r="A179">
        <v>525.2139892578125</v>
      </c>
      <c r="B179">
        <v>357.5</v>
      </c>
    </row>
    <row r="180" spans="1:2" x14ac:dyDescent="0.5">
      <c r="A180">
        <v>525.2239990234375</v>
      </c>
      <c r="B180">
        <v>258.29998779296875</v>
      </c>
    </row>
    <row r="181" spans="1:2" x14ac:dyDescent="0.5">
      <c r="A181">
        <v>525.2340087890625</v>
      </c>
      <c r="B181">
        <v>249</v>
      </c>
    </row>
    <row r="182" spans="1:2" x14ac:dyDescent="0.5">
      <c r="A182">
        <v>525.2449951171875</v>
      </c>
      <c r="B182">
        <v>846.29998779296875</v>
      </c>
    </row>
    <row r="183" spans="1:2" x14ac:dyDescent="0.5">
      <c r="A183">
        <v>525.2550048828125</v>
      </c>
      <c r="B183">
        <v>5269</v>
      </c>
    </row>
    <row r="184" spans="1:2" x14ac:dyDescent="0.5">
      <c r="A184">
        <v>525.2650146484375</v>
      </c>
      <c r="B184">
        <v>33710</v>
      </c>
    </row>
    <row r="185" spans="1:2" x14ac:dyDescent="0.5">
      <c r="A185">
        <v>525.2750244140625</v>
      </c>
      <c r="B185">
        <v>88750</v>
      </c>
    </row>
    <row r="186" spans="1:2" x14ac:dyDescent="0.5">
      <c r="A186">
        <v>525.28497314453125</v>
      </c>
      <c r="B186">
        <v>105200</v>
      </c>
    </row>
    <row r="187" spans="1:2" x14ac:dyDescent="0.5">
      <c r="A187">
        <v>525.29400634765625</v>
      </c>
      <c r="B187">
        <v>57790</v>
      </c>
    </row>
    <row r="188" spans="1:2" x14ac:dyDescent="0.5">
      <c r="A188">
        <v>525.30499267578125</v>
      </c>
      <c r="B188">
        <v>13670</v>
      </c>
    </row>
    <row r="189" spans="1:2" x14ac:dyDescent="0.5">
      <c r="A189">
        <v>525.31500244140625</v>
      </c>
      <c r="B189">
        <v>1878</v>
      </c>
    </row>
    <row r="190" spans="1:2" x14ac:dyDescent="0.5">
      <c r="A190">
        <v>525.32501220703125</v>
      </c>
      <c r="B190">
        <v>803.70001220703125</v>
      </c>
    </row>
    <row r="191" spans="1:2" x14ac:dyDescent="0.5">
      <c r="A191">
        <v>525.33502197265625</v>
      </c>
      <c r="B191">
        <v>893.20001220703125</v>
      </c>
    </row>
    <row r="192" spans="1:2" x14ac:dyDescent="0.5">
      <c r="A192">
        <v>525.344970703125</v>
      </c>
      <c r="B192">
        <v>1173</v>
      </c>
    </row>
    <row r="193" spans="1:2" x14ac:dyDescent="0.5">
      <c r="A193">
        <v>525.35498046875</v>
      </c>
      <c r="B193">
        <v>1072</v>
      </c>
    </row>
    <row r="194" spans="1:2" x14ac:dyDescent="0.5">
      <c r="A194">
        <v>525.364990234375</v>
      </c>
      <c r="B194">
        <v>623.5</v>
      </c>
    </row>
    <row r="195" spans="1:2" x14ac:dyDescent="0.5">
      <c r="A195">
        <v>525.375</v>
      </c>
      <c r="B195">
        <v>322.79998779296875</v>
      </c>
    </row>
    <row r="196" spans="1:2" x14ac:dyDescent="0.5">
      <c r="A196">
        <v>525.385009765625</v>
      </c>
      <c r="B196">
        <v>253.80000305175781</v>
      </c>
    </row>
    <row r="197" spans="1:2" x14ac:dyDescent="0.5">
      <c r="A197">
        <v>525.39501953125</v>
      </c>
      <c r="B197">
        <v>283.29998779296875</v>
      </c>
    </row>
    <row r="198" spans="1:2" x14ac:dyDescent="0.5">
      <c r="A198">
        <v>525.405029296875</v>
      </c>
      <c r="B198">
        <v>309</v>
      </c>
    </row>
    <row r="199" spans="1:2" x14ac:dyDescent="0.5">
      <c r="A199">
        <v>525.41497802734375</v>
      </c>
      <c r="B199">
        <v>248.5</v>
      </c>
    </row>
    <row r="200" spans="1:2" x14ac:dyDescent="0.5">
      <c r="A200">
        <v>525.42498779296875</v>
      </c>
      <c r="B200">
        <v>173.19999694824219</v>
      </c>
    </row>
    <row r="201" spans="1:2" x14ac:dyDescent="0.5">
      <c r="A201">
        <v>525.43499755859375</v>
      </c>
      <c r="B201">
        <v>154</v>
      </c>
    </row>
    <row r="202" spans="1:2" x14ac:dyDescent="0.5">
      <c r="A202">
        <v>525.44500732421875</v>
      </c>
      <c r="B202">
        <v>131.69999694824219</v>
      </c>
    </row>
    <row r="203" spans="1:2" x14ac:dyDescent="0.5">
      <c r="A203">
        <v>525.45501708984375</v>
      </c>
      <c r="B203">
        <v>150.5</v>
      </c>
    </row>
    <row r="204" spans="1:2" x14ac:dyDescent="0.5">
      <c r="A204">
        <v>525.46502685546875</v>
      </c>
      <c r="B204">
        <v>251.80000305175781</v>
      </c>
    </row>
    <row r="205" spans="1:2" x14ac:dyDescent="0.5">
      <c r="A205">
        <v>525.4749755859375</v>
      </c>
      <c r="B205">
        <v>301</v>
      </c>
    </row>
    <row r="206" spans="1:2" x14ac:dyDescent="0.5">
      <c r="A206">
        <v>525.4849853515625</v>
      </c>
      <c r="B206">
        <v>265.79998779296875</v>
      </c>
    </row>
    <row r="207" spans="1:2" x14ac:dyDescent="0.5">
      <c r="A207">
        <v>525.4949951171875</v>
      </c>
      <c r="B207">
        <v>205</v>
      </c>
    </row>
    <row r="208" spans="1:2" x14ac:dyDescent="0.5">
      <c r="A208">
        <v>525.5050048828125</v>
      </c>
      <c r="B208">
        <v>161.69999694824219</v>
      </c>
    </row>
    <row r="209" spans="1:2" x14ac:dyDescent="0.5">
      <c r="A209">
        <v>525.5150146484375</v>
      </c>
      <c r="B209">
        <v>161.30000305175781</v>
      </c>
    </row>
    <row r="210" spans="1:2" x14ac:dyDescent="0.5">
      <c r="A210">
        <v>525.5250244140625</v>
      </c>
      <c r="B210">
        <v>175.80000305175781</v>
      </c>
    </row>
    <row r="211" spans="1:2" x14ac:dyDescent="0.5">
      <c r="A211">
        <v>525.53497314453125</v>
      </c>
      <c r="B211">
        <v>209.19999694824219</v>
      </c>
    </row>
    <row r="212" spans="1:2" x14ac:dyDescent="0.5">
      <c r="A212">
        <v>525.54498291015625</v>
      </c>
      <c r="B212">
        <v>202.30000305175781</v>
      </c>
    </row>
    <row r="213" spans="1:2" x14ac:dyDescent="0.5">
      <c r="A213">
        <v>525.55499267578125</v>
      </c>
      <c r="B213">
        <v>137.5</v>
      </c>
    </row>
    <row r="214" spans="1:2" x14ac:dyDescent="0.5">
      <c r="A214">
        <v>525.56500244140625</v>
      </c>
      <c r="B214">
        <v>121.80000305175781</v>
      </c>
    </row>
    <row r="215" spans="1:2" x14ac:dyDescent="0.5">
      <c r="A215">
        <v>525.57501220703125</v>
      </c>
      <c r="B215">
        <v>169.5</v>
      </c>
    </row>
    <row r="216" spans="1:2" x14ac:dyDescent="0.5">
      <c r="A216">
        <v>525.58502197265625</v>
      </c>
      <c r="B216">
        <v>255.30000305175781</v>
      </c>
    </row>
    <row r="217" spans="1:2" x14ac:dyDescent="0.5">
      <c r="A217">
        <v>525.594970703125</v>
      </c>
      <c r="B217">
        <v>327</v>
      </c>
    </row>
    <row r="218" spans="1:2" x14ac:dyDescent="0.5">
      <c r="A218">
        <v>525.60498046875</v>
      </c>
      <c r="B218">
        <v>272.5</v>
      </c>
    </row>
    <row r="219" spans="1:2" x14ac:dyDescent="0.5">
      <c r="A219">
        <v>525.614990234375</v>
      </c>
      <c r="B219">
        <v>165</v>
      </c>
    </row>
    <row r="220" spans="1:2" x14ac:dyDescent="0.5">
      <c r="A220">
        <v>525.625</v>
      </c>
      <c r="B220">
        <v>168.80000305175781</v>
      </c>
    </row>
    <row r="221" spans="1:2" x14ac:dyDescent="0.5">
      <c r="A221">
        <v>525.635009765625</v>
      </c>
      <c r="B221">
        <v>232.80000305175781</v>
      </c>
    </row>
    <row r="222" spans="1:2" x14ac:dyDescent="0.5">
      <c r="A222">
        <v>525.64501953125</v>
      </c>
      <c r="B222">
        <v>252.30000305175781</v>
      </c>
    </row>
    <row r="223" spans="1:2" x14ac:dyDescent="0.5">
      <c r="A223">
        <v>525.655029296875</v>
      </c>
      <c r="B223">
        <v>260.29998779296875</v>
      </c>
    </row>
    <row r="224" spans="1:2" x14ac:dyDescent="0.5">
      <c r="A224">
        <v>525.66497802734375</v>
      </c>
      <c r="B224">
        <v>266.79998779296875</v>
      </c>
    </row>
    <row r="225" spans="1:2" x14ac:dyDescent="0.5">
      <c r="A225">
        <v>525.67498779296875</v>
      </c>
      <c r="B225">
        <v>245</v>
      </c>
    </row>
    <row r="226" spans="1:2" x14ac:dyDescent="0.5">
      <c r="A226">
        <v>525.68499755859375</v>
      </c>
      <c r="B226">
        <v>193</v>
      </c>
    </row>
    <row r="227" spans="1:2" x14ac:dyDescent="0.5">
      <c r="A227">
        <v>525.69500732421875</v>
      </c>
      <c r="B227">
        <v>173.5</v>
      </c>
    </row>
    <row r="228" spans="1:2" x14ac:dyDescent="0.5">
      <c r="A228">
        <v>525.70501708984375</v>
      </c>
      <c r="B228">
        <v>234.19999694824219</v>
      </c>
    </row>
    <row r="229" spans="1:2" x14ac:dyDescent="0.5">
      <c r="A229">
        <v>525.71502685546875</v>
      </c>
      <c r="B229">
        <v>270.29998779296875</v>
      </c>
    </row>
    <row r="230" spans="1:2" x14ac:dyDescent="0.5">
      <c r="A230">
        <v>525.7249755859375</v>
      </c>
      <c r="B230">
        <v>249.5</v>
      </c>
    </row>
    <row r="231" spans="1:2" x14ac:dyDescent="0.5">
      <c r="A231">
        <v>525.7349853515625</v>
      </c>
      <c r="B231">
        <v>292.5</v>
      </c>
    </row>
    <row r="232" spans="1:2" x14ac:dyDescent="0.5">
      <c r="A232">
        <v>525.7449951171875</v>
      </c>
      <c r="B232">
        <v>636.20001220703125</v>
      </c>
    </row>
    <row r="233" spans="1:2" x14ac:dyDescent="0.5">
      <c r="A233">
        <v>525.7550048828125</v>
      </c>
      <c r="B233">
        <v>2970</v>
      </c>
    </row>
    <row r="234" spans="1:2" x14ac:dyDescent="0.5">
      <c r="A234">
        <v>525.7650146484375</v>
      </c>
      <c r="B234">
        <v>27660</v>
      </c>
    </row>
    <row r="235" spans="1:2" x14ac:dyDescent="0.5">
      <c r="A235">
        <v>525.7750244140625</v>
      </c>
      <c r="B235">
        <v>107600</v>
      </c>
    </row>
    <row r="236" spans="1:2" x14ac:dyDescent="0.5">
      <c r="A236">
        <v>525.78497314453125</v>
      </c>
      <c r="B236">
        <v>170200</v>
      </c>
    </row>
    <row r="237" spans="1:2" x14ac:dyDescent="0.5">
      <c r="A237">
        <v>525.79498291015625</v>
      </c>
      <c r="B237">
        <v>119400</v>
      </c>
    </row>
    <row r="238" spans="1:2" x14ac:dyDescent="0.5">
      <c r="A238">
        <v>525.80499267578125</v>
      </c>
      <c r="B238">
        <v>35490</v>
      </c>
    </row>
    <row r="239" spans="1:2" x14ac:dyDescent="0.5">
      <c r="A239">
        <v>525.81500244140625</v>
      </c>
      <c r="B239">
        <v>4235</v>
      </c>
    </row>
    <row r="240" spans="1:2" x14ac:dyDescent="0.5">
      <c r="A240">
        <v>525.82501220703125</v>
      </c>
      <c r="B240">
        <v>656.29998779296875</v>
      </c>
    </row>
    <row r="241" spans="1:2" x14ac:dyDescent="0.5">
      <c r="A241">
        <v>525.83502197265625</v>
      </c>
      <c r="B241">
        <v>724</v>
      </c>
    </row>
    <row r="242" spans="1:2" x14ac:dyDescent="0.5">
      <c r="A242">
        <v>525.844970703125</v>
      </c>
      <c r="B242">
        <v>1307</v>
      </c>
    </row>
    <row r="243" spans="1:2" x14ac:dyDescent="0.5">
      <c r="A243">
        <v>525.85498046875</v>
      </c>
      <c r="B243">
        <v>1357</v>
      </c>
    </row>
    <row r="244" spans="1:2" x14ac:dyDescent="0.5">
      <c r="A244">
        <v>525.864990234375</v>
      </c>
      <c r="B244">
        <v>778.5</v>
      </c>
    </row>
    <row r="245" spans="1:2" x14ac:dyDescent="0.5">
      <c r="A245">
        <v>525.875</v>
      </c>
      <c r="B245">
        <v>337</v>
      </c>
    </row>
    <row r="246" spans="1:2" x14ac:dyDescent="0.5">
      <c r="A246">
        <v>525.885009765625</v>
      </c>
      <c r="B246">
        <v>282</v>
      </c>
    </row>
    <row r="247" spans="1:2" x14ac:dyDescent="0.5">
      <c r="A247">
        <v>525.89501953125</v>
      </c>
      <c r="B247">
        <v>457</v>
      </c>
    </row>
    <row r="248" spans="1:2" x14ac:dyDescent="0.5">
      <c r="A248">
        <v>525.905029296875</v>
      </c>
      <c r="B248">
        <v>717.79998779296875</v>
      </c>
    </row>
    <row r="249" spans="1:2" x14ac:dyDescent="0.5">
      <c r="A249">
        <v>525.91497802734375</v>
      </c>
      <c r="B249">
        <v>713.79998779296875</v>
      </c>
    </row>
    <row r="250" spans="1:2" x14ac:dyDescent="0.5">
      <c r="A250">
        <v>525.92498779296875</v>
      </c>
      <c r="B250">
        <v>384.5</v>
      </c>
    </row>
    <row r="251" spans="1:2" x14ac:dyDescent="0.5">
      <c r="A251">
        <v>525.93499755859375</v>
      </c>
      <c r="B251">
        <v>144.80000305175781</v>
      </c>
    </row>
    <row r="252" spans="1:2" x14ac:dyDescent="0.5">
      <c r="A252">
        <v>525.94500732421875</v>
      </c>
      <c r="B252">
        <v>101.30000305175781</v>
      </c>
    </row>
    <row r="253" spans="1:2" x14ac:dyDescent="0.5">
      <c r="A253">
        <v>525.95501708984375</v>
      </c>
      <c r="B253">
        <v>169</v>
      </c>
    </row>
    <row r="254" spans="1:2" x14ac:dyDescent="0.5">
      <c r="A254">
        <v>525.96502685546875</v>
      </c>
      <c r="B254">
        <v>407.70001220703125</v>
      </c>
    </row>
    <row r="255" spans="1:2" x14ac:dyDescent="0.5">
      <c r="A255">
        <v>525.9749755859375</v>
      </c>
      <c r="B255">
        <v>631.29998779296875</v>
      </c>
    </row>
    <row r="256" spans="1:2" x14ac:dyDescent="0.5">
      <c r="A256">
        <v>525.9849853515625</v>
      </c>
      <c r="B256">
        <v>591.5</v>
      </c>
    </row>
    <row r="257" spans="1:2" x14ac:dyDescent="0.5">
      <c r="A257">
        <v>525.9949951171875</v>
      </c>
      <c r="B257">
        <v>389</v>
      </c>
    </row>
    <row r="258" spans="1:2" x14ac:dyDescent="0.5">
      <c r="A258">
        <v>526.0050048828125</v>
      </c>
      <c r="B258">
        <v>235.69999694824219</v>
      </c>
    </row>
    <row r="259" spans="1:2" x14ac:dyDescent="0.5">
      <c r="A259">
        <v>526.0150146484375</v>
      </c>
      <c r="B259">
        <v>226</v>
      </c>
    </row>
    <row r="260" spans="1:2" x14ac:dyDescent="0.5">
      <c r="A260">
        <v>526.0250244140625</v>
      </c>
      <c r="B260">
        <v>317</v>
      </c>
    </row>
    <row r="261" spans="1:2" x14ac:dyDescent="0.5">
      <c r="A261">
        <v>526.03497314453125</v>
      </c>
      <c r="B261">
        <v>370.5</v>
      </c>
    </row>
    <row r="262" spans="1:2" x14ac:dyDescent="0.5">
      <c r="A262">
        <v>526.04498291015625</v>
      </c>
      <c r="B262">
        <v>276</v>
      </c>
    </row>
    <row r="263" spans="1:2" x14ac:dyDescent="0.5">
      <c r="A263">
        <v>526.05499267578125</v>
      </c>
      <c r="B263">
        <v>147.5</v>
      </c>
    </row>
    <row r="264" spans="1:2" x14ac:dyDescent="0.5">
      <c r="A264">
        <v>526.06500244140625</v>
      </c>
      <c r="B264">
        <v>138.30000305175781</v>
      </c>
    </row>
    <row r="265" spans="1:2" x14ac:dyDescent="0.5">
      <c r="A265">
        <v>526.07501220703125</v>
      </c>
      <c r="B265">
        <v>193.5</v>
      </c>
    </row>
    <row r="266" spans="1:2" x14ac:dyDescent="0.5">
      <c r="A266">
        <v>526.08502197265625</v>
      </c>
      <c r="B266">
        <v>272.79998779296875</v>
      </c>
    </row>
    <row r="267" spans="1:2" x14ac:dyDescent="0.5">
      <c r="A267">
        <v>526.094970703125</v>
      </c>
      <c r="B267">
        <v>306</v>
      </c>
    </row>
    <row r="268" spans="1:2" x14ac:dyDescent="0.5">
      <c r="A268">
        <v>526.10498046875</v>
      </c>
      <c r="B268">
        <v>240.19999694824219</v>
      </c>
    </row>
    <row r="269" spans="1:2" x14ac:dyDescent="0.5">
      <c r="A269">
        <v>526.114990234375</v>
      </c>
      <c r="B269">
        <v>202.69999694824219</v>
      </c>
    </row>
    <row r="270" spans="1:2" x14ac:dyDescent="0.5">
      <c r="A270">
        <v>526.125</v>
      </c>
      <c r="B270">
        <v>205</v>
      </c>
    </row>
    <row r="271" spans="1:2" x14ac:dyDescent="0.5">
      <c r="A271">
        <v>526.135009765625</v>
      </c>
      <c r="B271">
        <v>177.30000305175781</v>
      </c>
    </row>
    <row r="272" spans="1:2" x14ac:dyDescent="0.5">
      <c r="A272">
        <v>526.14501953125</v>
      </c>
      <c r="B272">
        <v>129.5</v>
      </c>
    </row>
    <row r="273" spans="1:2" x14ac:dyDescent="0.5">
      <c r="A273">
        <v>526.155029296875</v>
      </c>
      <c r="B273">
        <v>140.5</v>
      </c>
    </row>
    <row r="274" spans="1:2" x14ac:dyDescent="0.5">
      <c r="A274">
        <v>526.16497802734375</v>
      </c>
      <c r="B274">
        <v>212.30000305175781</v>
      </c>
    </row>
    <row r="275" spans="1:2" x14ac:dyDescent="0.5">
      <c r="A275">
        <v>526.17498779296875</v>
      </c>
      <c r="B275">
        <v>197</v>
      </c>
    </row>
    <row r="276" spans="1:2" x14ac:dyDescent="0.5">
      <c r="A276">
        <v>526.18499755859375</v>
      </c>
      <c r="B276">
        <v>135</v>
      </c>
    </row>
    <row r="277" spans="1:2" x14ac:dyDescent="0.5">
      <c r="A277">
        <v>526.19500732421875</v>
      </c>
      <c r="B277">
        <v>120.5</v>
      </c>
    </row>
    <row r="278" spans="1:2" x14ac:dyDescent="0.5">
      <c r="A278">
        <v>526.20501708984375</v>
      </c>
      <c r="B278">
        <v>132.5</v>
      </c>
    </row>
    <row r="279" spans="1:2" x14ac:dyDescent="0.5">
      <c r="A279">
        <v>526.21502685546875</v>
      </c>
      <c r="B279">
        <v>255.80000305175781</v>
      </c>
    </row>
    <row r="280" spans="1:2" x14ac:dyDescent="0.5">
      <c r="A280">
        <v>526.2249755859375</v>
      </c>
      <c r="B280">
        <v>462.5</v>
      </c>
    </row>
    <row r="281" spans="1:2" x14ac:dyDescent="0.5">
      <c r="A281">
        <v>526.2349853515625</v>
      </c>
      <c r="B281">
        <v>613.5</v>
      </c>
    </row>
    <row r="282" spans="1:2" x14ac:dyDescent="0.5">
      <c r="A282">
        <v>526.2449951171875</v>
      </c>
      <c r="B282">
        <v>891.79998779296875</v>
      </c>
    </row>
    <row r="283" spans="1:2" x14ac:dyDescent="0.5">
      <c r="A283">
        <v>526.2550048828125</v>
      </c>
      <c r="B283">
        <v>2252</v>
      </c>
    </row>
    <row r="284" spans="1:2" x14ac:dyDescent="0.5">
      <c r="A284">
        <v>526.2659912109375</v>
      </c>
      <c r="B284">
        <v>19570</v>
      </c>
    </row>
    <row r="285" spans="1:2" x14ac:dyDescent="0.5">
      <c r="A285">
        <v>526.2760009765625</v>
      </c>
      <c r="B285">
        <v>109400</v>
      </c>
    </row>
    <row r="286" spans="1:2" x14ac:dyDescent="0.5">
      <c r="A286">
        <v>526.2860107421875</v>
      </c>
      <c r="B286">
        <v>216300</v>
      </c>
    </row>
    <row r="287" spans="1:2" x14ac:dyDescent="0.5">
      <c r="A287">
        <v>526.2960205078125</v>
      </c>
      <c r="B287">
        <v>180700</v>
      </c>
    </row>
    <row r="288" spans="1:2" x14ac:dyDescent="0.5">
      <c r="A288">
        <v>526.3060302734375</v>
      </c>
      <c r="B288">
        <v>62810</v>
      </c>
    </row>
    <row r="289" spans="1:2" x14ac:dyDescent="0.5">
      <c r="A289">
        <v>526.31597900390625</v>
      </c>
      <c r="B289">
        <v>7574</v>
      </c>
    </row>
    <row r="290" spans="1:2" x14ac:dyDescent="0.5">
      <c r="A290">
        <v>526.32598876953125</v>
      </c>
      <c r="B290">
        <v>936.29998779296875</v>
      </c>
    </row>
    <row r="291" spans="1:2" x14ac:dyDescent="0.5">
      <c r="A291">
        <v>526.33599853515625</v>
      </c>
      <c r="B291">
        <v>708</v>
      </c>
    </row>
    <row r="292" spans="1:2" x14ac:dyDescent="0.5">
      <c r="A292">
        <v>526.34600830078125</v>
      </c>
      <c r="B292">
        <v>1248</v>
      </c>
    </row>
    <row r="293" spans="1:2" x14ac:dyDescent="0.5">
      <c r="A293">
        <v>526.35601806640625</v>
      </c>
      <c r="B293">
        <v>1365</v>
      </c>
    </row>
    <row r="294" spans="1:2" x14ac:dyDescent="0.5">
      <c r="A294">
        <v>526.36602783203125</v>
      </c>
      <c r="B294">
        <v>864.79998779296875</v>
      </c>
    </row>
    <row r="295" spans="1:2" x14ac:dyDescent="0.5">
      <c r="A295">
        <v>526.3759765625</v>
      </c>
      <c r="B295">
        <v>371</v>
      </c>
    </row>
    <row r="296" spans="1:2" x14ac:dyDescent="0.5">
      <c r="A296">
        <v>526.385986328125</v>
      </c>
      <c r="B296">
        <v>230.5</v>
      </c>
    </row>
    <row r="297" spans="1:2" x14ac:dyDescent="0.5">
      <c r="A297">
        <v>526.39599609375</v>
      </c>
      <c r="B297">
        <v>511</v>
      </c>
    </row>
    <row r="298" spans="1:2" x14ac:dyDescent="0.5">
      <c r="A298">
        <v>526.406005859375</v>
      </c>
      <c r="B298">
        <v>1074</v>
      </c>
    </row>
    <row r="299" spans="1:2" x14ac:dyDescent="0.5">
      <c r="A299">
        <v>526.416015625</v>
      </c>
      <c r="B299">
        <v>1184</v>
      </c>
    </row>
    <row r="300" spans="1:2" x14ac:dyDescent="0.5">
      <c r="A300">
        <v>526.426025390625</v>
      </c>
      <c r="B300">
        <v>694.20001220703125</v>
      </c>
    </row>
    <row r="301" spans="1:2" x14ac:dyDescent="0.5">
      <c r="A301">
        <v>526.43597412109375</v>
      </c>
      <c r="B301">
        <v>310</v>
      </c>
    </row>
    <row r="302" spans="1:2" x14ac:dyDescent="0.5">
      <c r="A302">
        <v>526.44598388671875</v>
      </c>
      <c r="B302">
        <v>207.19999694824219</v>
      </c>
    </row>
    <row r="303" spans="1:2" x14ac:dyDescent="0.5">
      <c r="A303">
        <v>526.45599365234375</v>
      </c>
      <c r="B303">
        <v>217.80000305175781</v>
      </c>
    </row>
    <row r="304" spans="1:2" x14ac:dyDescent="0.5">
      <c r="A304">
        <v>526.46600341796875</v>
      </c>
      <c r="B304">
        <v>459</v>
      </c>
    </row>
    <row r="305" spans="1:2" x14ac:dyDescent="0.5">
      <c r="A305">
        <v>526.47601318359375</v>
      </c>
      <c r="B305">
        <v>901</v>
      </c>
    </row>
    <row r="306" spans="1:2" x14ac:dyDescent="0.5">
      <c r="A306">
        <v>526.48602294921875</v>
      </c>
      <c r="B306">
        <v>969.70001220703125</v>
      </c>
    </row>
    <row r="307" spans="1:2" x14ac:dyDescent="0.5">
      <c r="A307">
        <v>526.4959716796875</v>
      </c>
      <c r="B307">
        <v>549.20001220703125</v>
      </c>
    </row>
    <row r="308" spans="1:2" x14ac:dyDescent="0.5">
      <c r="A308">
        <v>526.5059814453125</v>
      </c>
      <c r="B308">
        <v>238.80000305175781</v>
      </c>
    </row>
    <row r="309" spans="1:2" x14ac:dyDescent="0.5">
      <c r="A309">
        <v>526.5159912109375</v>
      </c>
      <c r="B309">
        <v>169.80000305175781</v>
      </c>
    </row>
    <row r="310" spans="1:2" x14ac:dyDescent="0.5">
      <c r="A310">
        <v>526.5260009765625</v>
      </c>
      <c r="B310">
        <v>203.30000305175781</v>
      </c>
    </row>
    <row r="311" spans="1:2" x14ac:dyDescent="0.5">
      <c r="A311">
        <v>526.5360107421875</v>
      </c>
      <c r="B311">
        <v>271.20001220703125</v>
      </c>
    </row>
    <row r="312" spans="1:2" x14ac:dyDescent="0.5">
      <c r="A312">
        <v>526.5460205078125</v>
      </c>
      <c r="B312">
        <v>236.5</v>
      </c>
    </row>
    <row r="313" spans="1:2" x14ac:dyDescent="0.5">
      <c r="A313">
        <v>526.5560302734375</v>
      </c>
      <c r="B313">
        <v>165.80000305175781</v>
      </c>
    </row>
    <row r="314" spans="1:2" x14ac:dyDescent="0.5">
      <c r="A314">
        <v>526.56597900390625</v>
      </c>
      <c r="B314">
        <v>137.30000305175781</v>
      </c>
    </row>
    <row r="315" spans="1:2" x14ac:dyDescent="0.5">
      <c r="A315">
        <v>526.57598876953125</v>
      </c>
      <c r="B315">
        <v>143</v>
      </c>
    </row>
    <row r="316" spans="1:2" x14ac:dyDescent="0.5">
      <c r="A316">
        <v>526.58599853515625</v>
      </c>
      <c r="B316">
        <v>257.20001220703125</v>
      </c>
    </row>
    <row r="317" spans="1:2" x14ac:dyDescent="0.5">
      <c r="A317">
        <v>526.59600830078125</v>
      </c>
      <c r="B317">
        <v>407.5</v>
      </c>
    </row>
    <row r="318" spans="1:2" x14ac:dyDescent="0.5">
      <c r="A318">
        <v>526.60601806640625</v>
      </c>
      <c r="B318">
        <v>449</v>
      </c>
    </row>
    <row r="319" spans="1:2" x14ac:dyDescent="0.5">
      <c r="A319">
        <v>526.61602783203125</v>
      </c>
      <c r="B319">
        <v>398.70001220703125</v>
      </c>
    </row>
    <row r="320" spans="1:2" x14ac:dyDescent="0.5">
      <c r="A320">
        <v>526.6259765625</v>
      </c>
      <c r="B320">
        <v>342</v>
      </c>
    </row>
    <row r="321" spans="1:2" x14ac:dyDescent="0.5">
      <c r="A321">
        <v>526.635986328125</v>
      </c>
      <c r="B321">
        <v>328.5</v>
      </c>
    </row>
    <row r="322" spans="1:2" x14ac:dyDescent="0.5">
      <c r="A322">
        <v>526.64599609375</v>
      </c>
      <c r="B322">
        <v>299</v>
      </c>
    </row>
    <row r="323" spans="1:2" x14ac:dyDescent="0.5">
      <c r="A323">
        <v>526.656005859375</v>
      </c>
      <c r="B323">
        <v>220</v>
      </c>
    </row>
    <row r="324" spans="1:2" x14ac:dyDescent="0.5">
      <c r="A324">
        <v>526.666015625</v>
      </c>
      <c r="B324">
        <v>166</v>
      </c>
    </row>
    <row r="325" spans="1:2" x14ac:dyDescent="0.5">
      <c r="A325">
        <v>526.676025390625</v>
      </c>
      <c r="B325">
        <v>236.19999694824219</v>
      </c>
    </row>
    <row r="326" spans="1:2" x14ac:dyDescent="0.5">
      <c r="A326">
        <v>526.68597412109375</v>
      </c>
      <c r="B326">
        <v>340.5</v>
      </c>
    </row>
    <row r="327" spans="1:2" x14ac:dyDescent="0.5">
      <c r="A327">
        <v>526.69598388671875</v>
      </c>
      <c r="B327">
        <v>344.5</v>
      </c>
    </row>
    <row r="328" spans="1:2" x14ac:dyDescent="0.5">
      <c r="A328">
        <v>526.70599365234375</v>
      </c>
      <c r="B328">
        <v>293</v>
      </c>
    </row>
    <row r="329" spans="1:2" x14ac:dyDescent="0.5">
      <c r="A329">
        <v>526.71600341796875</v>
      </c>
      <c r="B329">
        <v>279.5</v>
      </c>
    </row>
    <row r="330" spans="1:2" x14ac:dyDescent="0.5">
      <c r="A330">
        <v>526.72601318359375</v>
      </c>
      <c r="B330">
        <v>381.70001220703125</v>
      </c>
    </row>
    <row r="331" spans="1:2" x14ac:dyDescent="0.5">
      <c r="A331">
        <v>526.73602294921875</v>
      </c>
      <c r="B331">
        <v>496</v>
      </c>
    </row>
    <row r="332" spans="1:2" x14ac:dyDescent="0.5">
      <c r="A332">
        <v>526.7459716796875</v>
      </c>
      <c r="B332">
        <v>615.5</v>
      </c>
    </row>
    <row r="333" spans="1:2" x14ac:dyDescent="0.5">
      <c r="A333">
        <v>526.7559814453125</v>
      </c>
      <c r="B333">
        <v>1603</v>
      </c>
    </row>
    <row r="334" spans="1:2" x14ac:dyDescent="0.5">
      <c r="A334">
        <v>526.7659912109375</v>
      </c>
      <c r="B334">
        <v>12240</v>
      </c>
    </row>
    <row r="335" spans="1:2" x14ac:dyDescent="0.5">
      <c r="A335">
        <v>526.7760009765625</v>
      </c>
      <c r="B335">
        <v>80250</v>
      </c>
    </row>
    <row r="336" spans="1:2" x14ac:dyDescent="0.5">
      <c r="A336">
        <v>526.7860107421875</v>
      </c>
      <c r="B336">
        <v>183800</v>
      </c>
    </row>
    <row r="337" spans="1:2" x14ac:dyDescent="0.5">
      <c r="A337">
        <v>526.7960205078125</v>
      </c>
      <c r="B337">
        <v>179600</v>
      </c>
    </row>
    <row r="338" spans="1:2" x14ac:dyDescent="0.5">
      <c r="A338">
        <v>526.8060302734375</v>
      </c>
      <c r="B338">
        <v>75920</v>
      </c>
    </row>
    <row r="339" spans="1:2" x14ac:dyDescent="0.5">
      <c r="A339">
        <v>526.81597900390625</v>
      </c>
      <c r="B339">
        <v>11770</v>
      </c>
    </row>
    <row r="340" spans="1:2" x14ac:dyDescent="0.5">
      <c r="A340">
        <v>526.8270263671875</v>
      </c>
      <c r="B340">
        <v>1280</v>
      </c>
    </row>
    <row r="341" spans="1:2" x14ac:dyDescent="0.5">
      <c r="A341">
        <v>526.83697509765625</v>
      </c>
      <c r="B341">
        <v>876</v>
      </c>
    </row>
    <row r="342" spans="1:2" x14ac:dyDescent="0.5">
      <c r="A342">
        <v>526.84698486328125</v>
      </c>
      <c r="B342">
        <v>1607</v>
      </c>
    </row>
    <row r="343" spans="1:2" x14ac:dyDescent="0.5">
      <c r="A343">
        <v>526.85699462890625</v>
      </c>
      <c r="B343">
        <v>2037</v>
      </c>
    </row>
    <row r="344" spans="1:2" x14ac:dyDescent="0.5">
      <c r="A344">
        <v>526.86700439453125</v>
      </c>
      <c r="B344">
        <v>1533</v>
      </c>
    </row>
    <row r="345" spans="1:2" x14ac:dyDescent="0.5">
      <c r="A345">
        <v>526.87701416015625</v>
      </c>
      <c r="B345">
        <v>724</v>
      </c>
    </row>
    <row r="346" spans="1:2" x14ac:dyDescent="0.5">
      <c r="A346">
        <v>526.88702392578125</v>
      </c>
      <c r="B346">
        <v>352.70001220703125</v>
      </c>
    </row>
    <row r="347" spans="1:2" x14ac:dyDescent="0.5">
      <c r="A347">
        <v>526.89697265625</v>
      </c>
      <c r="B347">
        <v>483</v>
      </c>
    </row>
    <row r="348" spans="1:2" x14ac:dyDescent="0.5">
      <c r="A348">
        <v>526.906982421875</v>
      </c>
      <c r="B348">
        <v>1139</v>
      </c>
    </row>
    <row r="349" spans="1:2" x14ac:dyDescent="0.5">
      <c r="A349">
        <v>526.9169921875</v>
      </c>
      <c r="B349">
        <v>1579</v>
      </c>
    </row>
    <row r="350" spans="1:2" x14ac:dyDescent="0.5">
      <c r="A350">
        <v>526.927001953125</v>
      </c>
      <c r="B350">
        <v>1069</v>
      </c>
    </row>
    <row r="351" spans="1:2" x14ac:dyDescent="0.5">
      <c r="A351">
        <v>526.93701171875</v>
      </c>
      <c r="B351">
        <v>414.79998779296875</v>
      </c>
    </row>
    <row r="352" spans="1:2" x14ac:dyDescent="0.5">
      <c r="A352">
        <v>526.947021484375</v>
      </c>
      <c r="B352">
        <v>247</v>
      </c>
    </row>
    <row r="353" spans="1:2" x14ac:dyDescent="0.5">
      <c r="A353">
        <v>526.95697021484375</v>
      </c>
      <c r="B353">
        <v>262.5</v>
      </c>
    </row>
    <row r="354" spans="1:2" x14ac:dyDescent="0.5">
      <c r="A354">
        <v>526.96697998046875</v>
      </c>
      <c r="B354">
        <v>370.79998779296875</v>
      </c>
    </row>
    <row r="355" spans="1:2" x14ac:dyDescent="0.5">
      <c r="A355">
        <v>526.97698974609375</v>
      </c>
      <c r="B355">
        <v>639.5</v>
      </c>
    </row>
    <row r="356" spans="1:2" x14ac:dyDescent="0.5">
      <c r="A356">
        <v>526.98699951171875</v>
      </c>
      <c r="B356">
        <v>739.79998779296875</v>
      </c>
    </row>
    <row r="357" spans="1:2" x14ac:dyDescent="0.5">
      <c r="A357">
        <v>526.99700927734375</v>
      </c>
      <c r="B357">
        <v>481.5</v>
      </c>
    </row>
    <row r="358" spans="1:2" x14ac:dyDescent="0.5">
      <c r="A358">
        <v>527.00701904296875</v>
      </c>
      <c r="B358">
        <v>226.30000305175781</v>
      </c>
    </row>
    <row r="359" spans="1:2" x14ac:dyDescent="0.5">
      <c r="A359">
        <v>527.01702880859375</v>
      </c>
      <c r="B359">
        <v>178</v>
      </c>
    </row>
    <row r="360" spans="1:2" x14ac:dyDescent="0.5">
      <c r="A360">
        <v>527.0269775390625</v>
      </c>
      <c r="B360">
        <v>229.30000305175781</v>
      </c>
    </row>
    <row r="361" spans="1:2" x14ac:dyDescent="0.5">
      <c r="A361">
        <v>527.0369873046875</v>
      </c>
      <c r="B361">
        <v>251</v>
      </c>
    </row>
    <row r="362" spans="1:2" x14ac:dyDescent="0.5">
      <c r="A362">
        <v>527.0469970703125</v>
      </c>
      <c r="B362">
        <v>247.5</v>
      </c>
    </row>
    <row r="363" spans="1:2" x14ac:dyDescent="0.5">
      <c r="A363">
        <v>527.0570068359375</v>
      </c>
      <c r="B363">
        <v>234.5</v>
      </c>
    </row>
    <row r="364" spans="1:2" x14ac:dyDescent="0.5">
      <c r="A364">
        <v>527.0670166015625</v>
      </c>
      <c r="B364">
        <v>165</v>
      </c>
    </row>
    <row r="365" spans="1:2" x14ac:dyDescent="0.5">
      <c r="A365">
        <v>527.0770263671875</v>
      </c>
      <c r="B365">
        <v>133</v>
      </c>
    </row>
    <row r="366" spans="1:2" x14ac:dyDescent="0.5">
      <c r="A366">
        <v>527.08697509765625</v>
      </c>
      <c r="B366">
        <v>198.80000305175781</v>
      </c>
    </row>
    <row r="367" spans="1:2" x14ac:dyDescent="0.5">
      <c r="A367">
        <v>527.09698486328125</v>
      </c>
      <c r="B367">
        <v>266</v>
      </c>
    </row>
    <row r="368" spans="1:2" x14ac:dyDescent="0.5">
      <c r="A368">
        <v>527.10699462890625</v>
      </c>
      <c r="B368">
        <v>263.5</v>
      </c>
    </row>
    <row r="369" spans="1:2" x14ac:dyDescent="0.5">
      <c r="A369">
        <v>527.11700439453125</v>
      </c>
      <c r="B369">
        <v>214.30000305175781</v>
      </c>
    </row>
    <row r="370" spans="1:2" x14ac:dyDescent="0.5">
      <c r="A370">
        <v>527.12701416015625</v>
      </c>
      <c r="B370">
        <v>152.5</v>
      </c>
    </row>
    <row r="371" spans="1:2" x14ac:dyDescent="0.5">
      <c r="A371">
        <v>527.13702392578125</v>
      </c>
      <c r="B371">
        <v>130.80000305175781</v>
      </c>
    </row>
    <row r="372" spans="1:2" x14ac:dyDescent="0.5">
      <c r="A372">
        <v>527.14697265625</v>
      </c>
      <c r="B372">
        <v>123.80000305175781</v>
      </c>
    </row>
    <row r="373" spans="1:2" x14ac:dyDescent="0.5">
      <c r="A373">
        <v>527.156982421875</v>
      </c>
      <c r="B373">
        <v>101.30000305175781</v>
      </c>
    </row>
    <row r="374" spans="1:2" x14ac:dyDescent="0.5">
      <c r="A374">
        <v>527.1669921875</v>
      </c>
      <c r="B374">
        <v>100</v>
      </c>
    </row>
    <row r="375" spans="1:2" x14ac:dyDescent="0.5">
      <c r="A375">
        <v>527.177001953125</v>
      </c>
      <c r="B375">
        <v>91.25</v>
      </c>
    </row>
    <row r="376" spans="1:2" x14ac:dyDescent="0.5">
      <c r="A376">
        <v>527.18701171875</v>
      </c>
      <c r="B376">
        <v>97</v>
      </c>
    </row>
    <row r="377" spans="1:2" x14ac:dyDescent="0.5">
      <c r="A377">
        <v>527.197021484375</v>
      </c>
      <c r="B377">
        <v>171.19999694824219</v>
      </c>
    </row>
    <row r="378" spans="1:2" x14ac:dyDescent="0.5">
      <c r="A378">
        <v>527.20697021484375</v>
      </c>
      <c r="B378">
        <v>264.5</v>
      </c>
    </row>
    <row r="379" spans="1:2" x14ac:dyDescent="0.5">
      <c r="A379">
        <v>527.21697998046875</v>
      </c>
      <c r="B379">
        <v>279.5</v>
      </c>
    </row>
    <row r="380" spans="1:2" x14ac:dyDescent="0.5">
      <c r="A380">
        <v>527.22698974609375</v>
      </c>
      <c r="B380">
        <v>248.19999694824219</v>
      </c>
    </row>
    <row r="381" spans="1:2" x14ac:dyDescent="0.5">
      <c r="A381">
        <v>527.23699951171875</v>
      </c>
      <c r="B381">
        <v>268.5</v>
      </c>
    </row>
    <row r="382" spans="1:2" x14ac:dyDescent="0.5">
      <c r="A382">
        <v>527.24700927734375</v>
      </c>
      <c r="B382">
        <v>477.29998779296875</v>
      </c>
    </row>
    <row r="383" spans="1:2" x14ac:dyDescent="0.5">
      <c r="A383">
        <v>527.25799560546875</v>
      </c>
      <c r="B383">
        <v>1299</v>
      </c>
    </row>
    <row r="384" spans="1:2" x14ac:dyDescent="0.5">
      <c r="A384">
        <v>527.26800537109375</v>
      </c>
      <c r="B384">
        <v>7655</v>
      </c>
    </row>
    <row r="385" spans="1:2" x14ac:dyDescent="0.5">
      <c r="A385">
        <v>527.27801513671875</v>
      </c>
      <c r="B385">
        <v>41890</v>
      </c>
    </row>
    <row r="386" spans="1:2" x14ac:dyDescent="0.5">
      <c r="A386">
        <v>527.28802490234375</v>
      </c>
      <c r="B386">
        <v>100100</v>
      </c>
    </row>
    <row r="387" spans="1:2" x14ac:dyDescent="0.5">
      <c r="A387">
        <v>527.2979736328125</v>
      </c>
      <c r="B387">
        <v>110300</v>
      </c>
    </row>
    <row r="388" spans="1:2" x14ac:dyDescent="0.5">
      <c r="A388">
        <v>527.3079833984375</v>
      </c>
      <c r="B388">
        <v>55970</v>
      </c>
    </row>
    <row r="389" spans="1:2" x14ac:dyDescent="0.5">
      <c r="A389">
        <v>527.3179931640625</v>
      </c>
      <c r="B389">
        <v>11500</v>
      </c>
    </row>
    <row r="390" spans="1:2" x14ac:dyDescent="0.5">
      <c r="A390">
        <v>527.3280029296875</v>
      </c>
      <c r="B390">
        <v>1183</v>
      </c>
    </row>
    <row r="391" spans="1:2" x14ac:dyDescent="0.5">
      <c r="A391">
        <v>527.3380126953125</v>
      </c>
      <c r="B391">
        <v>519.20001220703125</v>
      </c>
    </row>
    <row r="392" spans="1:2" x14ac:dyDescent="0.5">
      <c r="A392">
        <v>527.3480224609375</v>
      </c>
      <c r="B392">
        <v>736.70001220703125</v>
      </c>
    </row>
    <row r="393" spans="1:2" x14ac:dyDescent="0.5">
      <c r="A393">
        <v>527.35797119140625</v>
      </c>
      <c r="B393">
        <v>922</v>
      </c>
    </row>
    <row r="394" spans="1:2" x14ac:dyDescent="0.5">
      <c r="A394">
        <v>527.36798095703125</v>
      </c>
      <c r="B394">
        <v>687</v>
      </c>
    </row>
    <row r="395" spans="1:2" x14ac:dyDescent="0.5">
      <c r="A395">
        <v>527.37799072265625</v>
      </c>
      <c r="B395">
        <v>338</v>
      </c>
    </row>
    <row r="396" spans="1:2" x14ac:dyDescent="0.5">
      <c r="A396">
        <v>527.38800048828125</v>
      </c>
      <c r="B396">
        <v>187.69999694824219</v>
      </c>
    </row>
    <row r="397" spans="1:2" x14ac:dyDescent="0.5">
      <c r="A397">
        <v>527.39801025390625</v>
      </c>
      <c r="B397">
        <v>221.69999694824219</v>
      </c>
    </row>
    <row r="398" spans="1:2" x14ac:dyDescent="0.5">
      <c r="A398">
        <v>527.40802001953125</v>
      </c>
      <c r="B398">
        <v>553.20001220703125</v>
      </c>
    </row>
    <row r="399" spans="1:2" x14ac:dyDescent="0.5">
      <c r="A399">
        <v>527.41802978515625</v>
      </c>
      <c r="B399">
        <v>859.20001220703125</v>
      </c>
    </row>
    <row r="400" spans="1:2" x14ac:dyDescent="0.5">
      <c r="A400">
        <v>527.427978515625</v>
      </c>
      <c r="B400">
        <v>640.5</v>
      </c>
    </row>
    <row r="401" spans="1:2" x14ac:dyDescent="0.5">
      <c r="A401">
        <v>527.43798828125</v>
      </c>
      <c r="B401">
        <v>268.5</v>
      </c>
    </row>
    <row r="402" spans="1:2" x14ac:dyDescent="0.5">
      <c r="A402">
        <v>527.447998046875</v>
      </c>
      <c r="B402">
        <v>126.80000305175781</v>
      </c>
    </row>
    <row r="403" spans="1:2" x14ac:dyDescent="0.5">
      <c r="A403">
        <v>527.4580078125</v>
      </c>
      <c r="B403">
        <v>103.80000305175781</v>
      </c>
    </row>
    <row r="404" spans="1:2" x14ac:dyDescent="0.5">
      <c r="A404">
        <v>527.468017578125</v>
      </c>
      <c r="B404">
        <v>159</v>
      </c>
    </row>
    <row r="405" spans="1:2" x14ac:dyDescent="0.5">
      <c r="A405">
        <v>527.47802734375</v>
      </c>
      <c r="B405">
        <v>222.30000305175781</v>
      </c>
    </row>
    <row r="406" spans="1:2" x14ac:dyDescent="0.5">
      <c r="A406">
        <v>527.48797607421875</v>
      </c>
      <c r="B406">
        <v>251.80000305175781</v>
      </c>
    </row>
    <row r="407" spans="1:2" x14ac:dyDescent="0.5">
      <c r="A407">
        <v>527.49798583984375</v>
      </c>
      <c r="B407">
        <v>284</v>
      </c>
    </row>
    <row r="408" spans="1:2" x14ac:dyDescent="0.5">
      <c r="A408">
        <v>527.50799560546875</v>
      </c>
      <c r="B408">
        <v>259.79998779296875</v>
      </c>
    </row>
    <row r="409" spans="1:2" x14ac:dyDescent="0.5">
      <c r="A409">
        <v>527.51800537109375</v>
      </c>
      <c r="B409">
        <v>175.19999694824219</v>
      </c>
    </row>
    <row r="410" spans="1:2" x14ac:dyDescent="0.5">
      <c r="A410">
        <v>527.52801513671875</v>
      </c>
      <c r="B410">
        <v>113.5</v>
      </c>
    </row>
    <row r="411" spans="1:2" x14ac:dyDescent="0.5">
      <c r="A411">
        <v>527.53802490234375</v>
      </c>
      <c r="B411">
        <v>104.30000305175781</v>
      </c>
    </row>
    <row r="412" spans="1:2" x14ac:dyDescent="0.5">
      <c r="A412">
        <v>527.5479736328125</v>
      </c>
      <c r="B412">
        <v>131</v>
      </c>
    </row>
    <row r="413" spans="1:2" x14ac:dyDescent="0.5">
      <c r="A413">
        <v>527.5579833984375</v>
      </c>
      <c r="B413">
        <v>149.5</v>
      </c>
    </row>
    <row r="414" spans="1:2" x14ac:dyDescent="0.5">
      <c r="A414">
        <v>527.5679931640625</v>
      </c>
      <c r="B414">
        <v>149</v>
      </c>
    </row>
    <row r="415" spans="1:2" x14ac:dyDescent="0.5">
      <c r="A415">
        <v>527.5780029296875</v>
      </c>
      <c r="B415">
        <v>176</v>
      </c>
    </row>
    <row r="416" spans="1:2" x14ac:dyDescent="0.5">
      <c r="A416">
        <v>527.5880126953125</v>
      </c>
      <c r="B416">
        <v>230</v>
      </c>
    </row>
    <row r="417" spans="1:2" x14ac:dyDescent="0.5">
      <c r="A417">
        <v>527.5980224609375</v>
      </c>
      <c r="B417">
        <v>257.20001220703125</v>
      </c>
    </row>
    <row r="418" spans="1:2" x14ac:dyDescent="0.5">
      <c r="A418">
        <v>527.60797119140625</v>
      </c>
      <c r="B418">
        <v>241</v>
      </c>
    </row>
    <row r="419" spans="1:2" x14ac:dyDescent="0.5">
      <c r="A419">
        <v>527.61798095703125</v>
      </c>
      <c r="B419">
        <v>185.69999694824219</v>
      </c>
    </row>
    <row r="420" spans="1:2" x14ac:dyDescent="0.5">
      <c r="A420">
        <v>527.62799072265625</v>
      </c>
      <c r="B420">
        <v>116.30000305175781</v>
      </c>
    </row>
    <row r="421" spans="1:2" x14ac:dyDescent="0.5">
      <c r="A421">
        <v>527.63800048828125</v>
      </c>
      <c r="B421">
        <v>89.25</v>
      </c>
    </row>
    <row r="422" spans="1:2" x14ac:dyDescent="0.5">
      <c r="A422">
        <v>527.64801025390625</v>
      </c>
      <c r="B422">
        <v>101</v>
      </c>
    </row>
    <row r="423" spans="1:2" x14ac:dyDescent="0.5">
      <c r="A423">
        <v>527.65899658203125</v>
      </c>
      <c r="B423">
        <v>156.69999694824219</v>
      </c>
    </row>
    <row r="424" spans="1:2" x14ac:dyDescent="0.5">
      <c r="A424">
        <v>527.66900634765625</v>
      </c>
      <c r="B424">
        <v>212.30000305175781</v>
      </c>
    </row>
    <row r="425" spans="1:2" x14ac:dyDescent="0.5">
      <c r="A425">
        <v>527.67901611328125</v>
      </c>
      <c r="B425">
        <v>175.5</v>
      </c>
    </row>
    <row r="426" spans="1:2" x14ac:dyDescent="0.5">
      <c r="A426">
        <v>527.68902587890625</v>
      </c>
      <c r="B426">
        <v>116.5</v>
      </c>
    </row>
    <row r="427" spans="1:2" x14ac:dyDescent="0.5">
      <c r="A427">
        <v>527.698974609375</v>
      </c>
      <c r="B427">
        <v>101.5</v>
      </c>
    </row>
    <row r="428" spans="1:2" x14ac:dyDescent="0.5">
      <c r="A428">
        <v>527.708984375</v>
      </c>
      <c r="B428">
        <v>94</v>
      </c>
    </row>
    <row r="429" spans="1:2" x14ac:dyDescent="0.5">
      <c r="A429">
        <v>527.718994140625</v>
      </c>
      <c r="B429">
        <v>119</v>
      </c>
    </row>
    <row r="430" spans="1:2" x14ac:dyDescent="0.5">
      <c r="A430">
        <v>527.72900390625</v>
      </c>
      <c r="B430">
        <v>146.19999694824219</v>
      </c>
    </row>
    <row r="431" spans="1:2" x14ac:dyDescent="0.5">
      <c r="A431">
        <v>527.739013671875</v>
      </c>
      <c r="B431">
        <v>156.30000305175781</v>
      </c>
    </row>
    <row r="432" spans="1:2" x14ac:dyDescent="0.5">
      <c r="A432">
        <v>527.7490234375</v>
      </c>
      <c r="B432">
        <v>293.29998779296875</v>
      </c>
    </row>
    <row r="433" spans="1:2" x14ac:dyDescent="0.5">
      <c r="A433">
        <v>527.75897216796875</v>
      </c>
      <c r="B433">
        <v>953.5</v>
      </c>
    </row>
    <row r="434" spans="1:2" x14ac:dyDescent="0.5">
      <c r="A434">
        <v>527.76898193359375</v>
      </c>
      <c r="B434">
        <v>3816</v>
      </c>
    </row>
    <row r="435" spans="1:2" x14ac:dyDescent="0.5">
      <c r="A435">
        <v>527.77899169921875</v>
      </c>
      <c r="B435">
        <v>15720</v>
      </c>
    </row>
    <row r="436" spans="1:2" x14ac:dyDescent="0.5">
      <c r="A436">
        <v>527.78900146484375</v>
      </c>
      <c r="B436">
        <v>35650</v>
      </c>
    </row>
    <row r="437" spans="1:2" x14ac:dyDescent="0.5">
      <c r="A437">
        <v>527.79901123046875</v>
      </c>
      <c r="B437">
        <v>40920</v>
      </c>
    </row>
    <row r="438" spans="1:2" x14ac:dyDescent="0.5">
      <c r="A438">
        <v>527.80902099609375</v>
      </c>
      <c r="B438">
        <v>23980</v>
      </c>
    </row>
    <row r="439" spans="1:2" x14ac:dyDescent="0.5">
      <c r="A439">
        <v>527.8189697265625</v>
      </c>
      <c r="B439">
        <v>7205</v>
      </c>
    </row>
    <row r="440" spans="1:2" x14ac:dyDescent="0.5">
      <c r="A440">
        <v>527.8289794921875</v>
      </c>
      <c r="B440">
        <v>1437</v>
      </c>
    </row>
    <row r="441" spans="1:2" x14ac:dyDescent="0.5">
      <c r="A441">
        <v>527.8389892578125</v>
      </c>
      <c r="B441">
        <v>507.20001220703125</v>
      </c>
    </row>
    <row r="442" spans="1:2" x14ac:dyDescent="0.5">
      <c r="A442">
        <v>527.8489990234375</v>
      </c>
      <c r="B442">
        <v>394.70001220703125</v>
      </c>
    </row>
    <row r="443" spans="1:2" x14ac:dyDescent="0.5">
      <c r="A443">
        <v>527.8590087890625</v>
      </c>
      <c r="B443">
        <v>342.20001220703125</v>
      </c>
    </row>
    <row r="444" spans="1:2" x14ac:dyDescent="0.5">
      <c r="A444">
        <v>527.8690185546875</v>
      </c>
      <c r="B444">
        <v>294.20001220703125</v>
      </c>
    </row>
    <row r="445" spans="1:2" x14ac:dyDescent="0.5">
      <c r="A445">
        <v>527.8790283203125</v>
      </c>
      <c r="B445">
        <v>219.5</v>
      </c>
    </row>
    <row r="446" spans="1:2" x14ac:dyDescent="0.5">
      <c r="A446">
        <v>527.88897705078125</v>
      </c>
      <c r="B446">
        <v>149.80000305175781</v>
      </c>
    </row>
    <row r="447" spans="1:2" x14ac:dyDescent="0.5">
      <c r="A447">
        <v>527.89898681640625</v>
      </c>
      <c r="B447">
        <v>169.80000305175781</v>
      </c>
    </row>
    <row r="448" spans="1:2" x14ac:dyDescent="0.5">
      <c r="A448">
        <v>527.90899658203125</v>
      </c>
      <c r="B448">
        <v>242.5</v>
      </c>
    </row>
    <row r="449" spans="1:2" x14ac:dyDescent="0.5">
      <c r="A449">
        <v>527.91900634765625</v>
      </c>
      <c r="B449">
        <v>272.29998779296875</v>
      </c>
    </row>
    <row r="450" spans="1:2" x14ac:dyDescent="0.5">
      <c r="A450">
        <v>527.92901611328125</v>
      </c>
      <c r="B450">
        <v>251.30000305175781</v>
      </c>
    </row>
    <row r="451" spans="1:2" x14ac:dyDescent="0.5">
      <c r="A451">
        <v>527.93902587890625</v>
      </c>
      <c r="B451">
        <v>169</v>
      </c>
    </row>
    <row r="452" spans="1:2" x14ac:dyDescent="0.5">
      <c r="A452">
        <v>527.948974609375</v>
      </c>
      <c r="B452">
        <v>103.80000305175781</v>
      </c>
    </row>
    <row r="453" spans="1:2" x14ac:dyDescent="0.5">
      <c r="A453">
        <v>527.958984375</v>
      </c>
      <c r="B453">
        <v>129.80000305175781</v>
      </c>
    </row>
    <row r="454" spans="1:2" x14ac:dyDescent="0.5">
      <c r="A454">
        <v>527.969970703125</v>
      </c>
      <c r="B454">
        <v>162.69999694824219</v>
      </c>
    </row>
    <row r="455" spans="1:2" x14ac:dyDescent="0.5">
      <c r="A455">
        <v>527.97998046875</v>
      </c>
      <c r="B455">
        <v>152.5</v>
      </c>
    </row>
    <row r="456" spans="1:2" x14ac:dyDescent="0.5">
      <c r="A456">
        <v>527.989990234375</v>
      </c>
      <c r="B456">
        <v>120.80000305175781</v>
      </c>
    </row>
    <row r="457" spans="1:2" x14ac:dyDescent="0.5">
      <c r="A457">
        <v>528</v>
      </c>
      <c r="B457">
        <v>109.5</v>
      </c>
    </row>
    <row r="458" spans="1:2" x14ac:dyDescent="0.5">
      <c r="A458">
        <v>528.010009765625</v>
      </c>
      <c r="B458">
        <v>109.69999694824219</v>
      </c>
    </row>
    <row r="459" spans="1:2" x14ac:dyDescent="0.5">
      <c r="A459">
        <v>528.02001953125</v>
      </c>
      <c r="B459">
        <v>79.75</v>
      </c>
    </row>
    <row r="460" spans="1:2" x14ac:dyDescent="0.5">
      <c r="A460">
        <v>528.030029296875</v>
      </c>
      <c r="B460">
        <v>57.5</v>
      </c>
    </row>
    <row r="461" spans="1:2" x14ac:dyDescent="0.5">
      <c r="A461">
        <v>528.03997802734375</v>
      </c>
      <c r="B461">
        <v>59</v>
      </c>
    </row>
    <row r="462" spans="1:2" x14ac:dyDescent="0.5">
      <c r="A462">
        <v>528.04998779296875</v>
      </c>
      <c r="B462">
        <v>65.75</v>
      </c>
    </row>
    <row r="463" spans="1:2" x14ac:dyDescent="0.5">
      <c r="A463">
        <v>528.05999755859375</v>
      </c>
      <c r="B463">
        <v>79.25</v>
      </c>
    </row>
    <row r="464" spans="1:2" x14ac:dyDescent="0.5">
      <c r="A464">
        <v>528.07000732421875</v>
      </c>
      <c r="B464">
        <v>72</v>
      </c>
    </row>
    <row r="465" spans="1:2" x14ac:dyDescent="0.5">
      <c r="A465">
        <v>528.08001708984375</v>
      </c>
      <c r="B465">
        <v>77</v>
      </c>
    </row>
    <row r="466" spans="1:2" x14ac:dyDescent="0.5">
      <c r="A466">
        <v>528.09002685546875</v>
      </c>
      <c r="B466">
        <v>102</v>
      </c>
    </row>
    <row r="467" spans="1:2" x14ac:dyDescent="0.5">
      <c r="A467">
        <v>528.0999755859375</v>
      </c>
      <c r="B467">
        <v>88</v>
      </c>
    </row>
    <row r="468" spans="1:2" x14ac:dyDescent="0.5">
      <c r="A468">
        <v>528.1099853515625</v>
      </c>
      <c r="B468">
        <v>68.5</v>
      </c>
    </row>
    <row r="469" spans="1:2" x14ac:dyDescent="0.5">
      <c r="A469">
        <v>528.1199951171875</v>
      </c>
      <c r="B469">
        <v>48.25</v>
      </c>
    </row>
    <row r="470" spans="1:2" x14ac:dyDescent="0.5">
      <c r="A470">
        <v>528.1300048828125</v>
      </c>
      <c r="B470">
        <v>18.5</v>
      </c>
    </row>
    <row r="471" spans="1:2" x14ac:dyDescent="0.5">
      <c r="A471">
        <v>528.1400146484375</v>
      </c>
      <c r="B471">
        <v>18.25</v>
      </c>
    </row>
    <row r="472" spans="1:2" x14ac:dyDescent="0.5">
      <c r="A472">
        <v>528.1500244140625</v>
      </c>
      <c r="B472">
        <v>30</v>
      </c>
    </row>
    <row r="473" spans="1:2" x14ac:dyDescent="0.5">
      <c r="A473">
        <v>528.15997314453125</v>
      </c>
      <c r="B473">
        <v>39</v>
      </c>
    </row>
    <row r="474" spans="1:2" x14ac:dyDescent="0.5">
      <c r="A474">
        <v>528.16998291015625</v>
      </c>
      <c r="B474">
        <v>60.25</v>
      </c>
    </row>
    <row r="475" spans="1:2" x14ac:dyDescent="0.5">
      <c r="A475">
        <v>528.17999267578125</v>
      </c>
      <c r="B475">
        <v>74.25</v>
      </c>
    </row>
    <row r="476" spans="1:2" x14ac:dyDescent="0.5">
      <c r="A476">
        <v>528.19000244140625</v>
      </c>
      <c r="B476">
        <v>57.5</v>
      </c>
    </row>
    <row r="477" spans="1:2" x14ac:dyDescent="0.5">
      <c r="A477">
        <v>528.20001220703125</v>
      </c>
      <c r="B477">
        <v>30.5</v>
      </c>
    </row>
    <row r="478" spans="1:2" x14ac:dyDescent="0.5">
      <c r="A478">
        <v>528.21002197265625</v>
      </c>
      <c r="B478">
        <v>16.25</v>
      </c>
    </row>
    <row r="479" spans="1:2" x14ac:dyDescent="0.5">
      <c r="A479">
        <v>528.219970703125</v>
      </c>
      <c r="B479">
        <v>26</v>
      </c>
    </row>
    <row r="480" spans="1:2" x14ac:dyDescent="0.5">
      <c r="A480">
        <v>528.22998046875</v>
      </c>
      <c r="B480">
        <v>48.5</v>
      </c>
    </row>
    <row r="481" spans="1:2" x14ac:dyDescent="0.5">
      <c r="A481">
        <v>528.239990234375</v>
      </c>
      <c r="B481">
        <v>54.75</v>
      </c>
    </row>
    <row r="482" spans="1:2" x14ac:dyDescent="0.5">
      <c r="A482">
        <v>528.25</v>
      </c>
      <c r="B482">
        <v>135.69999694824219</v>
      </c>
    </row>
    <row r="483" spans="1:2" x14ac:dyDescent="0.5">
      <c r="A483">
        <v>528.260009765625</v>
      </c>
      <c r="B483">
        <v>438.79998779296875</v>
      </c>
    </row>
    <row r="484" spans="1:2" x14ac:dyDescent="0.5">
      <c r="A484">
        <v>528.27099609375</v>
      </c>
      <c r="B484">
        <v>1674</v>
      </c>
    </row>
    <row r="485" spans="1:2" x14ac:dyDescent="0.5">
      <c r="A485">
        <v>528.281005859375</v>
      </c>
      <c r="B485">
        <v>5731</v>
      </c>
    </row>
    <row r="486" spans="1:2" x14ac:dyDescent="0.5">
      <c r="A486">
        <v>528.291015625</v>
      </c>
      <c r="B486">
        <v>11440</v>
      </c>
    </row>
    <row r="487" spans="1:2" x14ac:dyDescent="0.5">
      <c r="A487">
        <v>528.301025390625</v>
      </c>
      <c r="B487">
        <v>12750</v>
      </c>
    </row>
    <row r="488" spans="1:2" x14ac:dyDescent="0.5">
      <c r="A488">
        <v>528.31097412109375</v>
      </c>
      <c r="B488">
        <v>8197</v>
      </c>
    </row>
    <row r="489" spans="1:2" x14ac:dyDescent="0.5">
      <c r="A489">
        <v>528.32098388671875</v>
      </c>
      <c r="B489">
        <v>3202</v>
      </c>
    </row>
    <row r="490" spans="1:2" x14ac:dyDescent="0.5">
      <c r="A490">
        <v>528.33099365234375</v>
      </c>
      <c r="B490">
        <v>834.20001220703125</v>
      </c>
    </row>
    <row r="491" spans="1:2" x14ac:dyDescent="0.5">
      <c r="A491">
        <v>528.34100341796875</v>
      </c>
      <c r="B491">
        <v>221</v>
      </c>
    </row>
    <row r="492" spans="1:2" x14ac:dyDescent="0.5">
      <c r="A492">
        <v>528.35101318359375</v>
      </c>
      <c r="B492">
        <v>186.30000305175781</v>
      </c>
    </row>
    <row r="493" spans="1:2" x14ac:dyDescent="0.5">
      <c r="A493">
        <v>528.36102294921875</v>
      </c>
      <c r="B493">
        <v>159.69999694824219</v>
      </c>
    </row>
    <row r="494" spans="1:2" x14ac:dyDescent="0.5">
      <c r="A494">
        <v>528.3709716796875</v>
      </c>
      <c r="B494">
        <v>99.5</v>
      </c>
    </row>
    <row r="495" spans="1:2" x14ac:dyDescent="0.5">
      <c r="A495">
        <v>528.3809814453125</v>
      </c>
      <c r="B495">
        <v>62.25</v>
      </c>
    </row>
    <row r="496" spans="1:2" x14ac:dyDescent="0.5">
      <c r="A496">
        <v>528.3909912109375</v>
      </c>
      <c r="B496">
        <v>38.75</v>
      </c>
    </row>
    <row r="497" spans="1:2" x14ac:dyDescent="0.5">
      <c r="A497">
        <v>528.4010009765625</v>
      </c>
      <c r="B497">
        <v>23.5</v>
      </c>
    </row>
    <row r="498" spans="1:2" x14ac:dyDescent="0.5">
      <c r="A498">
        <v>528.4110107421875</v>
      </c>
      <c r="B498">
        <v>17.75</v>
      </c>
    </row>
    <row r="499" spans="1:2" x14ac:dyDescent="0.5">
      <c r="A499">
        <v>528.4210205078125</v>
      </c>
      <c r="B499">
        <v>28.75</v>
      </c>
    </row>
    <row r="500" spans="1:2" x14ac:dyDescent="0.5">
      <c r="A500">
        <v>528.4310302734375</v>
      </c>
      <c r="B500">
        <v>40.25</v>
      </c>
    </row>
    <row r="501" spans="1:2" x14ac:dyDescent="0.5">
      <c r="A501">
        <v>528.44097900390625</v>
      </c>
      <c r="B501">
        <v>34.75</v>
      </c>
    </row>
    <row r="502" spans="1:2" x14ac:dyDescent="0.5">
      <c r="A502">
        <v>528.45098876953125</v>
      </c>
      <c r="B502">
        <v>26.75</v>
      </c>
    </row>
    <row r="503" spans="1:2" x14ac:dyDescent="0.5">
      <c r="A503">
        <v>528.46099853515625</v>
      </c>
      <c r="B503">
        <v>33</v>
      </c>
    </row>
    <row r="504" spans="1:2" x14ac:dyDescent="0.5">
      <c r="A504">
        <v>528.47100830078125</v>
      </c>
      <c r="B504">
        <v>39</v>
      </c>
    </row>
    <row r="505" spans="1:2" x14ac:dyDescent="0.5">
      <c r="A505">
        <v>528.48101806640625</v>
      </c>
      <c r="B505">
        <v>30</v>
      </c>
    </row>
    <row r="506" spans="1:2" x14ac:dyDescent="0.5">
      <c r="A506">
        <v>528.49102783203125</v>
      </c>
      <c r="B506">
        <v>34</v>
      </c>
    </row>
    <row r="507" spans="1:2" x14ac:dyDescent="0.5">
      <c r="A507">
        <v>528.5009765625</v>
      </c>
      <c r="B507">
        <v>50</v>
      </c>
    </row>
    <row r="508" spans="1:2" x14ac:dyDescent="0.5">
      <c r="A508">
        <v>528.510986328125</v>
      </c>
      <c r="B508">
        <v>53.5</v>
      </c>
    </row>
    <row r="509" spans="1:2" x14ac:dyDescent="0.5">
      <c r="A509">
        <v>528.52099609375</v>
      </c>
      <c r="B509">
        <v>56</v>
      </c>
    </row>
    <row r="510" spans="1:2" x14ac:dyDescent="0.5">
      <c r="A510">
        <v>528.531005859375</v>
      </c>
      <c r="B510">
        <v>59</v>
      </c>
    </row>
    <row r="511" spans="1:2" x14ac:dyDescent="0.5">
      <c r="A511">
        <v>528.541015625</v>
      </c>
      <c r="B511">
        <v>67</v>
      </c>
    </row>
    <row r="512" spans="1:2" x14ac:dyDescent="0.5">
      <c r="A512">
        <v>528.552001953125</v>
      </c>
      <c r="B512">
        <v>82</v>
      </c>
    </row>
    <row r="513" spans="1:2" x14ac:dyDescent="0.5">
      <c r="A513">
        <v>528.56201171875</v>
      </c>
      <c r="B513">
        <v>76.25</v>
      </c>
    </row>
    <row r="514" spans="1:2" x14ac:dyDescent="0.5">
      <c r="A514">
        <v>528.572021484375</v>
      </c>
      <c r="B514">
        <v>59</v>
      </c>
    </row>
    <row r="515" spans="1:2" x14ac:dyDescent="0.5">
      <c r="A515">
        <v>528.58197021484375</v>
      </c>
      <c r="B515">
        <v>69</v>
      </c>
    </row>
    <row r="516" spans="1:2" x14ac:dyDescent="0.5">
      <c r="A516">
        <v>528.59197998046875</v>
      </c>
      <c r="B516">
        <v>94.5</v>
      </c>
    </row>
    <row r="517" spans="1:2" x14ac:dyDescent="0.5">
      <c r="A517">
        <v>528.60198974609375</v>
      </c>
      <c r="B517">
        <v>103.80000305175781</v>
      </c>
    </row>
    <row r="518" spans="1:2" x14ac:dyDescent="0.5">
      <c r="A518">
        <v>528.61199951171875</v>
      </c>
      <c r="B518">
        <v>82.75</v>
      </c>
    </row>
    <row r="519" spans="1:2" x14ac:dyDescent="0.5">
      <c r="A519">
        <v>528.62200927734375</v>
      </c>
      <c r="B519">
        <v>51</v>
      </c>
    </row>
    <row r="520" spans="1:2" x14ac:dyDescent="0.5">
      <c r="A520">
        <v>528.63201904296875</v>
      </c>
      <c r="B520">
        <v>36.75</v>
      </c>
    </row>
    <row r="521" spans="1:2" x14ac:dyDescent="0.5">
      <c r="A521">
        <v>528.64202880859375</v>
      </c>
      <c r="B521">
        <v>47.5</v>
      </c>
    </row>
    <row r="522" spans="1:2" x14ac:dyDescent="0.5">
      <c r="A522">
        <v>528.6519775390625</v>
      </c>
      <c r="B522">
        <v>65.75</v>
      </c>
    </row>
    <row r="523" spans="1:2" x14ac:dyDescent="0.5">
      <c r="A523">
        <v>528.6619873046875</v>
      </c>
      <c r="B523">
        <v>87.75</v>
      </c>
    </row>
    <row r="524" spans="1:2" x14ac:dyDescent="0.5">
      <c r="A524">
        <v>528.6719970703125</v>
      </c>
      <c r="B524">
        <v>151.80000305175781</v>
      </c>
    </row>
    <row r="525" spans="1:2" x14ac:dyDescent="0.5">
      <c r="A525">
        <v>528.6820068359375</v>
      </c>
      <c r="B525">
        <v>182.69999694824219</v>
      </c>
    </row>
    <row r="526" spans="1:2" x14ac:dyDescent="0.5">
      <c r="A526">
        <v>528.6920166015625</v>
      </c>
      <c r="B526">
        <v>126.30000305175781</v>
      </c>
    </row>
    <row r="527" spans="1:2" x14ac:dyDescent="0.5">
      <c r="A527">
        <v>528.7020263671875</v>
      </c>
      <c r="B527">
        <v>97</v>
      </c>
    </row>
    <row r="528" spans="1:2" x14ac:dyDescent="0.5">
      <c r="A528">
        <v>528.71197509765625</v>
      </c>
      <c r="B528">
        <v>106.69999694824219</v>
      </c>
    </row>
    <row r="529" spans="1:2" x14ac:dyDescent="0.5">
      <c r="A529">
        <v>528.72198486328125</v>
      </c>
      <c r="B529">
        <v>99</v>
      </c>
    </row>
    <row r="530" spans="1:2" x14ac:dyDescent="0.5">
      <c r="A530">
        <v>528.73199462890625</v>
      </c>
      <c r="B530">
        <v>94</v>
      </c>
    </row>
    <row r="531" spans="1:2" x14ac:dyDescent="0.5">
      <c r="A531">
        <v>528.74200439453125</v>
      </c>
      <c r="B531">
        <v>89</v>
      </c>
    </row>
    <row r="532" spans="1:2" x14ac:dyDescent="0.5">
      <c r="A532">
        <v>528.75201416015625</v>
      </c>
      <c r="B532">
        <v>146</v>
      </c>
    </row>
    <row r="533" spans="1:2" x14ac:dyDescent="0.5">
      <c r="A533">
        <v>528.76202392578125</v>
      </c>
      <c r="B533">
        <v>346.5</v>
      </c>
    </row>
    <row r="534" spans="1:2" x14ac:dyDescent="0.5">
      <c r="A534">
        <v>528.77197265625</v>
      </c>
      <c r="B534">
        <v>791</v>
      </c>
    </row>
    <row r="535" spans="1:2" x14ac:dyDescent="0.5">
      <c r="A535">
        <v>528.781982421875</v>
      </c>
      <c r="B535">
        <v>1797</v>
      </c>
    </row>
    <row r="536" spans="1:2" x14ac:dyDescent="0.5">
      <c r="A536">
        <v>528.7919921875</v>
      </c>
      <c r="B536">
        <v>3077</v>
      </c>
    </row>
    <row r="537" spans="1:2" x14ac:dyDescent="0.5">
      <c r="A537">
        <v>528.802001953125</v>
      </c>
      <c r="B537">
        <v>3327</v>
      </c>
    </row>
    <row r="538" spans="1:2" x14ac:dyDescent="0.5">
      <c r="A538">
        <v>528.81201171875</v>
      </c>
      <c r="B538">
        <v>2170</v>
      </c>
    </row>
    <row r="539" spans="1:2" x14ac:dyDescent="0.5">
      <c r="A539">
        <v>528.822998046875</v>
      </c>
      <c r="B539">
        <v>940.5</v>
      </c>
    </row>
    <row r="540" spans="1:2" x14ac:dyDescent="0.5">
      <c r="A540">
        <v>528.8330078125</v>
      </c>
      <c r="B540">
        <v>488.29998779296875</v>
      </c>
    </row>
    <row r="541" spans="1:2" x14ac:dyDescent="0.5">
      <c r="A541">
        <v>528.843017578125</v>
      </c>
      <c r="B541">
        <v>346.70001220703125</v>
      </c>
    </row>
    <row r="542" spans="1:2" x14ac:dyDescent="0.5">
      <c r="A542">
        <v>528.85302734375</v>
      </c>
      <c r="B542">
        <v>171</v>
      </c>
    </row>
    <row r="543" spans="1:2" x14ac:dyDescent="0.5">
      <c r="A543">
        <v>528.86297607421875</v>
      </c>
      <c r="B543">
        <v>104.5</v>
      </c>
    </row>
    <row r="544" spans="1:2" x14ac:dyDescent="0.5">
      <c r="A544">
        <v>528.87298583984375</v>
      </c>
      <c r="B544">
        <v>117.30000305175781</v>
      </c>
    </row>
    <row r="545" spans="1:2" x14ac:dyDescent="0.5">
      <c r="A545">
        <v>528.88299560546875</v>
      </c>
      <c r="B545">
        <v>101</v>
      </c>
    </row>
    <row r="546" spans="1:2" x14ac:dyDescent="0.5">
      <c r="A546">
        <v>528.89300537109375</v>
      </c>
      <c r="B546">
        <v>68.75</v>
      </c>
    </row>
    <row r="547" spans="1:2" x14ac:dyDescent="0.5">
      <c r="A547">
        <v>528.90301513671875</v>
      </c>
      <c r="B547">
        <v>38.5</v>
      </c>
    </row>
    <row r="548" spans="1:2" x14ac:dyDescent="0.5">
      <c r="A548">
        <v>528.91302490234375</v>
      </c>
      <c r="B548">
        <v>22</v>
      </c>
    </row>
    <row r="549" spans="1:2" x14ac:dyDescent="0.5">
      <c r="A549">
        <v>528.9229736328125</v>
      </c>
      <c r="B549">
        <v>33</v>
      </c>
    </row>
    <row r="550" spans="1:2" x14ac:dyDescent="0.5">
      <c r="A550">
        <v>528.9329833984375</v>
      </c>
      <c r="B550">
        <v>63.5</v>
      </c>
    </row>
    <row r="551" spans="1:2" x14ac:dyDescent="0.5">
      <c r="A551">
        <v>528.9429931640625</v>
      </c>
      <c r="B551">
        <v>75.5</v>
      </c>
    </row>
    <row r="552" spans="1:2" x14ac:dyDescent="0.5">
      <c r="A552">
        <v>528.9530029296875</v>
      </c>
      <c r="B552">
        <v>68</v>
      </c>
    </row>
    <row r="553" spans="1:2" x14ac:dyDescent="0.5">
      <c r="A553">
        <v>528.9630126953125</v>
      </c>
      <c r="B553">
        <v>60</v>
      </c>
    </row>
    <row r="554" spans="1:2" x14ac:dyDescent="0.5">
      <c r="A554">
        <v>528.9730224609375</v>
      </c>
      <c r="B554">
        <v>46.25</v>
      </c>
    </row>
    <row r="555" spans="1:2" x14ac:dyDescent="0.5">
      <c r="A555">
        <v>528.98297119140625</v>
      </c>
      <c r="B555">
        <v>39</v>
      </c>
    </row>
    <row r="556" spans="1:2" x14ac:dyDescent="0.5">
      <c r="A556">
        <v>528.99298095703125</v>
      </c>
      <c r="B556">
        <v>43.5</v>
      </c>
    </row>
    <row r="557" spans="1:2" x14ac:dyDescent="0.5">
      <c r="A557">
        <v>529.00299072265625</v>
      </c>
      <c r="B557">
        <v>43.75</v>
      </c>
    </row>
    <row r="558" spans="1:2" x14ac:dyDescent="0.5">
      <c r="A558">
        <v>529.01300048828125</v>
      </c>
      <c r="B558">
        <v>55.5</v>
      </c>
    </row>
    <row r="559" spans="1:2" x14ac:dyDescent="0.5">
      <c r="A559">
        <v>529.02301025390625</v>
      </c>
      <c r="B559">
        <v>91.75</v>
      </c>
    </row>
    <row r="560" spans="1:2" x14ac:dyDescent="0.5">
      <c r="A560">
        <v>529.03302001953125</v>
      </c>
      <c r="B560">
        <v>111.5</v>
      </c>
    </row>
    <row r="561" spans="1:2" x14ac:dyDescent="0.5">
      <c r="A561">
        <v>529.04302978515625</v>
      </c>
      <c r="B561">
        <v>95.5</v>
      </c>
    </row>
    <row r="562" spans="1:2" x14ac:dyDescent="0.5">
      <c r="A562">
        <v>529.052978515625</v>
      </c>
      <c r="B562">
        <v>64.25</v>
      </c>
    </row>
    <row r="563" spans="1:2" x14ac:dyDescent="0.5">
      <c r="A563">
        <v>529.06298828125</v>
      </c>
      <c r="B563">
        <v>32</v>
      </c>
    </row>
    <row r="564" spans="1:2" x14ac:dyDescent="0.5">
      <c r="A564">
        <v>529.072998046875</v>
      </c>
      <c r="B564">
        <v>16.25</v>
      </c>
    </row>
    <row r="565" spans="1:2" x14ac:dyDescent="0.5">
      <c r="A565">
        <v>529.0830078125</v>
      </c>
      <c r="B565">
        <v>16</v>
      </c>
    </row>
    <row r="566" spans="1:2" x14ac:dyDescent="0.5">
      <c r="A566">
        <v>529.093994140625</v>
      </c>
      <c r="B566">
        <v>28.25</v>
      </c>
    </row>
    <row r="567" spans="1:2" x14ac:dyDescent="0.5">
      <c r="A567">
        <v>529.10400390625</v>
      </c>
      <c r="B567">
        <v>43.5</v>
      </c>
    </row>
    <row r="568" spans="1:2" x14ac:dyDescent="0.5">
      <c r="A568">
        <v>529.114013671875</v>
      </c>
      <c r="B568">
        <v>54</v>
      </c>
    </row>
    <row r="569" spans="1:2" x14ac:dyDescent="0.5">
      <c r="A569">
        <v>529.1240234375</v>
      </c>
      <c r="B569">
        <v>59</v>
      </c>
    </row>
    <row r="570" spans="1:2" x14ac:dyDescent="0.5">
      <c r="A570">
        <v>529.13397216796875</v>
      </c>
      <c r="B570">
        <v>36.5</v>
      </c>
    </row>
    <row r="571" spans="1:2" x14ac:dyDescent="0.5">
      <c r="A571">
        <v>529.14398193359375</v>
      </c>
      <c r="B571">
        <v>7.75</v>
      </c>
    </row>
    <row r="572" spans="1:2" x14ac:dyDescent="0.5">
      <c r="A572">
        <v>529.15399169921875</v>
      </c>
      <c r="B572">
        <v>0</v>
      </c>
    </row>
    <row r="573" spans="1:2" x14ac:dyDescent="0.5">
      <c r="A573">
        <v>529.16400146484375</v>
      </c>
      <c r="B573">
        <v>0.75</v>
      </c>
    </row>
    <row r="574" spans="1:2" x14ac:dyDescent="0.5">
      <c r="A574">
        <v>529.17401123046875</v>
      </c>
      <c r="B574">
        <v>7.75</v>
      </c>
    </row>
    <row r="575" spans="1:2" x14ac:dyDescent="0.5">
      <c r="A575">
        <v>529.18402099609375</v>
      </c>
      <c r="B575">
        <v>32</v>
      </c>
    </row>
    <row r="576" spans="1:2" x14ac:dyDescent="0.5">
      <c r="A576">
        <v>529.1939697265625</v>
      </c>
      <c r="B576">
        <v>50</v>
      </c>
    </row>
    <row r="577" spans="1:2" x14ac:dyDescent="0.5">
      <c r="A577">
        <v>529.2039794921875</v>
      </c>
      <c r="B577">
        <v>53</v>
      </c>
    </row>
    <row r="578" spans="1:2" x14ac:dyDescent="0.5">
      <c r="A578">
        <v>529.2139892578125</v>
      </c>
      <c r="B578">
        <v>63</v>
      </c>
    </row>
    <row r="579" spans="1:2" x14ac:dyDescent="0.5">
      <c r="A579">
        <v>529.2239990234375</v>
      </c>
      <c r="B579">
        <v>50.5</v>
      </c>
    </row>
    <row r="580" spans="1:2" x14ac:dyDescent="0.5">
      <c r="A580">
        <v>529.2340087890625</v>
      </c>
      <c r="B580">
        <v>26.25</v>
      </c>
    </row>
    <row r="581" spans="1:2" x14ac:dyDescent="0.5">
      <c r="A581">
        <v>529.2440185546875</v>
      </c>
      <c r="B581">
        <v>30.75</v>
      </c>
    </row>
    <row r="582" spans="1:2" x14ac:dyDescent="0.5">
      <c r="A582">
        <v>529.2540283203125</v>
      </c>
      <c r="B582">
        <v>55.75</v>
      </c>
    </row>
    <row r="583" spans="1:2" x14ac:dyDescent="0.5">
      <c r="A583">
        <v>529.26397705078125</v>
      </c>
      <c r="B583">
        <v>124.19999694824219</v>
      </c>
    </row>
    <row r="584" spans="1:2" x14ac:dyDescent="0.5">
      <c r="A584">
        <v>529.27398681640625</v>
      </c>
      <c r="B584">
        <v>222</v>
      </c>
    </row>
    <row r="585" spans="1:2" x14ac:dyDescent="0.5">
      <c r="A585">
        <v>529.28399658203125</v>
      </c>
      <c r="B585">
        <v>422.5</v>
      </c>
    </row>
    <row r="586" spans="1:2" x14ac:dyDescent="0.5">
      <c r="A586">
        <v>529.29400634765625</v>
      </c>
      <c r="B586">
        <v>773.70001220703125</v>
      </c>
    </row>
  </sheetData>
  <sheetProtection formatCells="0"/>
  <sortState xmlns:xlrd2="http://schemas.microsoft.com/office/spreadsheetml/2017/richdata2" ref="A1:B586">
    <sortCondition ref="A1"/>
  </sortState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/>
  <dimension ref="A1:V586"/>
  <sheetViews>
    <sheetView workbookViewId="0"/>
  </sheetViews>
  <sheetFormatPr defaultRowHeight="14.35" x14ac:dyDescent="0.5"/>
  <cols>
    <col min="6" max="6" width="17.703125" customWidth="1"/>
  </cols>
  <sheetData>
    <row r="1" spans="1:22" ht="14.7" thickBot="1" x14ac:dyDescent="0.55000000000000004">
      <c r="A1">
        <v>523.43499755859375</v>
      </c>
      <c r="B1">
        <v>47.5</v>
      </c>
      <c r="C1" s="2" t="s">
        <v>21</v>
      </c>
      <c r="D1">
        <v>523.7750244140625</v>
      </c>
      <c r="E1">
        <v>54450</v>
      </c>
      <c r="G1" s="2" t="s">
        <v>23</v>
      </c>
      <c r="H1" s="2" t="s">
        <v>24</v>
      </c>
      <c r="I1" s="2" t="s">
        <v>24</v>
      </c>
      <c r="J1">
        <f>'hidden params'!J1</f>
        <v>1</v>
      </c>
      <c r="K1">
        <f>IF(ISNUMBER(D1),ROUND((D1-I$2)*$G$6,0),"")</f>
        <v>0</v>
      </c>
      <c r="L1">
        <f>IF(ISNUMBER((((EXP(GAMMALN($I$3+1)))/((EXP(GAMMALN(K1+1)))*(EXP(GAMMALN($I$3-K1+1))))))*(($I$8)^K1)*((1-$I$8)^($I$3-K1))),(((EXP(GAMMALN($I$3+1)))/((EXP(GAMMALN(K1+1)))*(EXP(GAMMALN($I$3-K1+1))))))*(($I$8)^K1)*((1-$I$8)^($I$3-K1)),0)</f>
        <v>0.23715452962607325</v>
      </c>
      <c r="M1">
        <f>I$7*(L$1*J1) + $I$4</f>
        <v>52964.693108045853</v>
      </c>
      <c r="N1">
        <f>IF(ISNUMBER((((EXP(GAMMALN($I$22+1)))/((EXP(GAMMALN(K1+1)))*(EXP(GAMMALN($I$22-K1+1))))))*(($I$11)^K1)*((1-$I$11)^($I$22-K1))),(((EXP(GAMMALN($I$22+1)))/((EXP(GAMMALN(K1+1)))*(EXP(GAMMALN($I$22-K1+1))))))*(($I$11)^K1)*((1-$I$11)^($I$22-K1)),0)</f>
        <v>8.6463089566111047E-3</v>
      </c>
      <c r="O1">
        <f>I$10*(N$1*J1)+$I$4</f>
        <v>1380.3461838991784</v>
      </c>
      <c r="P1">
        <f>IF(ISNUMBER(D1),SUM(M1,O1,V1)-(2*$I$4),"")</f>
        <v>54450.000023833221</v>
      </c>
      <c r="Q1">
        <f>IF(ISNUMBER(P1),P1-E1,"")</f>
        <v>2.3833221348468214E-5</v>
      </c>
      <c r="R1">
        <f>IF(ISNUMBER(P1),Q1*Q1,"")</f>
        <v>5.6802243984508105E-10</v>
      </c>
      <c r="S1">
        <f>IF(ISNUMBER(P1),((IF(P1&gt;E1,I$5*(P1-E1),P1-E1)))^2,"")</f>
        <v>5.6802243984508105E-10</v>
      </c>
      <c r="T1">
        <f>IF(ISNUMBER(P1),(M1*D1),"")</f>
        <v>27741583.425750043</v>
      </c>
      <c r="U1">
        <f>IF(ISNUMBER((((EXP(GAMMALN($I$23+1)))/((EXP(GAMMALN(K1+1)))*(EXP(GAMMALN($I$23-K1+1))))))*(($I$14)^K1)*((1-$I$14)^($I$23-K1))),(((EXP(GAMMALN($I$23+1)))/((EXP(GAMMALN(K1+1)))*(EXP(GAMMALN($I$23-K1+1))))))*(($I$14)^K1)*((1-$I$14)^($I$23-K1)),0)</f>
        <v>8.1235153340121534E-4</v>
      </c>
      <c r="V1">
        <f>I$13*(U$1*J1)+$I$4</f>
        <v>104.96073254118632</v>
      </c>
    </row>
    <row r="2" spans="1:22" ht="14.7" thickTop="1" x14ac:dyDescent="0.5">
      <c r="A2">
        <v>523.44500732421875</v>
      </c>
      <c r="B2">
        <v>76.5</v>
      </c>
      <c r="C2" s="2" t="s">
        <v>22</v>
      </c>
      <c r="D2">
        <v>524.27398681640625</v>
      </c>
      <c r="E2">
        <v>174000</v>
      </c>
      <c r="F2" s="3" t="s">
        <v>25</v>
      </c>
      <c r="G2" s="4">
        <v>3.77392578125</v>
      </c>
      <c r="H2" t="s">
        <v>434</v>
      </c>
      <c r="I2">
        <f>'hidden params'!I2</f>
        <v>523.77129500000001</v>
      </c>
      <c r="J2">
        <f>'hidden params'!J2</f>
        <v>0.60095572250709473</v>
      </c>
      <c r="K2">
        <f t="shared" ref="K2:K30" si="0">IF(ISNUMBER(D2),ROUND((D2-I$2)*$G$6,0),"")</f>
        <v>1</v>
      </c>
      <c r="L2">
        <f t="shared" ref="L2:L30" si="1">IF(ISNUMBER((((EXP(GAMMALN($I$3+1)))/((EXP(GAMMALN(K2+1)))*(EXP(GAMMALN($I$3-K2+1))))))*(($I$8)^K2)*((1-$I$8)^($I$3-K2))),(((EXP(GAMMALN($I$3+1)))/((EXP(GAMMALN(K2+1)))*(EXP(GAMMALN($I$3-K2+1))))))*(($I$8)^K2)*((1-$I$8)^($I$3-K2)),0)</f>
        <v>0.55993349693005123</v>
      </c>
      <c r="M2">
        <f>I$7*((L$1*J2)+(L$2*J1)) + $I$4</f>
        <v>156881.67823833134</v>
      </c>
      <c r="N2">
        <f t="shared" ref="N2:N30" si="2">IF(ISNUMBER((((EXP(GAMMALN($I$22+1)))/((EXP(GAMMALN(K2+1)))*(EXP(GAMMALN($I$22-K2+1))))))*(($I$11)^K2)*((1-$I$11)^($I$22-K2))),(((EXP(GAMMALN($I$22+1)))/((EXP(GAMMALN(K2+1)))*(EXP(GAMMALN($I$22-K2+1))))))*(($I$11)^K2)*((1-$I$11)^($I$22-K2)),0)</f>
        <v>9.3470909436698835E-2</v>
      </c>
      <c r="O2">
        <f>I$10*((N$1*J2)+(N$2*J1))+$I$4</f>
        <v>15751.757194495067</v>
      </c>
      <c r="P2">
        <f t="shared" ref="P2:P30" si="3">IF(ISNUMBER(D2),SUM(M2,O2,V2)-(2*$I$4),"")</f>
        <v>174000.0003784209</v>
      </c>
      <c r="Q2">
        <f t="shared" ref="Q2:Q30" si="4">IF(ISNUMBER(P2),P2-E2,"")</f>
        <v>3.7842089659534395E-4</v>
      </c>
      <c r="R2">
        <f t="shared" ref="R2:R30" si="5">IF(ISNUMBER(P2),Q2*Q2,"")</f>
        <v>1.43202374980024E-7</v>
      </c>
      <c r="S2">
        <f t="shared" ref="S2:S30" si="6">IF(ISNUMBER(P2),((IF(P2&gt;E2,I$5*(P2-E2),P2-E2)))^2,"")</f>
        <v>1.43202374980024E-7</v>
      </c>
      <c r="T2">
        <f t="shared" ref="T2:T30" si="7">IF(ISNUMBER(P2),(M2*D2),"")</f>
        <v>82248982.908458605</v>
      </c>
      <c r="U2">
        <f t="shared" ref="U2:U30" si="8">IF(ISNUMBER((((EXP(GAMMALN($I$23+1)))/((EXP(GAMMALN(K2+1)))*(EXP(GAMMALN($I$23-K2+1))))))*(($I$14)^K2)*((1-$I$14)^($I$23-K2))),(((EXP(GAMMALN($I$23+1)))/((EXP(GAMMALN(K2+1)))*(EXP(GAMMALN($I$23-K2+1))))))*(($I$14)^K2)*((1-$I$14)^($I$23-K2)),0)</f>
        <v>1.0088445556931603E-2</v>
      </c>
      <c r="V2">
        <f>I$13*((U$1*J2)+(U$2*J1))+$I$4</f>
        <v>1366.5649462475035</v>
      </c>
    </row>
    <row r="3" spans="1:22" x14ac:dyDescent="0.5">
      <c r="A3">
        <v>523.45501708984375</v>
      </c>
      <c r="B3">
        <v>86.75</v>
      </c>
      <c r="D3">
        <v>524.78399658203125</v>
      </c>
      <c r="E3">
        <v>211800</v>
      </c>
      <c r="F3" s="7" t="s">
        <v>19</v>
      </c>
      <c r="G3" s="8">
        <f>IF(ISBLANK(G2),"",$G$2*$G$6)</f>
        <v>7.5478515625</v>
      </c>
      <c r="H3" s="21" t="s">
        <v>435</v>
      </c>
      <c r="I3" s="21">
        <v>1.5638635433238699</v>
      </c>
      <c r="J3">
        <f>'hidden params'!J3</f>
        <v>0.20220994369181175</v>
      </c>
      <c r="K3">
        <f t="shared" si="0"/>
        <v>2</v>
      </c>
      <c r="L3">
        <f t="shared" si="1"/>
        <v>0.23833434968048908</v>
      </c>
      <c r="M3">
        <f>I$7*((L$1*J3)+(L$2*J2)+(L$3*J1)) + $I$4</f>
        <v>139089.03570488171</v>
      </c>
      <c r="N3">
        <f t="shared" si="2"/>
        <v>0.34910874046496371</v>
      </c>
      <c r="O3">
        <f>I$10*((N$1*J3)+(N$2*J2)+(N$3*J1))+$I$4</f>
        <v>64980.434200026473</v>
      </c>
      <c r="P3">
        <f t="shared" si="3"/>
        <v>211799.99641284582</v>
      </c>
      <c r="Q3">
        <f t="shared" si="4"/>
        <v>-3.5871541767846793E-3</v>
      </c>
      <c r="R3">
        <f t="shared" si="5"/>
        <v>1.2867675088023769E-5</v>
      </c>
      <c r="S3">
        <f t="shared" si="6"/>
        <v>1.2867675088023769E-5</v>
      </c>
      <c r="T3">
        <f t="shared" si="7"/>
        <v>72991700.037948668</v>
      </c>
      <c r="U3">
        <f t="shared" si="8"/>
        <v>5.3604020531255181E-2</v>
      </c>
      <c r="V3">
        <f>I$13*((U$1*J3)+(U$2*J2)+(U$3*J1))+$I$4</f>
        <v>7730.5265085906576</v>
      </c>
    </row>
    <row r="4" spans="1:22" x14ac:dyDescent="0.5">
      <c r="A4">
        <v>523.46502685546875</v>
      </c>
      <c r="B4">
        <v>74.75</v>
      </c>
      <c r="D4">
        <v>525.28497314453125</v>
      </c>
      <c r="E4">
        <v>198000</v>
      </c>
      <c r="F4" s="5" t="s">
        <v>26</v>
      </c>
      <c r="G4" s="6">
        <v>525.2569580078125</v>
      </c>
      <c r="H4" t="s">
        <v>11</v>
      </c>
      <c r="I4">
        <v>3.2649804009775205E-7</v>
      </c>
      <c r="J4">
        <f>'hidden params'!J4</f>
        <v>4.9195920044795109E-2</v>
      </c>
      <c r="K4">
        <f t="shared" si="0"/>
        <v>3</v>
      </c>
      <c r="L4">
        <f t="shared" si="1"/>
        <v>0</v>
      </c>
      <c r="M4">
        <f>I$7*((L$1*J4)+(L$2*J3)+(L$3*J2)+(L$4*J1)) + $I$4</f>
        <v>59880.23745778545</v>
      </c>
      <c r="N4">
        <f t="shared" si="2"/>
        <v>0.48052293455831807</v>
      </c>
      <c r="O4">
        <f>I$10*((N$1*J4)+(N$2*J3)+(N$3*J2)+(N$4*J1))+$I$4</f>
        <v>113292.25350341137</v>
      </c>
      <c r="P4">
        <f t="shared" si="3"/>
        <v>197999.95873260713</v>
      </c>
      <c r="Q4">
        <f t="shared" si="4"/>
        <v>-4.1267392865847796E-2</v>
      </c>
      <c r="R4">
        <f t="shared" si="5"/>
        <v>1.7029977139442255E-3</v>
      </c>
      <c r="S4">
        <f t="shared" si="6"/>
        <v>1.7029977139442255E-3</v>
      </c>
      <c r="T4">
        <f t="shared" si="7"/>
        <v>31454188.924900983</v>
      </c>
      <c r="U4">
        <f t="shared" si="8"/>
        <v>0.15786047519439361</v>
      </c>
      <c r="V4">
        <f>I$13*((U$1*J4)+(U$2*J3)+(U$3*J2)+(U$4*J1))+$I$4</f>
        <v>24827.467772063315</v>
      </c>
    </row>
    <row r="5" spans="1:22" ht="14.7" thickBot="1" x14ac:dyDescent="0.55000000000000004">
      <c r="A5">
        <v>523.4749755859375</v>
      </c>
      <c r="B5">
        <v>72.25</v>
      </c>
      <c r="D5">
        <v>525.78497314453125</v>
      </c>
      <c r="E5">
        <v>140300</v>
      </c>
      <c r="F5" s="9" t="s">
        <v>27</v>
      </c>
      <c r="G5" s="10">
        <f>($G$4-1.00794)*$G$6</f>
        <v>1048.4980360156251</v>
      </c>
      <c r="H5" t="s">
        <v>436</v>
      </c>
      <c r="I5">
        <f>'hidden params'!D2</f>
        <v>1</v>
      </c>
      <c r="J5">
        <f>'hidden params'!J5</f>
        <v>9.56276746222493E-3</v>
      </c>
      <c r="K5">
        <f t="shared" si="0"/>
        <v>4</v>
      </c>
      <c r="L5">
        <f t="shared" si="1"/>
        <v>0</v>
      </c>
      <c r="M5">
        <f>I$7*((L$1*J5)+(L$2*J4)+(L$3*J3)+(L$4*J2)+(L$5*J1)) + $I$4</f>
        <v>17421.817911273367</v>
      </c>
      <c r="N5">
        <f t="shared" si="2"/>
        <v>9.4744148868424499E-2</v>
      </c>
      <c r="O5">
        <f>I$10*((N$1*J5)+(N$2*J4)+(N$3*J3)+(N$4*J2)+(N$5*J1))+$I$4</f>
        <v>73244.0950828887</v>
      </c>
      <c r="P5">
        <f t="shared" si="3"/>
        <v>140301.16378295046</v>
      </c>
      <c r="Q5">
        <f t="shared" si="4"/>
        <v>1.1637829504616093</v>
      </c>
      <c r="R5">
        <f t="shared" si="5"/>
        <v>1.3543907557851285</v>
      </c>
      <c r="S5">
        <f t="shared" si="6"/>
        <v>1.3543907557851285</v>
      </c>
      <c r="T5">
        <f t="shared" si="7"/>
        <v>9160130.0626077801</v>
      </c>
      <c r="U5">
        <f t="shared" si="8"/>
        <v>0.27794528070674912</v>
      </c>
      <c r="V5">
        <f>I$13*((U$1*J5)+(U$2*J4)+(U$3*J3)+(U$4*J2)+(U$5*J1))+$I$4</f>
        <v>49635.250789441394</v>
      </c>
    </row>
    <row r="6" spans="1:22" ht="14.7" thickTop="1" x14ac:dyDescent="0.5">
      <c r="A6">
        <v>523.4849853515625</v>
      </c>
      <c r="B6">
        <v>83.5</v>
      </c>
      <c r="D6">
        <v>526.2860107421875</v>
      </c>
      <c r="E6">
        <v>95170</v>
      </c>
      <c r="F6" t="s">
        <v>28</v>
      </c>
      <c r="G6">
        <v>2</v>
      </c>
      <c r="H6" t="s">
        <v>437</v>
      </c>
      <c r="I6">
        <f>SUM(S1:S30)</f>
        <v>7903311.7093968736</v>
      </c>
      <c r="J6">
        <f>'hidden params'!J6</f>
        <v>1.5654537401586068E-3</v>
      </c>
      <c r="K6">
        <f t="shared" si="0"/>
        <v>5</v>
      </c>
      <c r="L6">
        <f t="shared" si="1"/>
        <v>0</v>
      </c>
      <c r="M6">
        <f>I$7*((L$1*J6)+(L$2*J5)+(L$3*J4)+(L$4*J3)+(L$5*J2)+(L$6*J1)) + $I$4</f>
        <v>3897.3689354659718</v>
      </c>
      <c r="N6">
        <f t="shared" si="2"/>
        <v>0</v>
      </c>
      <c r="O6">
        <f>I$10*((N$1*J6)+(N$2*J5)+(N$3*J4)+(N$4*J3)+(N$5*J2)+(N$6*J1))+$I$4</f>
        <v>27488.702266650933</v>
      </c>
      <c r="P6">
        <f t="shared" si="3"/>
        <v>95159.068460551949</v>
      </c>
      <c r="Q6">
        <f t="shared" si="4"/>
        <v>-10.931539448050898</v>
      </c>
      <c r="R6">
        <f t="shared" si="5"/>
        <v>119.49855470429294</v>
      </c>
      <c r="S6">
        <f t="shared" si="6"/>
        <v>119.49855470429294</v>
      </c>
      <c r="T6">
        <f t="shared" si="7"/>
        <v>2051130.7494369124</v>
      </c>
      <c r="U6">
        <f t="shared" si="8"/>
        <v>0.29188733139523776</v>
      </c>
      <c r="V6">
        <f>I$13*((U$1*J6)+(U$2*J5)+(U$3*J4)+(U$4*J3)+(U$5*J2)+(U$6*J1))+$I$4</f>
        <v>63772.997259088042</v>
      </c>
    </row>
    <row r="7" spans="1:22" x14ac:dyDescent="0.5">
      <c r="A7">
        <v>523.4949951171875</v>
      </c>
      <c r="B7">
        <v>86</v>
      </c>
      <c r="D7">
        <v>526.7860107421875</v>
      </c>
      <c r="E7">
        <v>60800</v>
      </c>
      <c r="F7" t="s">
        <v>29</v>
      </c>
      <c r="G7" s="11">
        <v>0.10000000149011612</v>
      </c>
      <c r="H7" s="21" t="s">
        <v>438</v>
      </c>
      <c r="I7" s="21">
        <v>223334.09862012733</v>
      </c>
      <c r="J7">
        <f>'hidden params'!J7</f>
        <v>2.2288478874357397E-4</v>
      </c>
      <c r="K7">
        <f t="shared" si="0"/>
        <v>6</v>
      </c>
      <c r="L7">
        <f t="shared" si="1"/>
        <v>0</v>
      </c>
      <c r="M7">
        <f>I$7*((L$1*J7)+(L$2*J6)+(L$3*J5)+(L$4*J4)+(L$5*J3)+(L$6*J2)+(L$7*J1)) + $I$4</f>
        <v>716.57730221450424</v>
      </c>
      <c r="N7">
        <f t="shared" si="2"/>
        <v>0</v>
      </c>
      <c r="O7">
        <f>I$10*((N$1*J7)+(N$2*J6)+(N$3*J5)+(N$4*J4)+(N$5*J3)+(N$6*J2)+(N$7*J1))+$I$4</f>
        <v>7389.1499331408768</v>
      </c>
      <c r="P7">
        <f t="shared" si="3"/>
        <v>60844.119185709271</v>
      </c>
      <c r="Q7">
        <f t="shared" si="4"/>
        <v>44.119185709270823</v>
      </c>
      <c r="R7">
        <f t="shared" si="5"/>
        <v>1946.5025476491269</v>
      </c>
      <c r="S7">
        <f t="shared" si="6"/>
        <v>1946.5025476491269</v>
      </c>
      <c r="T7">
        <f t="shared" si="7"/>
        <v>377482.89842197759</v>
      </c>
      <c r="U7">
        <f t="shared" si="8"/>
        <v>0.16826344740455665</v>
      </c>
      <c r="V7">
        <f>I$13*((U$1*J7)+(U$2*J6)+(U$3*J5)+(U$4*J4)+(U$5*J3)+(U$6*J2)+(U$7*J1))+$I$4</f>
        <v>52738.391951006888</v>
      </c>
    </row>
    <row r="8" spans="1:22" x14ac:dyDescent="0.5">
      <c r="A8">
        <v>523.5050048828125</v>
      </c>
      <c r="B8">
        <v>73.5</v>
      </c>
      <c r="D8">
        <v>527.2979736328125</v>
      </c>
      <c r="E8">
        <v>29490</v>
      </c>
      <c r="F8" t="s">
        <v>30</v>
      </c>
      <c r="G8" s="11">
        <v>2.9999999329447746E-2</v>
      </c>
      <c r="H8" s="21" t="s">
        <v>439</v>
      </c>
      <c r="I8" s="21">
        <v>0.6015545639685429</v>
      </c>
      <c r="J8">
        <f>'hidden params'!J8</f>
        <v>2.8200854503395628E-5</v>
      </c>
      <c r="K8">
        <f t="shared" si="0"/>
        <v>7</v>
      </c>
      <c r="L8">
        <f t="shared" si="1"/>
        <v>0</v>
      </c>
      <c r="M8">
        <f>I$7*((L$1*J8)+(L$2*J7)+(L$3*J6)+(L$4*J5)+(L$5*J4)+(L$6*J3)+(L$7*J2)+(L$8*J1)) + $I$4</f>
        <v>112.69215731979185</v>
      </c>
      <c r="N8">
        <f t="shared" si="2"/>
        <v>0</v>
      </c>
      <c r="O8">
        <f>I$10*((N$1*J8)+(N$2*J7)+(N$3*J6)+(N$4*J5)+(N$5*J4)+(N$6*J3)+(N$7*J2)+(N$8*J1))+$I$4</f>
        <v>1568.3188545538312</v>
      </c>
      <c r="P8">
        <f t="shared" si="3"/>
        <v>29521.925885112156</v>
      </c>
      <c r="Q8">
        <f t="shared" si="4"/>
        <v>31.925885112155811</v>
      </c>
      <c r="R8">
        <f t="shared" si="5"/>
        <v>1019.2621401945721</v>
      </c>
      <c r="S8">
        <f t="shared" si="6"/>
        <v>1019.2621401945721</v>
      </c>
      <c r="T8">
        <f t="shared" si="7"/>
        <v>59422.346199036358</v>
      </c>
      <c r="U8">
        <f t="shared" si="8"/>
        <v>4.0065923100408456E-2</v>
      </c>
      <c r="V8">
        <f>I$13*((U$1*J8)+(U$2*J7)+(U$3*J6)+(U$4*J5)+(U$5*J4)+(U$6*J3)+(U$7*J2)+(U$8*J1))+$I$4</f>
        <v>27840.914873891528</v>
      </c>
    </row>
    <row r="9" spans="1:22" x14ac:dyDescent="0.5">
      <c r="A9">
        <v>523.5150146484375</v>
      </c>
      <c r="B9">
        <v>68.75</v>
      </c>
      <c r="D9">
        <v>527.79901123046875</v>
      </c>
      <c r="E9">
        <v>11000</v>
      </c>
      <c r="F9" t="s">
        <v>31</v>
      </c>
      <c r="G9">
        <v>6</v>
      </c>
      <c r="H9" t="s">
        <v>445</v>
      </c>
      <c r="I9">
        <f>I3*I8</f>
        <v>0.94074925191049108</v>
      </c>
      <c r="J9">
        <f>'hidden params'!J9</f>
        <v>3.2198967658273084E-6</v>
      </c>
      <c r="K9">
        <f t="shared" si="0"/>
        <v>8</v>
      </c>
      <c r="L9">
        <f t="shared" si="1"/>
        <v>0</v>
      </c>
      <c r="M9">
        <f>I$7*((L$1*J9)+(L$2*J8)+(L$3*J7)+(L$4*J6)+(L$5*J5)+(L$6*J4)+(L$7*J3)+(L$8*J2)+(L$9*J1)) + $I$4</f>
        <v>15.56087452523621</v>
      </c>
      <c r="N9">
        <f t="shared" si="2"/>
        <v>0</v>
      </c>
      <c r="O9">
        <f>I$10*((N$1*J9)+(N$2*J8)+(N$3*J7)+(N$4*J6)+(N$5*J5)+(N$6*J4)+(N$7*J3)+(N$8*J2)+(N$9*J1))+$I$4</f>
        <v>277.5803995582832</v>
      </c>
      <c r="P9">
        <f t="shared" si="3"/>
        <v>10032.60770484975</v>
      </c>
      <c r="Q9">
        <f t="shared" si="4"/>
        <v>-967.39229515024999</v>
      </c>
      <c r="R9">
        <f t="shared" si="5"/>
        <v>935847.85271606839</v>
      </c>
      <c r="S9">
        <f t="shared" si="6"/>
        <v>935847.85271606839</v>
      </c>
      <c r="T9">
        <f t="shared" si="7"/>
        <v>8213.0141883010619</v>
      </c>
      <c r="U9">
        <f t="shared" si="8"/>
        <v>0</v>
      </c>
      <c r="V9">
        <f>I$13*((U$1*J9)+(U$2*J8)+(U$3*J7)+(U$4*J6)+(U$5*J5)+(U$6*J4)+(U$7*J3)+(U$8*J2)+(U$9*J1))+$I$4</f>
        <v>9739.4664314192269</v>
      </c>
    </row>
    <row r="10" spans="1:22" x14ac:dyDescent="0.5">
      <c r="A10">
        <v>523.5250244140625</v>
      </c>
      <c r="B10">
        <v>78.25</v>
      </c>
      <c r="D10">
        <f>D9 + (1/$G$6)</f>
        <v>528.29901123046875</v>
      </c>
      <c r="E10">
        <v>0</v>
      </c>
      <c r="F10" s="2" t="s">
        <v>22</v>
      </c>
      <c r="G10">
        <v>523.74920654296875</v>
      </c>
      <c r="H10" s="22" t="s">
        <v>453</v>
      </c>
      <c r="I10" s="22">
        <v>159645.71593491876</v>
      </c>
      <c r="J10">
        <f>'hidden params'!J10</f>
        <v>3.3555566333987669E-7</v>
      </c>
      <c r="K10">
        <f t="shared" si="0"/>
        <v>9</v>
      </c>
      <c r="L10">
        <f t="shared" si="1"/>
        <v>0</v>
      </c>
      <c r="M10">
        <f>I$7*((L1*J$10)+(L2*J$9)+(L3*J$8)+(L4*J$7)+(L5*J$6)+(L6*J$5)+(L7*J$4)+(L8*J$3)+(L9*J$2)+(L10*J$1)) + $I$4</f>
        <v>1.921508602924993</v>
      </c>
      <c r="N10">
        <f t="shared" si="2"/>
        <v>0</v>
      </c>
      <c r="O10">
        <f>I$10*((N1*J$10)+(N2*J$9)+(N3*J$8)+(N4*J$7)+(N5*J$6)+(N6*J$5)+(N7*J$4)+(N8*J$3)+(N9*J$2)+(N10*J$1)) + $I$4</f>
        <v>42.396772703130111</v>
      </c>
      <c r="P10">
        <f t="shared" si="3"/>
        <v>2582.2730975577101</v>
      </c>
      <c r="Q10">
        <f t="shared" si="4"/>
        <v>2582.2730975577101</v>
      </c>
      <c r="R10">
        <f t="shared" si="5"/>
        <v>6668134.3503702907</v>
      </c>
      <c r="S10">
        <f t="shared" si="6"/>
        <v>6668134.3503702907</v>
      </c>
      <c r="T10">
        <f t="shared" si="7"/>
        <v>1015.1310949961132</v>
      </c>
      <c r="U10">
        <f t="shared" si="8"/>
        <v>0</v>
      </c>
      <c r="V10">
        <f>I$13*((U1*J$10)+(U2*J$9)+(U3*J$8)+(U4*J$7)+(U5*J$6)+(U6*J$5)+(U7*J$4)+(U8*J$3)+(U9*J$2)+(U10*J$1)) + $I$4</f>
        <v>2537.9548169046511</v>
      </c>
    </row>
    <row r="11" spans="1:22" x14ac:dyDescent="0.5">
      <c r="A11">
        <v>523.53497314453125</v>
      </c>
      <c r="B11">
        <v>104.80000305175781</v>
      </c>
      <c r="D11">
        <f>D10 + (1/$G$6)</f>
        <v>528.79901123046875</v>
      </c>
      <c r="E11">
        <v>0</v>
      </c>
      <c r="F11" s="2" t="s">
        <v>32</v>
      </c>
      <c r="G11">
        <v>527.52313232421875</v>
      </c>
      <c r="H11" s="22" t="s">
        <v>454</v>
      </c>
      <c r="I11" s="22">
        <v>0.76961751196344852</v>
      </c>
      <c r="J11">
        <f>'hidden params'!J11</f>
        <v>3.2197744332767282E-8</v>
      </c>
      <c r="K11">
        <f t="shared" si="0"/>
        <v>10</v>
      </c>
      <c r="L11">
        <f t="shared" si="1"/>
        <v>0</v>
      </c>
      <c r="M11">
        <f t="shared" ref="M11:M30" si="9">I$7*((L2*J$10)+(L3*J$9)+(L4*J$8)+(L5*J$7)+(L6*J$6)+(L7*J$5)+(L8*J$4)+(L9*J$3)+(L10*J$2)+(L11*J$1)) + $I$4</f>
        <v>0.21335158246581379</v>
      </c>
      <c r="N11">
        <f t="shared" si="2"/>
        <v>0</v>
      </c>
      <c r="O11">
        <f t="shared" ref="O11:O30" si="10">I$10*((N2*J$10)+(N3*J$9)+(N4*J$8)+(N5*J$7)+(N6*J$6)+(N7*J$5)+(N8*J$4)+(N9*J$3)+(N10*J$2)+(N11*J$1)) + $I$4</f>
        <v>5.719091902148814</v>
      </c>
      <c r="P11">
        <f t="shared" si="3"/>
        <v>536.14986056818168</v>
      </c>
      <c r="Q11">
        <f t="shared" si="4"/>
        <v>536.14986056818168</v>
      </c>
      <c r="R11">
        <f t="shared" si="5"/>
        <v>287456.67298728065</v>
      </c>
      <c r="S11">
        <f t="shared" si="6"/>
        <v>287456.67298728065</v>
      </c>
      <c r="T11">
        <f t="shared" si="7"/>
        <v>112.82010585237815</v>
      </c>
      <c r="U11">
        <f t="shared" si="8"/>
        <v>0</v>
      </c>
      <c r="V11">
        <f t="shared" ref="V11:V30" si="11">I$13*((U2*J$10)+(U3*J$9)+(U4*J$8)+(U5*J$7)+(U6*J$6)+(U7*J$5)+(U8*J$4)+(U9*J$3)+(U10*J$2)+(U11*J$1)) + $I$4</f>
        <v>530.21741773656311</v>
      </c>
    </row>
    <row r="12" spans="1:22" x14ac:dyDescent="0.5">
      <c r="A12">
        <v>523.54498291015625</v>
      </c>
      <c r="B12">
        <v>128.80000305175781</v>
      </c>
      <c r="D12">
        <f>D11 + (1/$G$6)</f>
        <v>529.29901123046875</v>
      </c>
      <c r="E12">
        <v>0</v>
      </c>
      <c r="F12" t="s">
        <v>33</v>
      </c>
      <c r="G12" t="s">
        <v>34</v>
      </c>
      <c r="H12" t="s">
        <v>458</v>
      </c>
      <c r="I12">
        <f>I11*I22</f>
        <v>2.4905495261767814</v>
      </c>
      <c r="J12">
        <f>'hidden params'!J12</f>
        <v>2.82920264901344E-9</v>
      </c>
      <c r="K12">
        <f t="shared" si="0"/>
        <v>11</v>
      </c>
      <c r="L12">
        <f t="shared" si="1"/>
        <v>0</v>
      </c>
      <c r="M12">
        <f t="shared" si="9"/>
        <v>1.786134614758644E-2</v>
      </c>
      <c r="N12">
        <f t="shared" si="2"/>
        <v>0</v>
      </c>
      <c r="O12">
        <f t="shared" si="10"/>
        <v>0.69226336220009244</v>
      </c>
      <c r="P12">
        <f t="shared" si="3"/>
        <v>93.734806629771839</v>
      </c>
      <c r="Q12">
        <f t="shared" si="4"/>
        <v>93.734806629771839</v>
      </c>
      <c r="R12">
        <f t="shared" si="5"/>
        <v>8786.2139739207196</v>
      </c>
      <c r="S12">
        <f t="shared" si="6"/>
        <v>8786.2139739207196</v>
      </c>
      <c r="T12">
        <f t="shared" si="7"/>
        <v>9.4539928551626442</v>
      </c>
      <c r="U12">
        <f t="shared" si="8"/>
        <v>0</v>
      </c>
      <c r="V12">
        <f t="shared" si="11"/>
        <v>93.02468257442024</v>
      </c>
    </row>
    <row r="13" spans="1:22" x14ac:dyDescent="0.5">
      <c r="A13">
        <v>523.55499267578125</v>
      </c>
      <c r="B13">
        <v>143</v>
      </c>
      <c r="E13">
        <v>0</v>
      </c>
      <c r="F13">
        <v>21180</v>
      </c>
      <c r="H13" s="23" t="s">
        <v>514</v>
      </c>
      <c r="I13" s="23">
        <v>129206.04922751937</v>
      </c>
      <c r="J13">
        <f>'hidden params'!J13</f>
        <v>2.3609250813173977E-10</v>
      </c>
      <c r="K13" t="str">
        <f t="shared" si="0"/>
        <v/>
      </c>
      <c r="L13">
        <f t="shared" si="1"/>
        <v>0</v>
      </c>
      <c r="M13">
        <f t="shared" si="9"/>
        <v>3.2649804009775205E-7</v>
      </c>
      <c r="N13">
        <f t="shared" si="2"/>
        <v>0</v>
      </c>
      <c r="O13">
        <f t="shared" si="10"/>
        <v>7.4444492094592085E-2</v>
      </c>
      <c r="P13" t="str">
        <f t="shared" si="3"/>
        <v/>
      </c>
      <c r="Q13" t="str">
        <f t="shared" si="4"/>
        <v/>
      </c>
      <c r="R13" t="str">
        <f t="shared" si="5"/>
        <v/>
      </c>
      <c r="S13" t="str">
        <f t="shared" si="6"/>
        <v/>
      </c>
      <c r="T13" t="str">
        <f t="shared" si="7"/>
        <v/>
      </c>
      <c r="U13">
        <f t="shared" si="8"/>
        <v>0</v>
      </c>
      <c r="V13">
        <f t="shared" si="11"/>
        <v>14.135673193999034</v>
      </c>
    </row>
    <row r="14" spans="1:22" x14ac:dyDescent="0.5">
      <c r="A14">
        <v>523.56500244140625</v>
      </c>
      <c r="B14">
        <v>128</v>
      </c>
      <c r="E14">
        <v>0</v>
      </c>
      <c r="F14">
        <v>21180</v>
      </c>
      <c r="H14" s="23" t="s">
        <v>515</v>
      </c>
      <c r="I14" s="23">
        <v>0.64183419480863091</v>
      </c>
      <c r="J14">
        <f>'hidden params'!J14</f>
        <v>0</v>
      </c>
      <c r="K14" t="str">
        <f t="shared" si="0"/>
        <v/>
      </c>
      <c r="L14">
        <f t="shared" si="1"/>
        <v>0</v>
      </c>
      <c r="M14">
        <f t="shared" si="9"/>
        <v>3.2649804009775205E-7</v>
      </c>
      <c r="N14">
        <f t="shared" si="2"/>
        <v>0</v>
      </c>
      <c r="O14">
        <f t="shared" si="10"/>
        <v>5.0757728371946132E-3</v>
      </c>
      <c r="P14" t="str">
        <f t="shared" si="3"/>
        <v/>
      </c>
      <c r="Q14" t="str">
        <f t="shared" si="4"/>
        <v/>
      </c>
      <c r="R14" t="str">
        <f t="shared" si="5"/>
        <v/>
      </c>
      <c r="S14" t="str">
        <f t="shared" si="6"/>
        <v/>
      </c>
      <c r="T14" t="str">
        <f t="shared" si="7"/>
        <v/>
      </c>
      <c r="U14">
        <f t="shared" si="8"/>
        <v>0</v>
      </c>
      <c r="V14">
        <f t="shared" si="11"/>
        <v>1.9004108329381872</v>
      </c>
    </row>
    <row r="15" spans="1:22" x14ac:dyDescent="0.5">
      <c r="A15">
        <v>523.57501220703125</v>
      </c>
      <c r="B15">
        <v>79.75</v>
      </c>
      <c r="E15">
        <v>0</v>
      </c>
      <c r="H15" t="s">
        <v>513</v>
      </c>
      <c r="I15">
        <f>I14*I23</f>
        <v>4.4479958213399406</v>
      </c>
      <c r="J15">
        <f>'hidden params'!J15</f>
        <v>0</v>
      </c>
      <c r="K15" t="str">
        <f t="shared" si="0"/>
        <v/>
      </c>
      <c r="L15">
        <f t="shared" si="1"/>
        <v>0</v>
      </c>
      <c r="M15">
        <f t="shared" si="9"/>
        <v>3.2649804009775205E-7</v>
      </c>
      <c r="N15">
        <f t="shared" si="2"/>
        <v>0</v>
      </c>
      <c r="O15">
        <f t="shared" si="10"/>
        <v>3.2649804009775205E-7</v>
      </c>
      <c r="P15" t="str">
        <f t="shared" si="3"/>
        <v/>
      </c>
      <c r="Q15" t="str">
        <f t="shared" si="4"/>
        <v/>
      </c>
      <c r="R15" t="str">
        <f t="shared" si="5"/>
        <v/>
      </c>
      <c r="S15" t="str">
        <f t="shared" si="6"/>
        <v/>
      </c>
      <c r="T15" t="str">
        <f t="shared" si="7"/>
        <v/>
      </c>
      <c r="U15">
        <f t="shared" si="8"/>
        <v>0</v>
      </c>
      <c r="V15">
        <f t="shared" si="11"/>
        <v>0.22864705233262581</v>
      </c>
    </row>
    <row r="16" spans="1:22" x14ac:dyDescent="0.5">
      <c r="A16">
        <v>523.58502197265625</v>
      </c>
      <c r="B16">
        <v>88</v>
      </c>
      <c r="E16">
        <v>0</v>
      </c>
      <c r="F16">
        <v>163754225.63958886</v>
      </c>
      <c r="H16" t="s">
        <v>455</v>
      </c>
      <c r="I16">
        <f>I7/(I7+I10+I13)</f>
        <v>0.43604112181225241</v>
      </c>
      <c r="J16">
        <f>'hidden params'!J16</f>
        <v>0</v>
      </c>
      <c r="K16" t="str">
        <f t="shared" si="0"/>
        <v/>
      </c>
      <c r="L16">
        <f t="shared" si="1"/>
        <v>0</v>
      </c>
      <c r="M16">
        <f t="shared" si="9"/>
        <v>3.2649804009775205E-7</v>
      </c>
      <c r="N16">
        <f t="shared" si="2"/>
        <v>0</v>
      </c>
      <c r="O16">
        <f t="shared" si="10"/>
        <v>3.2649804009775205E-7</v>
      </c>
      <c r="P16" t="str">
        <f t="shared" si="3"/>
        <v/>
      </c>
      <c r="Q16" t="str">
        <f t="shared" si="4"/>
        <v/>
      </c>
      <c r="R16" t="str">
        <f t="shared" si="5"/>
        <v/>
      </c>
      <c r="S16" t="str">
        <f t="shared" si="6"/>
        <v/>
      </c>
      <c r="T16" t="str">
        <f t="shared" si="7"/>
        <v/>
      </c>
      <c r="U16">
        <f t="shared" si="8"/>
        <v>0</v>
      </c>
      <c r="V16">
        <f t="shared" si="11"/>
        <v>2.3964158096135273E-2</v>
      </c>
    </row>
    <row r="17" spans="1:22" x14ac:dyDescent="0.5">
      <c r="A17">
        <v>523.594970703125</v>
      </c>
      <c r="B17">
        <v>109.30000305175781</v>
      </c>
      <c r="E17">
        <v>0</v>
      </c>
      <c r="F17">
        <v>153658839.81701851</v>
      </c>
      <c r="H17" t="s">
        <v>456</v>
      </c>
      <c r="I17">
        <f>I10/(I10+I7+I13)</f>
        <v>0.31169488895283526</v>
      </c>
      <c r="J17">
        <f>'hidden params'!J17</f>
        <v>0</v>
      </c>
      <c r="K17" t="str">
        <f t="shared" si="0"/>
        <v/>
      </c>
      <c r="L17">
        <f t="shared" si="1"/>
        <v>0</v>
      </c>
      <c r="M17">
        <f t="shared" si="9"/>
        <v>3.2649804009775205E-7</v>
      </c>
      <c r="N17">
        <f t="shared" si="2"/>
        <v>0</v>
      </c>
      <c r="O17">
        <f t="shared" si="10"/>
        <v>3.2649804009775205E-7</v>
      </c>
      <c r="P17" t="str">
        <f t="shared" si="3"/>
        <v/>
      </c>
      <c r="Q17" t="str">
        <f t="shared" si="4"/>
        <v/>
      </c>
      <c r="R17" t="str">
        <f t="shared" si="5"/>
        <v/>
      </c>
      <c r="S17" t="str">
        <f t="shared" si="6"/>
        <v/>
      </c>
      <c r="T17" t="str">
        <f t="shared" si="7"/>
        <v/>
      </c>
      <c r="U17">
        <f t="shared" si="8"/>
        <v>0</v>
      </c>
      <c r="V17">
        <f t="shared" si="11"/>
        <v>1.7374175104604304E-3</v>
      </c>
    </row>
    <row r="18" spans="1:22" x14ac:dyDescent="0.5">
      <c r="A18">
        <v>523.60498046875</v>
      </c>
      <c r="B18">
        <v>68.75</v>
      </c>
      <c r="E18">
        <v>0</v>
      </c>
      <c r="F18">
        <v>189632110.37280655</v>
      </c>
      <c r="H18" t="s">
        <v>511</v>
      </c>
      <c r="I18">
        <f>I13/(I13+I10+I7)</f>
        <v>0.25226398923491233</v>
      </c>
      <c r="J18">
        <f>'hidden params'!J18</f>
        <v>0</v>
      </c>
      <c r="K18" t="str">
        <f t="shared" si="0"/>
        <v/>
      </c>
      <c r="L18">
        <f t="shared" si="1"/>
        <v>0</v>
      </c>
      <c r="M18">
        <f t="shared" si="9"/>
        <v>3.2649804009775205E-7</v>
      </c>
      <c r="N18">
        <f t="shared" si="2"/>
        <v>0</v>
      </c>
      <c r="O18">
        <f t="shared" si="10"/>
        <v>3.2649804009775205E-7</v>
      </c>
      <c r="P18" t="str">
        <f t="shared" si="3"/>
        <v/>
      </c>
      <c r="Q18" t="str">
        <f t="shared" si="4"/>
        <v/>
      </c>
      <c r="R18" t="str">
        <f t="shared" si="5"/>
        <v/>
      </c>
      <c r="S18" t="str">
        <f t="shared" si="6"/>
        <v/>
      </c>
      <c r="T18" t="str">
        <f t="shared" si="7"/>
        <v/>
      </c>
      <c r="U18">
        <f t="shared" si="8"/>
        <v>0</v>
      </c>
      <c r="V18">
        <f t="shared" si="11"/>
        <v>3.2649804009775205E-7</v>
      </c>
    </row>
    <row r="19" spans="1:22" x14ac:dyDescent="0.5">
      <c r="A19">
        <v>523.614990234375</v>
      </c>
      <c r="B19">
        <v>49.75</v>
      </c>
      <c r="E19">
        <v>0</v>
      </c>
      <c r="H19" t="s">
        <v>444</v>
      </c>
      <c r="I19">
        <v>66.158828329873259</v>
      </c>
      <c r="J19">
        <f>'hidden params'!J19</f>
        <v>0</v>
      </c>
      <c r="K19" t="str">
        <f t="shared" si="0"/>
        <v/>
      </c>
      <c r="L19">
        <f t="shared" si="1"/>
        <v>0</v>
      </c>
      <c r="M19">
        <f t="shared" si="9"/>
        <v>3.2649804009775205E-7</v>
      </c>
      <c r="N19">
        <f t="shared" si="2"/>
        <v>0</v>
      </c>
      <c r="O19">
        <f t="shared" si="10"/>
        <v>3.2649804009775205E-7</v>
      </c>
      <c r="P19" t="str">
        <f t="shared" si="3"/>
        <v/>
      </c>
      <c r="Q19" t="str">
        <f t="shared" si="4"/>
        <v/>
      </c>
      <c r="R19" t="str">
        <f t="shared" si="5"/>
        <v/>
      </c>
      <c r="S19" t="str">
        <f t="shared" si="6"/>
        <v/>
      </c>
      <c r="T19" t="str">
        <f t="shared" si="7"/>
        <v/>
      </c>
      <c r="U19">
        <f t="shared" si="8"/>
        <v>0</v>
      </c>
      <c r="V19">
        <f t="shared" si="11"/>
        <v>3.2649804009775205E-7</v>
      </c>
    </row>
    <row r="20" spans="1:22" x14ac:dyDescent="0.5">
      <c r="A20">
        <v>523.625</v>
      </c>
      <c r="B20">
        <v>101.80000305175781</v>
      </c>
      <c r="E20">
        <v>0</v>
      </c>
      <c r="F20">
        <v>0.23053637569037463</v>
      </c>
      <c r="H20" t="s">
        <v>450</v>
      </c>
      <c r="I20">
        <f>'hidden params'!I20</f>
        <v>0.82235748181840074</v>
      </c>
      <c r="J20">
        <f>'hidden params'!J20</f>
        <v>0</v>
      </c>
      <c r="K20" t="str">
        <f t="shared" si="0"/>
        <v/>
      </c>
      <c r="L20">
        <f t="shared" si="1"/>
        <v>0</v>
      </c>
      <c r="M20">
        <f t="shared" si="9"/>
        <v>3.2649804009775205E-7</v>
      </c>
      <c r="N20">
        <f t="shared" si="2"/>
        <v>0</v>
      </c>
      <c r="O20">
        <f t="shared" si="10"/>
        <v>3.2649804009775205E-7</v>
      </c>
      <c r="P20" t="str">
        <f t="shared" si="3"/>
        <v/>
      </c>
      <c r="Q20" t="str">
        <f t="shared" si="4"/>
        <v/>
      </c>
      <c r="R20" t="str">
        <f t="shared" si="5"/>
        <v/>
      </c>
      <c r="S20" t="str">
        <f t="shared" si="6"/>
        <v/>
      </c>
      <c r="T20" t="str">
        <f t="shared" si="7"/>
        <v/>
      </c>
      <c r="U20">
        <f t="shared" si="8"/>
        <v>0</v>
      </c>
      <c r="V20">
        <f t="shared" si="11"/>
        <v>3.2649804009775205E-7</v>
      </c>
    </row>
    <row r="21" spans="1:22" x14ac:dyDescent="0.5">
      <c r="A21">
        <v>523.635009765625</v>
      </c>
      <c r="B21">
        <v>161.30000305175781</v>
      </c>
      <c r="E21">
        <v>0</v>
      </c>
      <c r="F21">
        <v>0.5976511384966563</v>
      </c>
      <c r="H21" t="s">
        <v>451</v>
      </c>
      <c r="I21">
        <f>'hidden params'!I21</f>
        <v>7.2200180148492263</v>
      </c>
      <c r="J21">
        <f>'hidden params'!J21</f>
        <v>0</v>
      </c>
      <c r="K21" t="str">
        <f t="shared" si="0"/>
        <v/>
      </c>
      <c r="L21">
        <f t="shared" si="1"/>
        <v>0</v>
      </c>
      <c r="M21">
        <f t="shared" si="9"/>
        <v>3.2649804009775205E-7</v>
      </c>
      <c r="N21">
        <f t="shared" si="2"/>
        <v>0</v>
      </c>
      <c r="O21">
        <f t="shared" si="10"/>
        <v>3.2649804009775205E-7</v>
      </c>
      <c r="P21" t="str">
        <f t="shared" si="3"/>
        <v/>
      </c>
      <c r="Q21" t="str">
        <f t="shared" si="4"/>
        <v/>
      </c>
      <c r="R21" t="str">
        <f t="shared" si="5"/>
        <v/>
      </c>
      <c r="S21" t="str">
        <f t="shared" si="6"/>
        <v/>
      </c>
      <c r="T21" t="str">
        <f t="shared" si="7"/>
        <v/>
      </c>
      <c r="U21">
        <f t="shared" si="8"/>
        <v>0</v>
      </c>
      <c r="V21">
        <f t="shared" si="11"/>
        <v>3.2649804009775205E-7</v>
      </c>
    </row>
    <row r="22" spans="1:22" x14ac:dyDescent="0.5">
      <c r="A22">
        <v>523.64501953125</v>
      </c>
      <c r="B22">
        <v>174</v>
      </c>
      <c r="E22">
        <v>0</v>
      </c>
      <c r="F22">
        <v>394987.11406550155</v>
      </c>
      <c r="H22" s="22" t="s">
        <v>457</v>
      </c>
      <c r="I22" s="22">
        <v>3.2360873907649141</v>
      </c>
      <c r="J22">
        <f>'hidden params'!J22</f>
        <v>0</v>
      </c>
      <c r="K22" t="str">
        <f t="shared" si="0"/>
        <v/>
      </c>
      <c r="L22">
        <f t="shared" si="1"/>
        <v>0</v>
      </c>
      <c r="M22">
        <f t="shared" si="9"/>
        <v>3.2649804009775205E-7</v>
      </c>
      <c r="N22">
        <f t="shared" si="2"/>
        <v>0</v>
      </c>
      <c r="O22">
        <f t="shared" si="10"/>
        <v>3.2649804009775205E-7</v>
      </c>
      <c r="P22" t="str">
        <f t="shared" si="3"/>
        <v/>
      </c>
      <c r="Q22" t="str">
        <f t="shared" si="4"/>
        <v/>
      </c>
      <c r="R22" t="str">
        <f t="shared" si="5"/>
        <v/>
      </c>
      <c r="S22" t="str">
        <f t="shared" si="6"/>
        <v/>
      </c>
      <c r="T22" t="str">
        <f t="shared" si="7"/>
        <v/>
      </c>
      <c r="U22">
        <f t="shared" si="8"/>
        <v>0</v>
      </c>
      <c r="V22">
        <f t="shared" si="11"/>
        <v>3.2649804009775205E-7</v>
      </c>
    </row>
    <row r="23" spans="1:22" x14ac:dyDescent="0.5">
      <c r="A23">
        <v>523.655029296875</v>
      </c>
      <c r="B23">
        <v>181.30000305175781</v>
      </c>
      <c r="E23">
        <v>0</v>
      </c>
      <c r="F23">
        <v>7.2200180148492263</v>
      </c>
      <c r="H23" s="23" t="s">
        <v>512</v>
      </c>
      <c r="I23" s="23">
        <v>6.9301322013018547</v>
      </c>
      <c r="J23">
        <f>'hidden params'!J23</f>
        <v>0</v>
      </c>
      <c r="K23" t="str">
        <f t="shared" si="0"/>
        <v/>
      </c>
      <c r="L23">
        <f t="shared" si="1"/>
        <v>0</v>
      </c>
      <c r="M23">
        <f t="shared" si="9"/>
        <v>3.2649804009775205E-7</v>
      </c>
      <c r="N23">
        <f t="shared" si="2"/>
        <v>0</v>
      </c>
      <c r="O23">
        <f t="shared" si="10"/>
        <v>3.2649804009775205E-7</v>
      </c>
      <c r="P23" t="str">
        <f t="shared" si="3"/>
        <v/>
      </c>
      <c r="Q23" t="str">
        <f t="shared" si="4"/>
        <v/>
      </c>
      <c r="R23" t="str">
        <f t="shared" si="5"/>
        <v/>
      </c>
      <c r="S23" t="str">
        <f t="shared" si="6"/>
        <v/>
      </c>
      <c r="T23" t="str">
        <f t="shared" si="7"/>
        <v/>
      </c>
      <c r="U23">
        <f t="shared" si="8"/>
        <v>0</v>
      </c>
      <c r="V23">
        <f t="shared" si="11"/>
        <v>3.2649804009775205E-7</v>
      </c>
    </row>
    <row r="24" spans="1:22" x14ac:dyDescent="0.5">
      <c r="A24">
        <v>523.66497802734375</v>
      </c>
      <c r="B24">
        <v>159.69999694824219</v>
      </c>
      <c r="E24">
        <v>0</v>
      </c>
      <c r="F24">
        <v>7.2200180148492263</v>
      </c>
      <c r="H24" t="s">
        <v>446</v>
      </c>
      <c r="I24">
        <v>4513331236.7746916</v>
      </c>
      <c r="J24">
        <f>'hidden params'!J24</f>
        <v>0</v>
      </c>
      <c r="K24" t="str">
        <f t="shared" si="0"/>
        <v/>
      </c>
      <c r="L24">
        <f t="shared" si="1"/>
        <v>0</v>
      </c>
      <c r="M24">
        <f t="shared" si="9"/>
        <v>3.2649804009775205E-7</v>
      </c>
      <c r="N24">
        <f t="shared" si="2"/>
        <v>0</v>
      </c>
      <c r="O24">
        <f t="shared" si="10"/>
        <v>3.2649804009775205E-7</v>
      </c>
      <c r="P24" t="str">
        <f t="shared" si="3"/>
        <v/>
      </c>
      <c r="Q24" t="str">
        <f t="shared" si="4"/>
        <v/>
      </c>
      <c r="R24" t="str">
        <f t="shared" si="5"/>
        <v/>
      </c>
      <c r="S24" t="str">
        <f t="shared" si="6"/>
        <v/>
      </c>
      <c r="T24" t="str">
        <f t="shared" si="7"/>
        <v/>
      </c>
      <c r="U24">
        <f t="shared" si="8"/>
        <v>0</v>
      </c>
      <c r="V24">
        <f t="shared" si="11"/>
        <v>3.2649804009775205E-7</v>
      </c>
    </row>
    <row r="25" spans="1:22" x14ac:dyDescent="0.5">
      <c r="A25">
        <v>523.67498779296875</v>
      </c>
      <c r="B25">
        <v>98.75</v>
      </c>
      <c r="E25">
        <v>0</v>
      </c>
      <c r="H25" t="s">
        <v>452</v>
      </c>
      <c r="I25">
        <v>1045952601.7014009</v>
      </c>
      <c r="J25">
        <f>'hidden params'!J25</f>
        <v>0</v>
      </c>
      <c r="K25" t="str">
        <f t="shared" si="0"/>
        <v/>
      </c>
      <c r="L25">
        <f t="shared" si="1"/>
        <v>0</v>
      </c>
      <c r="M25">
        <f t="shared" si="9"/>
        <v>3.2649804009775205E-7</v>
      </c>
      <c r="N25">
        <f t="shared" si="2"/>
        <v>0</v>
      </c>
      <c r="O25">
        <f t="shared" si="10"/>
        <v>3.2649804009775205E-7</v>
      </c>
      <c r="P25" t="str">
        <f t="shared" si="3"/>
        <v/>
      </c>
      <c r="Q25" t="str">
        <f t="shared" si="4"/>
        <v/>
      </c>
      <c r="R25" t="str">
        <f t="shared" si="5"/>
        <v/>
      </c>
      <c r="S25" t="str">
        <f t="shared" si="6"/>
        <v/>
      </c>
      <c r="T25" t="str">
        <f t="shared" si="7"/>
        <v/>
      </c>
      <c r="U25">
        <f t="shared" si="8"/>
        <v>0</v>
      </c>
      <c r="V25">
        <f t="shared" si="11"/>
        <v>3.2649804009775205E-7</v>
      </c>
    </row>
    <row r="26" spans="1:22" x14ac:dyDescent="0.5">
      <c r="A26">
        <v>523.68499755859375</v>
      </c>
      <c r="B26">
        <v>84.25</v>
      </c>
      <c r="E26">
        <v>0</v>
      </c>
      <c r="H26" t="s">
        <v>510</v>
      </c>
      <c r="I26">
        <v>187934961.26856187</v>
      </c>
      <c r="J26">
        <f>'hidden params'!J26</f>
        <v>0</v>
      </c>
      <c r="K26" t="str">
        <f t="shared" si="0"/>
        <v/>
      </c>
      <c r="L26">
        <f t="shared" si="1"/>
        <v>0</v>
      </c>
      <c r="M26">
        <f t="shared" si="9"/>
        <v>3.2649804009775205E-7</v>
      </c>
      <c r="N26">
        <f t="shared" si="2"/>
        <v>0</v>
      </c>
      <c r="O26">
        <f t="shared" si="10"/>
        <v>3.2649804009775205E-7</v>
      </c>
      <c r="P26" t="str">
        <f t="shared" si="3"/>
        <v/>
      </c>
      <c r="Q26" t="str">
        <f t="shared" si="4"/>
        <v/>
      </c>
      <c r="R26" t="str">
        <f t="shared" si="5"/>
        <v/>
      </c>
      <c r="S26" t="str">
        <f t="shared" si="6"/>
        <v/>
      </c>
      <c r="T26" t="str">
        <f t="shared" si="7"/>
        <v/>
      </c>
      <c r="U26">
        <f t="shared" si="8"/>
        <v>0</v>
      </c>
      <c r="V26">
        <f t="shared" si="11"/>
        <v>3.2649804009775205E-7</v>
      </c>
    </row>
    <row r="27" spans="1:22" x14ac:dyDescent="0.5">
      <c r="A27">
        <v>523.69500732421875</v>
      </c>
      <c r="B27">
        <v>83.5</v>
      </c>
      <c r="E27">
        <v>0</v>
      </c>
      <c r="H27" t="s">
        <v>473</v>
      </c>
      <c r="I27">
        <f xml:space="preserve"> 1 + 1.5*EXP(-(I22 * 0.000239 * I19))</f>
        <v>2.4251772954246995</v>
      </c>
      <c r="J27">
        <f>'hidden params'!J27</f>
        <v>0</v>
      </c>
      <c r="K27" t="str">
        <f t="shared" si="0"/>
        <v/>
      </c>
      <c r="L27">
        <f t="shared" si="1"/>
        <v>0</v>
      </c>
      <c r="M27">
        <f t="shared" si="9"/>
        <v>3.2649804009775205E-7</v>
      </c>
      <c r="N27">
        <f t="shared" si="2"/>
        <v>0</v>
      </c>
      <c r="O27">
        <f t="shared" si="10"/>
        <v>3.2649804009775205E-7</v>
      </c>
      <c r="P27" t="str">
        <f t="shared" si="3"/>
        <v/>
      </c>
      <c r="Q27" t="str">
        <f t="shared" si="4"/>
        <v/>
      </c>
      <c r="R27" t="str">
        <f t="shared" si="5"/>
        <v/>
      </c>
      <c r="S27" t="str">
        <f t="shared" si="6"/>
        <v/>
      </c>
      <c r="T27" t="str">
        <f t="shared" si="7"/>
        <v/>
      </c>
      <c r="U27">
        <f t="shared" si="8"/>
        <v>0</v>
      </c>
      <c r="V27">
        <f t="shared" si="11"/>
        <v>3.2649804009775205E-7</v>
      </c>
    </row>
    <row r="28" spans="1:22" x14ac:dyDescent="0.5">
      <c r="A28">
        <v>523.70501708984375</v>
      </c>
      <c r="B28">
        <v>107.5</v>
      </c>
      <c r="E28">
        <v>0</v>
      </c>
      <c r="H28" t="s">
        <v>472</v>
      </c>
      <c r="I28">
        <f>MIN((ABS((I3*I8)-I23*I14))/((AVERAGE((I3*I8*(1-I8)),(I23*I14*(1-I14))))),(ABS((I23*I14)-I22*I11))/((AVERAGE((I23*I14*(1-I14)),(I22*I11*(1-I11))))))</f>
        <v>1.8066797705178947</v>
      </c>
      <c r="J28">
        <f>'hidden params'!J28</f>
        <v>0</v>
      </c>
      <c r="K28" t="str">
        <f t="shared" si="0"/>
        <v/>
      </c>
      <c r="L28">
        <f t="shared" si="1"/>
        <v>0</v>
      </c>
      <c r="M28">
        <f t="shared" si="9"/>
        <v>3.2649804009775205E-7</v>
      </c>
      <c r="N28">
        <f t="shared" si="2"/>
        <v>0</v>
      </c>
      <c r="O28">
        <f t="shared" si="10"/>
        <v>3.2649804009775205E-7</v>
      </c>
      <c r="P28" t="str">
        <f t="shared" si="3"/>
        <v/>
      </c>
      <c r="Q28" t="str">
        <f t="shared" si="4"/>
        <v/>
      </c>
      <c r="R28" t="str">
        <f t="shared" si="5"/>
        <v/>
      </c>
      <c r="S28" t="str">
        <f t="shared" si="6"/>
        <v/>
      </c>
      <c r="T28" t="str">
        <f t="shared" si="7"/>
        <v/>
      </c>
      <c r="U28">
        <f t="shared" si="8"/>
        <v>0</v>
      </c>
      <c r="V28">
        <f t="shared" si="11"/>
        <v>3.2649804009775205E-7</v>
      </c>
    </row>
    <row r="29" spans="1:22" x14ac:dyDescent="0.5">
      <c r="A29">
        <v>523.71502685546875</v>
      </c>
      <c r="B29">
        <v>195.80000305175781</v>
      </c>
      <c r="H29" t="s">
        <v>474</v>
      </c>
      <c r="I29">
        <f>(I25-I26)/I26</f>
        <v>4.5655030582985514</v>
      </c>
      <c r="J29">
        <f>'hidden params'!J29</f>
        <v>0</v>
      </c>
      <c r="K29" t="str">
        <f t="shared" si="0"/>
        <v/>
      </c>
      <c r="L29">
        <f t="shared" si="1"/>
        <v>0</v>
      </c>
      <c r="M29">
        <f t="shared" si="9"/>
        <v>3.2649804009775205E-7</v>
      </c>
      <c r="N29">
        <f t="shared" si="2"/>
        <v>0</v>
      </c>
      <c r="O29">
        <f t="shared" si="10"/>
        <v>3.2649804009775205E-7</v>
      </c>
      <c r="P29" t="str">
        <f t="shared" si="3"/>
        <v/>
      </c>
      <c r="Q29" t="str">
        <f t="shared" si="4"/>
        <v/>
      </c>
      <c r="R29" t="str">
        <f t="shared" si="5"/>
        <v/>
      </c>
      <c r="S29" t="str">
        <f t="shared" si="6"/>
        <v/>
      </c>
      <c r="T29" t="str">
        <f t="shared" si="7"/>
        <v/>
      </c>
      <c r="U29">
        <f t="shared" si="8"/>
        <v>0</v>
      </c>
      <c r="V29">
        <f t="shared" si="11"/>
        <v>3.2649804009775205E-7</v>
      </c>
    </row>
    <row r="30" spans="1:22" x14ac:dyDescent="0.5">
      <c r="A30">
        <v>523.7249755859375</v>
      </c>
      <c r="B30">
        <v>334</v>
      </c>
      <c r="H30" t="s">
        <v>516</v>
      </c>
      <c r="I30">
        <f>(I26-I6)/I6</f>
        <v>22.779267246300194</v>
      </c>
      <c r="J30">
        <f>'hidden params'!J30</f>
        <v>0</v>
      </c>
      <c r="K30" t="str">
        <f t="shared" si="0"/>
        <v/>
      </c>
      <c r="L30">
        <f t="shared" si="1"/>
        <v>0</v>
      </c>
      <c r="M30">
        <f t="shared" si="9"/>
        <v>3.2649804009775205E-7</v>
      </c>
      <c r="N30">
        <f t="shared" si="2"/>
        <v>0</v>
      </c>
      <c r="O30">
        <f t="shared" si="10"/>
        <v>3.2649804009775205E-7</v>
      </c>
      <c r="P30" t="str">
        <f t="shared" si="3"/>
        <v/>
      </c>
      <c r="Q30" t="str">
        <f t="shared" si="4"/>
        <v/>
      </c>
      <c r="R30" t="str">
        <f t="shared" si="5"/>
        <v/>
      </c>
      <c r="S30" t="str">
        <f t="shared" si="6"/>
        <v/>
      </c>
      <c r="T30" t="str">
        <f t="shared" si="7"/>
        <v/>
      </c>
      <c r="U30">
        <f t="shared" si="8"/>
        <v>0</v>
      </c>
      <c r="V30">
        <f t="shared" si="11"/>
        <v>3.2649804009775205E-7</v>
      </c>
    </row>
    <row r="31" spans="1:22" x14ac:dyDescent="0.5">
      <c r="A31">
        <v>523.7349853515625</v>
      </c>
      <c r="B31">
        <v>568</v>
      </c>
      <c r="H31" t="s">
        <v>475</v>
      </c>
      <c r="I31">
        <f>(0.25* 0.0058*I22*I19)*EXP(-((I17-0.5)^2)/(2*((0.174318)^2)))</f>
        <v>0.17321415123199271</v>
      </c>
    </row>
    <row r="32" spans="1:22" x14ac:dyDescent="0.5">
      <c r="A32">
        <v>523.7449951171875</v>
      </c>
      <c r="B32">
        <v>2872</v>
      </c>
      <c r="H32" t="s">
        <v>498</v>
      </c>
      <c r="I32">
        <f xml:space="preserve"> 1/ (0.01 * $R$69)</f>
        <v>2.4455765453100266E-6</v>
      </c>
    </row>
    <row r="33" spans="1:9" x14ac:dyDescent="0.5">
      <c r="A33">
        <v>523.7550048828125</v>
      </c>
      <c r="B33">
        <v>15560</v>
      </c>
      <c r="F33">
        <v>11000</v>
      </c>
      <c r="H33" t="s">
        <v>499</v>
      </c>
      <c r="I33">
        <f xml:space="preserve"> 1/ (0.01 * $R$72)</f>
        <v>1.7007371630314475E-6</v>
      </c>
    </row>
    <row r="34" spans="1:9" x14ac:dyDescent="0.5">
      <c r="A34">
        <v>523.7650146484375</v>
      </c>
      <c r="B34">
        <v>41560</v>
      </c>
      <c r="H34" t="s">
        <v>522</v>
      </c>
      <c r="I34">
        <f xml:space="preserve"> 1/ (0.01 * $R$75)</f>
        <v>4.0356666901981804</v>
      </c>
    </row>
    <row r="35" spans="1:9" ht="14.7" thickBot="1" x14ac:dyDescent="0.55000000000000004">
      <c r="A35">
        <v>523.7750244140625</v>
      </c>
      <c r="B35">
        <v>54450</v>
      </c>
    </row>
    <row r="36" spans="1:9" x14ac:dyDescent="0.5">
      <c r="A36">
        <v>523.78497314453125</v>
      </c>
      <c r="B36">
        <v>35870</v>
      </c>
      <c r="G36" s="14">
        <v>30</v>
      </c>
      <c r="H36" s="15" t="s">
        <v>505</v>
      </c>
      <c r="I36" s="18" t="s">
        <v>506</v>
      </c>
    </row>
    <row r="37" spans="1:9" x14ac:dyDescent="0.5">
      <c r="A37">
        <v>523.79498291015625</v>
      </c>
      <c r="B37">
        <v>12090</v>
      </c>
      <c r="G37" s="13" t="s">
        <v>461</v>
      </c>
      <c r="H37">
        <f>AVERAGE(K101:K110)</f>
        <v>1.115965857135943</v>
      </c>
      <c r="I37" s="19">
        <f>STDEV(K101:K110)</f>
        <v>0.4464450087707123</v>
      </c>
    </row>
    <row r="38" spans="1:9" x14ac:dyDescent="0.5">
      <c r="A38">
        <v>523.80499267578125</v>
      </c>
      <c r="B38">
        <v>2733</v>
      </c>
      <c r="G38" s="13" t="s">
        <v>463</v>
      </c>
      <c r="H38">
        <f>AVERAGE(M101:M110)</f>
        <v>3.0122034466272027</v>
      </c>
      <c r="I38" s="19">
        <f>STDEV(M101:M110)</f>
        <v>0.64789473733801795</v>
      </c>
    </row>
    <row r="39" spans="1:9" x14ac:dyDescent="0.5">
      <c r="A39">
        <v>523.81500244140625</v>
      </c>
      <c r="B39">
        <v>885.70001220703125</v>
      </c>
      <c r="G39" s="13" t="s">
        <v>465</v>
      </c>
      <c r="H39">
        <f>AVERAGE(O101:O110)</f>
        <v>5.1495927233376415</v>
      </c>
      <c r="I39" s="19">
        <f>STDEV(O101:O110)</f>
        <v>0.61606058060222646</v>
      </c>
    </row>
    <row r="40" spans="1:9" x14ac:dyDescent="0.5">
      <c r="A40">
        <v>523.82501220703125</v>
      </c>
      <c r="B40">
        <v>697.79998779296875</v>
      </c>
      <c r="G40" s="13" t="s">
        <v>507</v>
      </c>
      <c r="H40">
        <f>AVERAGE(Q101:Q110)</f>
        <v>0.54762981451044357</v>
      </c>
      <c r="I40" s="19">
        <f>STDEV(Q101:Q110)</f>
        <v>0.23745013622617392</v>
      </c>
    </row>
    <row r="41" spans="1:9" x14ac:dyDescent="0.5">
      <c r="A41">
        <v>523.83502197265625</v>
      </c>
      <c r="B41">
        <v>853</v>
      </c>
      <c r="G41" s="13" t="s">
        <v>508</v>
      </c>
      <c r="H41">
        <f>AVERAGE(R101:R110)</f>
        <v>0.3138544302156675</v>
      </c>
      <c r="I41" s="19">
        <f>STDEV(R101:R110)</f>
        <v>0.1917039517375777</v>
      </c>
    </row>
    <row r="42" spans="1:9" ht="14.7" thickBot="1" x14ac:dyDescent="0.55000000000000004">
      <c r="A42">
        <v>523.844970703125</v>
      </c>
      <c r="B42">
        <v>869.5</v>
      </c>
      <c r="G42" s="16" t="s">
        <v>509</v>
      </c>
      <c r="H42" s="17">
        <f>AVERAGE(S101:S110)</f>
        <v>0.13851575527388879</v>
      </c>
      <c r="I42" s="20">
        <f>STDEV(S101:S110)</f>
        <v>6.6078949115357208E-2</v>
      </c>
    </row>
    <row r="43" spans="1:9" x14ac:dyDescent="0.5">
      <c r="A43">
        <v>523.85498046875</v>
      </c>
      <c r="B43">
        <v>614</v>
      </c>
      <c r="F43">
        <v>66.158828329873259</v>
      </c>
    </row>
    <row r="44" spans="1:9" x14ac:dyDescent="0.5">
      <c r="A44">
        <v>523.864990234375</v>
      </c>
      <c r="B44">
        <v>333.5</v>
      </c>
      <c r="F44">
        <f xml:space="preserve"> $F$51 / 2</f>
        <v>66.158828329873259</v>
      </c>
    </row>
    <row r="45" spans="1:9" x14ac:dyDescent="0.5">
      <c r="A45">
        <v>523.875</v>
      </c>
      <c r="B45">
        <v>215.80000305175781</v>
      </c>
    </row>
    <row r="46" spans="1:9" x14ac:dyDescent="0.5">
      <c r="A46">
        <v>523.885009765625</v>
      </c>
      <c r="B46">
        <v>189.80000305175781</v>
      </c>
    </row>
    <row r="47" spans="1:9" x14ac:dyDescent="0.5">
      <c r="A47">
        <v>523.89501953125</v>
      </c>
      <c r="B47">
        <v>211.80000305175781</v>
      </c>
    </row>
    <row r="48" spans="1:9" x14ac:dyDescent="0.5">
      <c r="A48">
        <v>523.905029296875</v>
      </c>
      <c r="B48">
        <v>250</v>
      </c>
    </row>
    <row r="49" spans="1:16" x14ac:dyDescent="0.5">
      <c r="A49">
        <v>523.91497802734375</v>
      </c>
      <c r="B49">
        <v>200.5</v>
      </c>
    </row>
    <row r="50" spans="1:16" x14ac:dyDescent="0.5">
      <c r="A50">
        <v>523.92498779296875</v>
      </c>
      <c r="B50">
        <v>139.5</v>
      </c>
      <c r="E50" t="s">
        <v>440</v>
      </c>
      <c r="F50">
        <f>MEDIAN(F54:F67)</f>
        <v>92.25</v>
      </c>
    </row>
    <row r="51" spans="1:16" x14ac:dyDescent="0.5">
      <c r="A51">
        <v>523.93499755859375</v>
      </c>
      <c r="B51">
        <v>162.69999694824219</v>
      </c>
      <c r="E51" t="s">
        <v>441</v>
      </c>
      <c r="F51">
        <f>AVERAGE(F54:F67)</f>
        <v>132.31765665974652</v>
      </c>
    </row>
    <row r="52" spans="1:16" x14ac:dyDescent="0.5">
      <c r="A52">
        <v>523.94500732421875</v>
      </c>
      <c r="B52">
        <v>189.80000305175781</v>
      </c>
      <c r="E52" t="s">
        <v>442</v>
      </c>
      <c r="F52">
        <f>SUM(E$1:E$11)</f>
        <v>975010</v>
      </c>
    </row>
    <row r="53" spans="1:16" x14ac:dyDescent="0.5">
      <c r="A53">
        <v>523.95501708984375</v>
      </c>
      <c r="B53">
        <v>164.30000305175781</v>
      </c>
      <c r="E53" t="s">
        <v>443</v>
      </c>
      <c r="F53">
        <f>ABS(F52/F50)</f>
        <v>10569.214092140921</v>
      </c>
    </row>
    <row r="54" spans="1:16" x14ac:dyDescent="0.5">
      <c r="A54">
        <v>523.96502685546875</v>
      </c>
      <c r="B54">
        <v>140.30000305175781</v>
      </c>
      <c r="F54">
        <f>AVERAGE(B1:B10)</f>
        <v>74.775000000000006</v>
      </c>
    </row>
    <row r="55" spans="1:16" x14ac:dyDescent="0.5">
      <c r="A55">
        <v>523.9749755859375</v>
      </c>
      <c r="B55">
        <v>147.19999694824219</v>
      </c>
      <c r="F55">
        <v>170</v>
      </c>
    </row>
    <row r="56" spans="1:16" x14ac:dyDescent="0.5">
      <c r="A56">
        <v>523.9849853515625</v>
      </c>
      <c r="B56">
        <v>141.80000305175781</v>
      </c>
      <c r="F56">
        <v>249.30000305175781</v>
      </c>
    </row>
    <row r="57" spans="1:16" x14ac:dyDescent="0.5">
      <c r="A57">
        <v>523.9949951171875</v>
      </c>
      <c r="B57">
        <v>124.5</v>
      </c>
      <c r="F57">
        <v>282.79998779296875</v>
      </c>
    </row>
    <row r="58" spans="1:16" x14ac:dyDescent="0.5">
      <c r="A58">
        <v>524.0050048828125</v>
      </c>
      <c r="B58">
        <v>119.80000305175781</v>
      </c>
      <c r="F58">
        <v>205.80000305175781</v>
      </c>
    </row>
    <row r="59" spans="1:16" x14ac:dyDescent="0.5">
      <c r="A59">
        <v>524.0150146484375</v>
      </c>
      <c r="B59">
        <v>149.80000305175781</v>
      </c>
      <c r="F59">
        <v>227.69999694824219</v>
      </c>
    </row>
    <row r="60" spans="1:16" x14ac:dyDescent="0.5">
      <c r="A60">
        <v>524.0250244140625</v>
      </c>
      <c r="B60">
        <v>170</v>
      </c>
      <c r="F60">
        <v>171.5</v>
      </c>
    </row>
    <row r="61" spans="1:16" x14ac:dyDescent="0.5">
      <c r="A61">
        <v>524.03497314453125</v>
      </c>
      <c r="B61">
        <v>114.80000305175781</v>
      </c>
      <c r="F61">
        <v>63.25</v>
      </c>
      <c r="I61" s="21"/>
    </row>
    <row r="62" spans="1:16" x14ac:dyDescent="0.5">
      <c r="A62">
        <v>524.04498291015625</v>
      </c>
      <c r="B62">
        <v>84.5</v>
      </c>
      <c r="F62">
        <v>92.25</v>
      </c>
      <c r="I62" s="21"/>
    </row>
    <row r="63" spans="1:16" x14ac:dyDescent="0.5">
      <c r="A63">
        <v>524.05499267578125</v>
      </c>
      <c r="B63">
        <v>128</v>
      </c>
      <c r="F63">
        <v>53.75</v>
      </c>
      <c r="I63" s="21"/>
    </row>
    <row r="64" spans="1:16" x14ac:dyDescent="0.5">
      <c r="A64">
        <v>524.06500244140625</v>
      </c>
      <c r="B64">
        <v>192.80000305175781</v>
      </c>
      <c r="F64">
        <v>21.25</v>
      </c>
      <c r="L64" t="s">
        <v>485</v>
      </c>
      <c r="M64" t="s">
        <v>486</v>
      </c>
      <c r="N64" t="s">
        <v>487</v>
      </c>
      <c r="O64" t="s">
        <v>488</v>
      </c>
      <c r="P64" t="s">
        <v>489</v>
      </c>
    </row>
    <row r="65" spans="1:20" x14ac:dyDescent="0.5">
      <c r="A65">
        <v>524.07501220703125</v>
      </c>
      <c r="B65">
        <v>214.80000305175781</v>
      </c>
      <c r="F65">
        <v>57.75</v>
      </c>
      <c r="I65" t="s">
        <v>491</v>
      </c>
      <c r="L65">
        <v>0.99994474013194667</v>
      </c>
      <c r="M65">
        <v>0.99914717305732637</v>
      </c>
      <c r="N65">
        <v>0.99999642071097627</v>
      </c>
      <c r="O65">
        <v>0.99988948331754646</v>
      </c>
      <c r="P65">
        <v>0.9995947721643369</v>
      </c>
    </row>
    <row r="66" spans="1:20" x14ac:dyDescent="0.5">
      <c r="A66">
        <v>524.08502197265625</v>
      </c>
      <c r="B66">
        <v>183.30000305175781</v>
      </c>
      <c r="F66">
        <f>AVERAGE(B$576:B$586)</f>
        <v>50.004545731977984</v>
      </c>
      <c r="I66" t="s">
        <v>492</v>
      </c>
      <c r="J66" t="s">
        <v>493</v>
      </c>
      <c r="K66" t="s">
        <v>494</v>
      </c>
      <c r="L66" t="s">
        <v>495</v>
      </c>
      <c r="M66" t="s">
        <v>496</v>
      </c>
      <c r="N66" t="s">
        <v>486</v>
      </c>
      <c r="O66" t="s">
        <v>487</v>
      </c>
      <c r="P66" t="s">
        <v>482</v>
      </c>
      <c r="Q66" t="s">
        <v>483</v>
      </c>
      <c r="R66" t="s">
        <v>497</v>
      </c>
      <c r="S66" t="s">
        <v>482</v>
      </c>
      <c r="T66" t="s">
        <v>483</v>
      </c>
    </row>
    <row r="67" spans="1:20" x14ac:dyDescent="0.5">
      <c r="A67">
        <v>524.094970703125</v>
      </c>
      <c r="B67">
        <v>175.5</v>
      </c>
      <c r="I67" t="s">
        <v>476</v>
      </c>
      <c r="J67">
        <v>1.5638635433238699</v>
      </c>
      <c r="K67">
        <v>542577.59035305819</v>
      </c>
      <c r="L67">
        <v>2.8822855405920015E-6</v>
      </c>
      <c r="M67">
        <v>3.1824463052837091</v>
      </c>
      <c r="N67">
        <v>-1726722.4838852845</v>
      </c>
      <c r="O67">
        <v>1726725.6116123712</v>
      </c>
      <c r="P67">
        <v>0.99999788121692879</v>
      </c>
      <c r="Q67" s="12" t="s">
        <v>490</v>
      </c>
      <c r="R67">
        <v>34694688.847330749</v>
      </c>
      <c r="S67">
        <v>1</v>
      </c>
      <c r="T67" s="12" t="s">
        <v>490</v>
      </c>
    </row>
    <row r="68" spans="1:20" x14ac:dyDescent="0.5">
      <c r="A68">
        <v>524.10400390625</v>
      </c>
      <c r="B68">
        <v>196.5</v>
      </c>
      <c r="I68" t="s">
        <v>477</v>
      </c>
      <c r="J68">
        <v>0.6015545639685429</v>
      </c>
      <c r="K68">
        <v>44134.755174835183</v>
      </c>
      <c r="L68">
        <v>1.3629951306754685E-5</v>
      </c>
      <c r="M68">
        <v>3.1824463052837091</v>
      </c>
      <c r="N68">
        <v>-140455.88698619133</v>
      </c>
      <c r="O68">
        <v>140457.09009531926</v>
      </c>
      <c r="P68">
        <v>0.99998998055200228</v>
      </c>
      <c r="Q68" s="12" t="s">
        <v>490</v>
      </c>
      <c r="R68">
        <v>7336783.3640346415</v>
      </c>
      <c r="S68">
        <v>1</v>
      </c>
      <c r="T68" s="12" t="s">
        <v>490</v>
      </c>
    </row>
    <row r="69" spans="1:20" x14ac:dyDescent="0.5">
      <c r="A69">
        <v>524.114990234375</v>
      </c>
      <c r="B69">
        <v>193.80000305175781</v>
      </c>
      <c r="I69" t="s">
        <v>478</v>
      </c>
      <c r="J69">
        <v>223334.09862012733</v>
      </c>
      <c r="K69">
        <v>91321655438.84671</v>
      </c>
      <c r="L69">
        <v>2.4455765453100266E-6</v>
      </c>
      <c r="M69">
        <v>3.1824463052837091</v>
      </c>
      <c r="N69">
        <v>-290626041609.651</v>
      </c>
      <c r="O69">
        <v>290626488277.84827</v>
      </c>
      <c r="P69">
        <v>0.99999820224397951</v>
      </c>
      <c r="Q69" s="12" t="s">
        <v>490</v>
      </c>
      <c r="R69">
        <v>40890153.363538645</v>
      </c>
      <c r="S69">
        <v>1</v>
      </c>
      <c r="T69" s="12" t="s">
        <v>490</v>
      </c>
    </row>
    <row r="70" spans="1:20" x14ac:dyDescent="0.5">
      <c r="A70">
        <v>524.125</v>
      </c>
      <c r="B70">
        <v>180</v>
      </c>
      <c r="I70" t="s">
        <v>479</v>
      </c>
      <c r="J70">
        <v>3.2360873907649141</v>
      </c>
      <c r="K70">
        <v>285332.50036596082</v>
      </c>
      <c r="L70">
        <v>1.1341460880251579E-5</v>
      </c>
      <c r="M70">
        <v>3.1824463052837091</v>
      </c>
      <c r="N70">
        <v>-908052.12547962379</v>
      </c>
      <c r="O70">
        <v>908058.5976544054</v>
      </c>
      <c r="P70">
        <v>0.99999166283320085</v>
      </c>
      <c r="Q70" s="12" t="s">
        <v>490</v>
      </c>
      <c r="R70">
        <v>8817206.2713830713</v>
      </c>
      <c r="S70">
        <v>1</v>
      </c>
      <c r="T70" s="12" t="s">
        <v>490</v>
      </c>
    </row>
    <row r="71" spans="1:20" x14ac:dyDescent="0.5">
      <c r="A71">
        <v>524.135009765625</v>
      </c>
      <c r="B71">
        <v>200.69999694824219</v>
      </c>
      <c r="I71" t="s">
        <v>480</v>
      </c>
      <c r="J71">
        <v>0.76961751196344852</v>
      </c>
      <c r="K71">
        <v>214291.59135794514</v>
      </c>
      <c r="L71">
        <v>3.5914498888475117E-6</v>
      </c>
      <c r="M71">
        <v>3.1824463052837091</v>
      </c>
      <c r="N71">
        <v>-681970.71355294692</v>
      </c>
      <c r="O71">
        <v>681972.25278797094</v>
      </c>
      <c r="P71">
        <v>0.99999735990653305</v>
      </c>
      <c r="Q71" s="12" t="s">
        <v>490</v>
      </c>
      <c r="R71">
        <v>27843907.918784793</v>
      </c>
      <c r="S71">
        <v>1</v>
      </c>
      <c r="T71" s="12" t="s">
        <v>490</v>
      </c>
    </row>
    <row r="72" spans="1:20" x14ac:dyDescent="0.5">
      <c r="A72">
        <v>524.14398193359375</v>
      </c>
      <c r="B72">
        <v>198</v>
      </c>
      <c r="I72" t="s">
        <v>481</v>
      </c>
      <c r="J72">
        <v>159645.71593491876</v>
      </c>
      <c r="K72">
        <v>93868540892.210068</v>
      </c>
      <c r="L72">
        <v>1.7007371630314473E-6</v>
      </c>
      <c r="M72">
        <v>3.1824463052837091</v>
      </c>
      <c r="N72">
        <v>-298731431499.07074</v>
      </c>
      <c r="O72">
        <v>298731750790.50262</v>
      </c>
      <c r="P72">
        <v>0.99999874977927794</v>
      </c>
      <c r="Q72" s="12" t="s">
        <v>490</v>
      </c>
      <c r="R72">
        <v>58798033.096282117</v>
      </c>
      <c r="S72">
        <v>1</v>
      </c>
      <c r="T72" s="12" t="s">
        <v>490</v>
      </c>
    </row>
    <row r="73" spans="1:20" x14ac:dyDescent="0.5">
      <c r="A73">
        <v>524.15399169921875</v>
      </c>
      <c r="B73">
        <v>205.5</v>
      </c>
      <c r="I73" t="s">
        <v>517</v>
      </c>
      <c r="J73">
        <v>6.9301322013018547</v>
      </c>
      <c r="K73">
        <v>0.80433439614784785</v>
      </c>
      <c r="L73">
        <v>8.6159838923859731</v>
      </c>
      <c r="M73">
        <v>3.1824463052837091</v>
      </c>
      <c r="N73">
        <v>4.370381174068533</v>
      </c>
      <c r="O73">
        <v>9.4898832285351755</v>
      </c>
      <c r="P73">
        <v>3.2876550495427332E-3</v>
      </c>
      <c r="Q73" t="s">
        <v>484</v>
      </c>
      <c r="R73">
        <v>11.606335532773102</v>
      </c>
      <c r="S73">
        <v>5.4729567041408689E-2</v>
      </c>
      <c r="T73" s="12" t="s">
        <v>490</v>
      </c>
    </row>
    <row r="74" spans="1:20" x14ac:dyDescent="0.5">
      <c r="A74">
        <v>524.16400146484375</v>
      </c>
      <c r="B74">
        <v>252</v>
      </c>
      <c r="I74" t="s">
        <v>518</v>
      </c>
      <c r="J74">
        <v>0.64183419480863091</v>
      </c>
      <c r="K74">
        <v>0.1181029688225558</v>
      </c>
      <c r="L74">
        <v>5.4345305728339213</v>
      </c>
      <c r="M74">
        <v>3.1824463052837091</v>
      </c>
      <c r="N74">
        <v>0.26597783803625108</v>
      </c>
      <c r="O74">
        <v>1.0176905515810106</v>
      </c>
      <c r="P74">
        <v>1.2230014242324148E-2</v>
      </c>
      <c r="Q74" t="s">
        <v>484</v>
      </c>
      <c r="R74">
        <v>18.400853332186415</v>
      </c>
      <c r="S74">
        <v>0.17856861792933493</v>
      </c>
      <c r="T74" s="12" t="s">
        <v>490</v>
      </c>
    </row>
    <row r="75" spans="1:20" x14ac:dyDescent="0.5">
      <c r="A75">
        <v>524.17401123046875</v>
      </c>
      <c r="B75">
        <v>227.5</v>
      </c>
      <c r="I75" t="s">
        <v>519</v>
      </c>
      <c r="J75">
        <v>129206.04922751937</v>
      </c>
      <c r="K75">
        <v>32016.03579932277</v>
      </c>
      <c r="L75">
        <v>4.0356666901981804</v>
      </c>
      <c r="M75">
        <v>3.1824463052837091</v>
      </c>
      <c r="N75">
        <v>27316.734388133656</v>
      </c>
      <c r="O75">
        <v>231095.36406690508</v>
      </c>
      <c r="P75">
        <v>2.7364501737486353E-2</v>
      </c>
      <c r="Q75" t="s">
        <v>484</v>
      </c>
      <c r="R75">
        <v>24.779053295674743</v>
      </c>
      <c r="S75">
        <v>0.34089517978603601</v>
      </c>
      <c r="T75" s="12" t="s">
        <v>490</v>
      </c>
    </row>
    <row r="76" spans="1:20" x14ac:dyDescent="0.5">
      <c r="A76">
        <v>524.18402099609375</v>
      </c>
      <c r="B76">
        <v>171</v>
      </c>
    </row>
    <row r="77" spans="1:20" x14ac:dyDescent="0.5">
      <c r="A77">
        <v>524.1939697265625</v>
      </c>
      <c r="B77">
        <v>174.80000305175781</v>
      </c>
      <c r="I77" t="s">
        <v>500</v>
      </c>
      <c r="J77" t="s">
        <v>501</v>
      </c>
      <c r="K77" t="s">
        <v>472</v>
      </c>
    </row>
    <row r="78" spans="1:20" x14ac:dyDescent="0.5">
      <c r="A78">
        <v>524.2039794921875</v>
      </c>
      <c r="B78">
        <v>196</v>
      </c>
      <c r="I78">
        <f>MIN(I32:I34)</f>
        <v>1.7007371630314475E-6</v>
      </c>
      <c r="J78">
        <f>I30</f>
        <v>22.779267246300194</v>
      </c>
      <c r="K78">
        <f>I28</f>
        <v>1.8066797705178947</v>
      </c>
    </row>
    <row r="79" spans="1:20" x14ac:dyDescent="0.5">
      <c r="A79">
        <v>524.2139892578125</v>
      </c>
      <c r="B79">
        <v>218.5</v>
      </c>
      <c r="I79">
        <f>8</f>
        <v>8</v>
      </c>
      <c r="J79">
        <f>J80*2</f>
        <v>0.34642830246398543</v>
      </c>
      <c r="K79">
        <v>2</v>
      </c>
    </row>
    <row r="80" spans="1:20" x14ac:dyDescent="0.5">
      <c r="A80">
        <v>524.2239990234375</v>
      </c>
      <c r="B80">
        <v>290</v>
      </c>
      <c r="I80">
        <f>4</f>
        <v>4</v>
      </c>
      <c r="J80">
        <f>I31</f>
        <v>0.17321415123199271</v>
      </c>
      <c r="K80">
        <v>1.5</v>
      </c>
    </row>
    <row r="81" spans="1:11" x14ac:dyDescent="0.5">
      <c r="A81">
        <v>524.2340087890625</v>
      </c>
      <c r="B81">
        <v>549.5</v>
      </c>
      <c r="I81">
        <f>2</f>
        <v>2</v>
      </c>
      <c r="J81">
        <f>J80/2</f>
        <v>8.6607075615996357E-2</v>
      </c>
      <c r="K81">
        <v>1</v>
      </c>
    </row>
    <row r="82" spans="1:11" x14ac:dyDescent="0.5">
      <c r="A82">
        <v>524.2440185546875</v>
      </c>
      <c r="B82">
        <v>1948</v>
      </c>
    </row>
    <row r="83" spans="1:11" x14ac:dyDescent="0.5">
      <c r="A83">
        <v>524.2540283203125</v>
      </c>
      <c r="B83">
        <v>18840</v>
      </c>
    </row>
    <row r="84" spans="1:11" x14ac:dyDescent="0.5">
      <c r="A84">
        <v>524.26397705078125</v>
      </c>
      <c r="B84">
        <v>93130</v>
      </c>
    </row>
    <row r="85" spans="1:11" x14ac:dyDescent="0.5">
      <c r="A85">
        <v>524.27398681640625</v>
      </c>
      <c r="B85">
        <v>174000</v>
      </c>
    </row>
    <row r="86" spans="1:11" x14ac:dyDescent="0.5">
      <c r="A86">
        <v>524.28399658203125</v>
      </c>
      <c r="B86">
        <v>141500</v>
      </c>
    </row>
    <row r="87" spans="1:11" x14ac:dyDescent="0.5">
      <c r="A87">
        <v>524.29400634765625</v>
      </c>
      <c r="B87">
        <v>48970</v>
      </c>
    </row>
    <row r="88" spans="1:11" x14ac:dyDescent="0.5">
      <c r="A88">
        <v>524.30401611328125</v>
      </c>
      <c r="B88">
        <v>6341</v>
      </c>
    </row>
    <row r="89" spans="1:11" x14ac:dyDescent="0.5">
      <c r="A89">
        <v>524.31402587890625</v>
      </c>
      <c r="B89">
        <v>975.5</v>
      </c>
      <c r="I89">
        <v>1045952601.7014009</v>
      </c>
    </row>
    <row r="90" spans="1:11" x14ac:dyDescent="0.5">
      <c r="A90">
        <v>524.323974609375</v>
      </c>
      <c r="B90">
        <v>809.79998779296875</v>
      </c>
      <c r="H90" t="s">
        <v>503</v>
      </c>
      <c r="I90">
        <f>((MIN(I24:I25)-I26)/(I98-I97))/((I26/(I96-I98)))</f>
        <v>3.0436687055323675</v>
      </c>
    </row>
    <row r="91" spans="1:11" x14ac:dyDescent="0.5">
      <c r="A91">
        <v>524.333984375</v>
      </c>
      <c r="B91">
        <v>1505</v>
      </c>
      <c r="H91" t="s">
        <v>504</v>
      </c>
      <c r="I91">
        <f>_xlfn.F.DIST(I90,I96-I97,I96-I98,FALSE)</f>
        <v>7.006825383816663E-2</v>
      </c>
    </row>
    <row r="92" spans="1:11" x14ac:dyDescent="0.5">
      <c r="A92">
        <v>524.343994140625</v>
      </c>
      <c r="B92">
        <v>1853</v>
      </c>
      <c r="I92">
        <f>ROUND(I91,3-(1+INT(LOG10(I91))))</f>
        <v>7.0099999999999996E-2</v>
      </c>
    </row>
    <row r="93" spans="1:11" x14ac:dyDescent="0.5">
      <c r="A93">
        <v>524.35400390625</v>
      </c>
      <c r="B93">
        <v>1393</v>
      </c>
      <c r="H93" t="s">
        <v>523</v>
      </c>
      <c r="I93">
        <f>((I26-I6)/(I99-I98))/((I6/(I96-I99)))</f>
        <v>-7.5930890821000645</v>
      </c>
    </row>
    <row r="94" spans="1:11" x14ac:dyDescent="0.5">
      <c r="A94">
        <v>524.364013671875</v>
      </c>
      <c r="B94">
        <v>709.79998779296875</v>
      </c>
      <c r="H94" t="s">
        <v>524</v>
      </c>
      <c r="I94">
        <v>1</v>
      </c>
    </row>
    <row r="95" spans="1:11" x14ac:dyDescent="0.5">
      <c r="A95">
        <v>524.3740234375</v>
      </c>
      <c r="B95">
        <v>334</v>
      </c>
      <c r="I95">
        <f>ROUND(I94,3-(1+INT(LOG10(I94))))</f>
        <v>1</v>
      </c>
    </row>
    <row r="96" spans="1:11" x14ac:dyDescent="0.5">
      <c r="A96">
        <v>524.38397216796875</v>
      </c>
      <c r="B96">
        <v>288.5</v>
      </c>
      <c r="H96" t="s">
        <v>502</v>
      </c>
      <c r="I96">
        <v>9</v>
      </c>
    </row>
    <row r="97" spans="1:19" x14ac:dyDescent="0.5">
      <c r="A97">
        <v>524.39398193359375</v>
      </c>
      <c r="B97">
        <v>416.79998779296875</v>
      </c>
      <c r="H97" t="s">
        <v>23</v>
      </c>
      <c r="I97">
        <v>4</v>
      </c>
      <c r="J97" t="s">
        <v>467</v>
      </c>
      <c r="K97">
        <f>AVERAGE(K101:K120)</f>
        <v>1.115965857135943</v>
      </c>
      <c r="L97">
        <f t="shared" ref="L97:P97" si="12">AVERAGE(L101:L120)</f>
        <v>271803.26149120636</v>
      </c>
      <c r="M97">
        <f t="shared" si="12"/>
        <v>3.0122034466272027</v>
      </c>
      <c r="N97">
        <f t="shared" si="12"/>
        <v>157486.52012761877</v>
      </c>
      <c r="O97">
        <f t="shared" si="12"/>
        <v>5.1495927233376415</v>
      </c>
      <c r="P97">
        <f t="shared" si="12"/>
        <v>69325.671558195638</v>
      </c>
    </row>
    <row r="98" spans="1:19" x14ac:dyDescent="0.5">
      <c r="A98">
        <v>524.40399169921875</v>
      </c>
      <c r="B98">
        <v>457.5</v>
      </c>
      <c r="H98" t="s">
        <v>24</v>
      </c>
      <c r="I98">
        <v>7</v>
      </c>
      <c r="J98" t="s">
        <v>468</v>
      </c>
      <c r="K98">
        <f>K99/AVERAGE(K101:K120)</f>
        <v>0.40005256963370339</v>
      </c>
      <c r="L98">
        <f t="shared" ref="L98:P98" si="13">L99/AVERAGE(L101:L120)</f>
        <v>0.43531403731616752</v>
      </c>
      <c r="M98">
        <f t="shared" si="13"/>
        <v>0.21508996613873235</v>
      </c>
      <c r="N98">
        <f t="shared" si="13"/>
        <v>0.62721204473108449</v>
      </c>
      <c r="O98">
        <f t="shared" si="13"/>
        <v>0.1196328746174969</v>
      </c>
      <c r="P98">
        <f t="shared" si="13"/>
        <v>0.4976872361621234</v>
      </c>
    </row>
    <row r="99" spans="1:19" x14ac:dyDescent="0.5">
      <c r="A99">
        <v>524.41400146484375</v>
      </c>
      <c r="B99">
        <v>318.5</v>
      </c>
      <c r="H99" t="s">
        <v>1</v>
      </c>
      <c r="I99">
        <v>10</v>
      </c>
      <c r="J99" t="s">
        <v>459</v>
      </c>
      <c r="K99">
        <f>STDEV(K101:K120)</f>
        <v>0.4464450087707123</v>
      </c>
      <c r="L99">
        <f t="shared" ref="L99:P99" si="14">STDEV(L101:L120)</f>
        <v>118319.77511543904</v>
      </c>
      <c r="M99">
        <f t="shared" si="14"/>
        <v>0.64789473733801795</v>
      </c>
      <c r="N99">
        <f t="shared" si="14"/>
        <v>98777.442306826866</v>
      </c>
      <c r="O99">
        <f t="shared" si="14"/>
        <v>0.61606058060222646</v>
      </c>
      <c r="P99">
        <f t="shared" si="14"/>
        <v>34502.501872881512</v>
      </c>
    </row>
    <row r="100" spans="1:19" x14ac:dyDescent="0.5">
      <c r="A100">
        <v>524.42401123046875</v>
      </c>
      <c r="B100">
        <v>195.5</v>
      </c>
      <c r="J100" t="s">
        <v>460</v>
      </c>
      <c r="K100" t="s">
        <v>461</v>
      </c>
      <c r="L100" t="s">
        <v>462</v>
      </c>
      <c r="M100" t="s">
        <v>463</v>
      </c>
      <c r="N100" t="s">
        <v>464</v>
      </c>
      <c r="O100" t="s">
        <v>465</v>
      </c>
      <c r="P100" t="s">
        <v>466</v>
      </c>
      <c r="Q100" t="s">
        <v>469</v>
      </c>
      <c r="R100" t="s">
        <v>470</v>
      </c>
      <c r="S100" t="s">
        <v>471</v>
      </c>
    </row>
    <row r="101" spans="1:19" x14ac:dyDescent="0.5">
      <c r="A101">
        <v>524.43402099609375</v>
      </c>
      <c r="B101">
        <v>138.80000305175781</v>
      </c>
      <c r="J101">
        <v>1</v>
      </c>
      <c r="K101">
        <v>1.6112763323738641</v>
      </c>
      <c r="L101">
        <v>405180.21735663386</v>
      </c>
      <c r="M101">
        <v>3.3090284266004777</v>
      </c>
      <c r="N101">
        <v>52229.195508558689</v>
      </c>
      <c r="O101">
        <v>4.996242235524667</v>
      </c>
      <c r="P101">
        <v>43797.588786292879</v>
      </c>
      <c r="Q101">
        <f>L101/SUM(P101,N101,L101)</f>
        <v>0.80840893287914628</v>
      </c>
      <c r="R101">
        <f>N101/SUM(P101,N101,L101)</f>
        <v>0.10420683537233641</v>
      </c>
      <c r="S101">
        <f>P101/SUM(P101,N101,L101)</f>
        <v>8.7384231748517269E-2</v>
      </c>
    </row>
    <row r="102" spans="1:19" x14ac:dyDescent="0.5">
      <c r="A102">
        <v>524.4439697265625</v>
      </c>
      <c r="B102">
        <v>166.80000305175781</v>
      </c>
      <c r="J102">
        <v>2</v>
      </c>
      <c r="K102">
        <v>0.62719722701374747</v>
      </c>
      <c r="L102">
        <v>135262.37215536294</v>
      </c>
      <c r="M102">
        <v>2.3755026674280968</v>
      </c>
      <c r="N102">
        <v>230887.55432509599</v>
      </c>
      <c r="O102">
        <v>3.8666327177309006</v>
      </c>
      <c r="P102">
        <v>144867.7159388299</v>
      </c>
      <c r="Q102">
        <f t="shared" ref="Q102:Q110" si="15">L102/SUM(P102,N102,L102)</f>
        <v>0.2646921768003862</v>
      </c>
      <c r="R102">
        <f t="shared" ref="R102:R110" si="16">N102/SUM(P102,N102,L102)</f>
        <v>0.45181914509255483</v>
      </c>
      <c r="S102">
        <f t="shared" ref="S102:S110" si="17">P102/SUM(P102,N102,L102)</f>
        <v>0.28348867810705891</v>
      </c>
    </row>
    <row r="103" spans="1:19" x14ac:dyDescent="0.5">
      <c r="A103">
        <v>524.4539794921875</v>
      </c>
      <c r="B103">
        <v>431.29998779296875</v>
      </c>
      <c r="J103">
        <v>3</v>
      </c>
      <c r="K103">
        <v>0.73398004940057404</v>
      </c>
      <c r="L103">
        <v>169527.02334217518</v>
      </c>
      <c r="M103">
        <v>2.5359960412114746</v>
      </c>
      <c r="N103">
        <v>288809.99289255345</v>
      </c>
      <c r="O103">
        <v>5.4257466201540678</v>
      </c>
      <c r="P103">
        <v>64274.454428362835</v>
      </c>
      <c r="Q103">
        <f t="shared" si="15"/>
        <v>0.32438442869820411</v>
      </c>
      <c r="R103">
        <f t="shared" si="16"/>
        <v>0.55262849957370852</v>
      </c>
      <c r="S103">
        <f t="shared" si="17"/>
        <v>0.12298707172808733</v>
      </c>
    </row>
    <row r="104" spans="1:19" x14ac:dyDescent="0.5">
      <c r="A104">
        <v>524.4639892578125</v>
      </c>
      <c r="B104">
        <v>805.29998779296875</v>
      </c>
      <c r="J104">
        <v>4</v>
      </c>
      <c r="K104">
        <v>0.73408446259803106</v>
      </c>
      <c r="L104">
        <v>178281.35786847319</v>
      </c>
      <c r="M104">
        <v>2.4776000112123824</v>
      </c>
      <c r="N104">
        <v>226218.12778027484</v>
      </c>
      <c r="O104">
        <v>4.8409946117093829</v>
      </c>
      <c r="P104">
        <v>91614.670106963371</v>
      </c>
      <c r="Q104">
        <f t="shared" si="15"/>
        <v>0.35935551485505213</v>
      </c>
      <c r="R104">
        <f t="shared" si="16"/>
        <v>0.45597998999985312</v>
      </c>
      <c r="S104">
        <f t="shared" si="17"/>
        <v>0.18466449514509481</v>
      </c>
    </row>
    <row r="105" spans="1:19" x14ac:dyDescent="0.5">
      <c r="A105">
        <v>524.4739990234375</v>
      </c>
      <c r="B105">
        <v>810.70001220703125</v>
      </c>
      <c r="J105">
        <v>5</v>
      </c>
      <c r="K105">
        <v>1.1112277636966004</v>
      </c>
      <c r="L105">
        <v>293077.86071638961</v>
      </c>
      <c r="M105">
        <v>3.0064383160900903</v>
      </c>
      <c r="N105">
        <v>77079.394620011211</v>
      </c>
      <c r="O105">
        <v>5.5165597623047375</v>
      </c>
      <c r="P105">
        <v>57119.042535825109</v>
      </c>
      <c r="Q105">
        <f t="shared" si="15"/>
        <v>0.68592117600689506</v>
      </c>
      <c r="R105">
        <f t="shared" si="16"/>
        <v>0.18039707562496546</v>
      </c>
      <c r="S105">
        <f t="shared" si="17"/>
        <v>0.13368174836813945</v>
      </c>
    </row>
    <row r="106" spans="1:19" x14ac:dyDescent="0.5">
      <c r="A106">
        <v>524.4840087890625</v>
      </c>
      <c r="B106">
        <v>422</v>
      </c>
      <c r="J106">
        <v>6</v>
      </c>
      <c r="K106">
        <v>0.75741502317660458</v>
      </c>
      <c r="L106">
        <v>165466.68777470055</v>
      </c>
      <c r="M106">
        <v>2.3853019507683197</v>
      </c>
      <c r="N106">
        <v>263825.06917298544</v>
      </c>
      <c r="O106">
        <v>4.8049872768921951</v>
      </c>
      <c r="P106">
        <v>102023.26201866419</v>
      </c>
      <c r="Q106">
        <f t="shared" si="15"/>
        <v>0.31142859107692578</v>
      </c>
      <c r="R106">
        <f t="shared" si="16"/>
        <v>0.49655112269599566</v>
      </c>
      <c r="S106">
        <f t="shared" si="17"/>
        <v>0.19202028622707845</v>
      </c>
    </row>
    <row r="107" spans="1:19" x14ac:dyDescent="0.5">
      <c r="A107">
        <v>524.4940185546875</v>
      </c>
      <c r="B107">
        <v>173</v>
      </c>
      <c r="J107">
        <v>7</v>
      </c>
      <c r="K107">
        <v>1.5553310519052039</v>
      </c>
      <c r="L107">
        <v>401990.57605458022</v>
      </c>
      <c r="M107">
        <v>3.9487854046551858</v>
      </c>
      <c r="N107">
        <v>79987.420224032321</v>
      </c>
      <c r="O107">
        <v>6.0581668762670855</v>
      </c>
      <c r="P107">
        <v>35058.38756072957</v>
      </c>
      <c r="Q107">
        <f t="shared" si="15"/>
        <v>0.7774899187355645</v>
      </c>
      <c r="R107">
        <f t="shared" si="16"/>
        <v>0.15470365862857088</v>
      </c>
      <c r="S107">
        <f t="shared" si="17"/>
        <v>6.7806422635864644E-2</v>
      </c>
    </row>
    <row r="108" spans="1:19" x14ac:dyDescent="0.5">
      <c r="A108">
        <v>524.5040283203125</v>
      </c>
      <c r="B108">
        <v>166.80000305175781</v>
      </c>
      <c r="J108">
        <v>8</v>
      </c>
      <c r="K108">
        <v>1.5918807152844976</v>
      </c>
      <c r="L108">
        <v>389831.91393737204</v>
      </c>
      <c r="M108">
        <v>3.9977003906084989</v>
      </c>
      <c r="N108">
        <v>66667.44886895988</v>
      </c>
      <c r="O108">
        <v>5.83700710631049</v>
      </c>
      <c r="P108">
        <v>33685.2112696494</v>
      </c>
      <c r="Q108">
        <f t="shared" si="15"/>
        <v>0.79527576866779559</v>
      </c>
      <c r="R108">
        <f t="shared" si="16"/>
        <v>0.1360047875733969</v>
      </c>
      <c r="S108">
        <f t="shared" si="17"/>
        <v>6.871944375880748E-2</v>
      </c>
    </row>
    <row r="109" spans="1:19" x14ac:dyDescent="0.5">
      <c r="A109">
        <v>524.51397705078125</v>
      </c>
      <c r="B109">
        <v>210.69999694824219</v>
      </c>
      <c r="J109">
        <v>9</v>
      </c>
      <c r="K109">
        <v>0.74500571168090191</v>
      </c>
      <c r="L109">
        <v>173354.74392343647</v>
      </c>
      <c r="M109">
        <v>2.5287710556757426</v>
      </c>
      <c r="N109">
        <v>236818.2503780456</v>
      </c>
      <c r="O109">
        <v>4.9969278447671694</v>
      </c>
      <c r="P109">
        <v>58006.139125029309</v>
      </c>
      <c r="Q109">
        <f t="shared" si="15"/>
        <v>0.37027439188647099</v>
      </c>
      <c r="R109">
        <f t="shared" si="16"/>
        <v>0.50582828979330874</v>
      </c>
      <c r="S109">
        <f t="shared" si="17"/>
        <v>0.12389731832022015</v>
      </c>
    </row>
    <row r="110" spans="1:19" x14ac:dyDescent="0.5">
      <c r="A110">
        <v>524.52398681640625</v>
      </c>
      <c r="B110">
        <v>249.30000305175781</v>
      </c>
      <c r="J110">
        <v>10</v>
      </c>
      <c r="K110">
        <v>1.6922602342294026</v>
      </c>
      <c r="L110">
        <v>406059.86178293917</v>
      </c>
      <c r="M110">
        <v>3.5569102020217533</v>
      </c>
      <c r="N110">
        <v>52342.747505670362</v>
      </c>
      <c r="O110">
        <v>5.1526621817157201</v>
      </c>
      <c r="P110">
        <v>62810.243811609711</v>
      </c>
      <c r="Q110">
        <f t="shared" si="15"/>
        <v>0.77906724549799544</v>
      </c>
      <c r="R110">
        <f t="shared" si="16"/>
        <v>0.10042489780198466</v>
      </c>
      <c r="S110">
        <f t="shared" si="17"/>
        <v>0.12050785670001983</v>
      </c>
    </row>
    <row r="111" spans="1:19" x14ac:dyDescent="0.5">
      <c r="A111">
        <v>524.53399658203125</v>
      </c>
      <c r="B111">
        <v>238.80000305175781</v>
      </c>
      <c r="J111">
        <v>11</v>
      </c>
    </row>
    <row r="112" spans="1:19" x14ac:dyDescent="0.5">
      <c r="A112">
        <v>524.54400634765625</v>
      </c>
      <c r="B112">
        <v>259.5</v>
      </c>
      <c r="J112">
        <v>12</v>
      </c>
    </row>
    <row r="113" spans="1:10" x14ac:dyDescent="0.5">
      <c r="A113">
        <v>524.55401611328125</v>
      </c>
      <c r="B113">
        <v>257.20001220703125</v>
      </c>
      <c r="J113">
        <v>13</v>
      </c>
    </row>
    <row r="114" spans="1:10" x14ac:dyDescent="0.5">
      <c r="A114">
        <v>524.56402587890625</v>
      </c>
      <c r="B114">
        <v>170.80000305175781</v>
      </c>
      <c r="J114">
        <v>14</v>
      </c>
    </row>
    <row r="115" spans="1:10" x14ac:dyDescent="0.5">
      <c r="A115">
        <v>524.573974609375</v>
      </c>
      <c r="B115">
        <v>185.69999694824219</v>
      </c>
      <c r="J115">
        <v>15</v>
      </c>
    </row>
    <row r="116" spans="1:10" x14ac:dyDescent="0.5">
      <c r="A116">
        <v>524.583984375</v>
      </c>
      <c r="B116">
        <v>279.29998779296875</v>
      </c>
      <c r="J116">
        <v>16</v>
      </c>
    </row>
    <row r="117" spans="1:10" x14ac:dyDescent="0.5">
      <c r="A117">
        <v>524.593994140625</v>
      </c>
      <c r="B117">
        <v>280.79998779296875</v>
      </c>
      <c r="J117">
        <v>17</v>
      </c>
    </row>
    <row r="118" spans="1:10" x14ac:dyDescent="0.5">
      <c r="A118">
        <v>524.60400390625</v>
      </c>
      <c r="B118">
        <v>200.69999694824219</v>
      </c>
      <c r="J118">
        <v>18</v>
      </c>
    </row>
    <row r="119" spans="1:10" x14ac:dyDescent="0.5">
      <c r="A119">
        <v>524.614013671875</v>
      </c>
      <c r="B119">
        <v>160.30000305175781</v>
      </c>
      <c r="J119">
        <v>19</v>
      </c>
    </row>
    <row r="120" spans="1:10" x14ac:dyDescent="0.5">
      <c r="A120">
        <v>524.6240234375</v>
      </c>
      <c r="B120">
        <v>191.80000305175781</v>
      </c>
      <c r="J120">
        <v>20</v>
      </c>
    </row>
    <row r="121" spans="1:10" x14ac:dyDescent="0.5">
      <c r="A121">
        <v>524.63397216796875</v>
      </c>
      <c r="B121">
        <v>182.69999694824219</v>
      </c>
    </row>
    <row r="122" spans="1:10" x14ac:dyDescent="0.5">
      <c r="A122">
        <v>524.64398193359375</v>
      </c>
      <c r="B122">
        <v>119.80000305175781</v>
      </c>
    </row>
    <row r="123" spans="1:10" x14ac:dyDescent="0.5">
      <c r="A123">
        <v>524.65399169921875</v>
      </c>
      <c r="B123">
        <v>104.80000305175781</v>
      </c>
    </row>
    <row r="124" spans="1:10" x14ac:dyDescent="0.5">
      <c r="A124">
        <v>524.66400146484375</v>
      </c>
      <c r="B124">
        <v>166.80000305175781</v>
      </c>
    </row>
    <row r="125" spans="1:10" x14ac:dyDescent="0.5">
      <c r="A125">
        <v>524.67401123046875</v>
      </c>
      <c r="B125">
        <v>298</v>
      </c>
    </row>
    <row r="126" spans="1:10" x14ac:dyDescent="0.5">
      <c r="A126">
        <v>524.68402099609375</v>
      </c>
      <c r="B126">
        <v>432.5</v>
      </c>
    </row>
    <row r="127" spans="1:10" x14ac:dyDescent="0.5">
      <c r="A127">
        <v>524.6939697265625</v>
      </c>
      <c r="B127">
        <v>464</v>
      </c>
    </row>
    <row r="128" spans="1:10" x14ac:dyDescent="0.5">
      <c r="A128">
        <v>524.7039794921875</v>
      </c>
      <c r="B128">
        <v>440</v>
      </c>
    </row>
    <row r="129" spans="1:2" x14ac:dyDescent="0.5">
      <c r="A129">
        <v>524.7139892578125</v>
      </c>
      <c r="B129">
        <v>460.29998779296875</v>
      </c>
    </row>
    <row r="130" spans="1:2" x14ac:dyDescent="0.5">
      <c r="A130">
        <v>524.7239990234375</v>
      </c>
      <c r="B130">
        <v>468.79998779296875</v>
      </c>
    </row>
    <row r="131" spans="1:2" x14ac:dyDescent="0.5">
      <c r="A131">
        <v>524.7340087890625</v>
      </c>
      <c r="B131">
        <v>520.20001220703125</v>
      </c>
    </row>
    <row r="132" spans="1:2" x14ac:dyDescent="0.5">
      <c r="A132">
        <v>524.7440185546875</v>
      </c>
      <c r="B132">
        <v>1394</v>
      </c>
    </row>
    <row r="133" spans="1:2" x14ac:dyDescent="0.5">
      <c r="A133">
        <v>524.7540283203125</v>
      </c>
      <c r="B133">
        <v>12980</v>
      </c>
    </row>
    <row r="134" spans="1:2" x14ac:dyDescent="0.5">
      <c r="A134">
        <v>524.76397705078125</v>
      </c>
      <c r="B134">
        <v>89390</v>
      </c>
    </row>
    <row r="135" spans="1:2" x14ac:dyDescent="0.5">
      <c r="A135">
        <v>524.77398681640625</v>
      </c>
      <c r="B135">
        <v>211200</v>
      </c>
    </row>
    <row r="136" spans="1:2" x14ac:dyDescent="0.5">
      <c r="A136">
        <v>524.78399658203125</v>
      </c>
      <c r="B136">
        <v>211800</v>
      </c>
    </row>
    <row r="137" spans="1:2" x14ac:dyDescent="0.5">
      <c r="A137">
        <v>524.79400634765625</v>
      </c>
      <c r="B137">
        <v>89990</v>
      </c>
    </row>
    <row r="138" spans="1:2" x14ac:dyDescent="0.5">
      <c r="A138">
        <v>524.80401611328125</v>
      </c>
      <c r="B138">
        <v>12820</v>
      </c>
    </row>
    <row r="139" spans="1:2" x14ac:dyDescent="0.5">
      <c r="A139">
        <v>524.81402587890625</v>
      </c>
      <c r="B139">
        <v>1428</v>
      </c>
    </row>
    <row r="140" spans="1:2" x14ac:dyDescent="0.5">
      <c r="A140">
        <v>524.823974609375</v>
      </c>
      <c r="B140">
        <v>949.79998779296875</v>
      </c>
    </row>
    <row r="141" spans="1:2" x14ac:dyDescent="0.5">
      <c r="A141">
        <v>524.833984375</v>
      </c>
      <c r="B141">
        <v>1591</v>
      </c>
    </row>
    <row r="142" spans="1:2" x14ac:dyDescent="0.5">
      <c r="A142">
        <v>524.843994140625</v>
      </c>
      <c r="B142">
        <v>2203</v>
      </c>
    </row>
    <row r="143" spans="1:2" x14ac:dyDescent="0.5">
      <c r="A143">
        <v>524.85400390625</v>
      </c>
      <c r="B143">
        <v>1728</v>
      </c>
    </row>
    <row r="144" spans="1:2" x14ac:dyDescent="0.5">
      <c r="A144">
        <v>524.864013671875</v>
      </c>
      <c r="B144">
        <v>844</v>
      </c>
    </row>
    <row r="145" spans="1:2" x14ac:dyDescent="0.5">
      <c r="A145">
        <v>524.8740234375</v>
      </c>
      <c r="B145">
        <v>394</v>
      </c>
    </row>
    <row r="146" spans="1:2" x14ac:dyDescent="0.5">
      <c r="A146">
        <v>524.88397216796875</v>
      </c>
      <c r="B146">
        <v>512</v>
      </c>
    </row>
    <row r="147" spans="1:2" x14ac:dyDescent="0.5">
      <c r="A147">
        <v>524.89398193359375</v>
      </c>
      <c r="B147">
        <v>1320</v>
      </c>
    </row>
    <row r="148" spans="1:2" x14ac:dyDescent="0.5">
      <c r="A148">
        <v>524.90399169921875</v>
      </c>
      <c r="B148">
        <v>1828</v>
      </c>
    </row>
    <row r="149" spans="1:2" x14ac:dyDescent="0.5">
      <c r="A149">
        <v>524.91400146484375</v>
      </c>
      <c r="B149">
        <v>1166</v>
      </c>
    </row>
    <row r="150" spans="1:2" x14ac:dyDescent="0.5">
      <c r="A150">
        <v>524.92401123046875</v>
      </c>
      <c r="B150">
        <v>340.5</v>
      </c>
    </row>
    <row r="151" spans="1:2" x14ac:dyDescent="0.5">
      <c r="A151">
        <v>524.93402099609375</v>
      </c>
      <c r="B151">
        <v>162</v>
      </c>
    </row>
    <row r="152" spans="1:2" x14ac:dyDescent="0.5">
      <c r="A152">
        <v>524.9439697265625</v>
      </c>
      <c r="B152">
        <v>262.5</v>
      </c>
    </row>
    <row r="153" spans="1:2" x14ac:dyDescent="0.5">
      <c r="A153">
        <v>524.9539794921875</v>
      </c>
      <c r="B153">
        <v>448.20001220703125</v>
      </c>
    </row>
    <row r="154" spans="1:2" x14ac:dyDescent="0.5">
      <c r="A154">
        <v>524.9639892578125</v>
      </c>
      <c r="B154">
        <v>976</v>
      </c>
    </row>
    <row r="155" spans="1:2" x14ac:dyDescent="0.5">
      <c r="A155">
        <v>524.9739990234375</v>
      </c>
      <c r="B155">
        <v>1298</v>
      </c>
    </row>
    <row r="156" spans="1:2" x14ac:dyDescent="0.5">
      <c r="A156">
        <v>524.9840087890625</v>
      </c>
      <c r="B156">
        <v>891.20001220703125</v>
      </c>
    </row>
    <row r="157" spans="1:2" x14ac:dyDescent="0.5">
      <c r="A157">
        <v>524.9940185546875</v>
      </c>
      <c r="B157">
        <v>423</v>
      </c>
    </row>
    <row r="158" spans="1:2" x14ac:dyDescent="0.5">
      <c r="A158">
        <v>525.0040283203125</v>
      </c>
      <c r="B158">
        <v>235.69999694824219</v>
      </c>
    </row>
    <row r="159" spans="1:2" x14ac:dyDescent="0.5">
      <c r="A159">
        <v>525.01397705078125</v>
      </c>
      <c r="B159">
        <v>211.19999694824219</v>
      </c>
    </row>
    <row r="160" spans="1:2" x14ac:dyDescent="0.5">
      <c r="A160">
        <v>525.02398681640625</v>
      </c>
      <c r="B160">
        <v>263.79998779296875</v>
      </c>
    </row>
    <row r="161" spans="1:2" x14ac:dyDescent="0.5">
      <c r="A161">
        <v>525.03399658203125</v>
      </c>
      <c r="B161">
        <v>282.79998779296875</v>
      </c>
    </row>
    <row r="162" spans="1:2" x14ac:dyDescent="0.5">
      <c r="A162">
        <v>525.04400634765625</v>
      </c>
      <c r="B162">
        <v>290.20001220703125</v>
      </c>
    </row>
    <row r="163" spans="1:2" x14ac:dyDescent="0.5">
      <c r="A163">
        <v>525.05401611328125</v>
      </c>
      <c r="B163">
        <v>272.79998779296875</v>
      </c>
    </row>
    <row r="164" spans="1:2" x14ac:dyDescent="0.5">
      <c r="A164">
        <v>525.06402587890625</v>
      </c>
      <c r="B164">
        <v>246.69999694824219</v>
      </c>
    </row>
    <row r="165" spans="1:2" x14ac:dyDescent="0.5">
      <c r="A165">
        <v>525.073974609375</v>
      </c>
      <c r="B165">
        <v>288.5</v>
      </c>
    </row>
    <row r="166" spans="1:2" x14ac:dyDescent="0.5">
      <c r="A166">
        <v>525.083984375</v>
      </c>
      <c r="B166">
        <v>364</v>
      </c>
    </row>
    <row r="167" spans="1:2" x14ac:dyDescent="0.5">
      <c r="A167">
        <v>525.093994140625</v>
      </c>
      <c r="B167">
        <v>334.5</v>
      </c>
    </row>
    <row r="168" spans="1:2" x14ac:dyDescent="0.5">
      <c r="A168">
        <v>525.10400390625</v>
      </c>
      <c r="B168">
        <v>207.5</v>
      </c>
    </row>
    <row r="169" spans="1:2" x14ac:dyDescent="0.5">
      <c r="A169">
        <v>525.114013671875</v>
      </c>
      <c r="B169">
        <v>145</v>
      </c>
    </row>
    <row r="170" spans="1:2" x14ac:dyDescent="0.5">
      <c r="A170">
        <v>525.1240234375</v>
      </c>
      <c r="B170">
        <v>164.5</v>
      </c>
    </row>
    <row r="171" spans="1:2" x14ac:dyDescent="0.5">
      <c r="A171">
        <v>525.13397216796875</v>
      </c>
      <c r="B171">
        <v>179.5</v>
      </c>
    </row>
    <row r="172" spans="1:2" x14ac:dyDescent="0.5">
      <c r="A172">
        <v>525.14398193359375</v>
      </c>
      <c r="B172">
        <v>203.30000305175781</v>
      </c>
    </row>
    <row r="173" spans="1:2" x14ac:dyDescent="0.5">
      <c r="A173">
        <v>525.15399169921875</v>
      </c>
      <c r="B173">
        <v>238.80000305175781</v>
      </c>
    </row>
    <row r="174" spans="1:2" x14ac:dyDescent="0.5">
      <c r="A174">
        <v>525.16400146484375</v>
      </c>
      <c r="B174">
        <v>255.80000305175781</v>
      </c>
    </row>
    <row r="175" spans="1:2" x14ac:dyDescent="0.5">
      <c r="A175">
        <v>525.17401123046875</v>
      </c>
      <c r="B175">
        <v>275</v>
      </c>
    </row>
    <row r="176" spans="1:2" x14ac:dyDescent="0.5">
      <c r="A176">
        <v>525.18499755859375</v>
      </c>
      <c r="B176">
        <v>334</v>
      </c>
    </row>
    <row r="177" spans="1:2" x14ac:dyDescent="0.5">
      <c r="A177">
        <v>525.19500732421875</v>
      </c>
      <c r="B177">
        <v>397.29998779296875</v>
      </c>
    </row>
    <row r="178" spans="1:2" x14ac:dyDescent="0.5">
      <c r="A178">
        <v>525.2039794921875</v>
      </c>
      <c r="B178">
        <v>368</v>
      </c>
    </row>
    <row r="179" spans="1:2" x14ac:dyDescent="0.5">
      <c r="A179">
        <v>525.2139892578125</v>
      </c>
      <c r="B179">
        <v>295.79998779296875</v>
      </c>
    </row>
    <row r="180" spans="1:2" x14ac:dyDescent="0.5">
      <c r="A180">
        <v>525.2239990234375</v>
      </c>
      <c r="B180">
        <v>334</v>
      </c>
    </row>
    <row r="181" spans="1:2" x14ac:dyDescent="0.5">
      <c r="A181">
        <v>525.2340087890625</v>
      </c>
      <c r="B181">
        <v>467.29998779296875</v>
      </c>
    </row>
    <row r="182" spans="1:2" x14ac:dyDescent="0.5">
      <c r="A182">
        <v>525.2449951171875</v>
      </c>
      <c r="B182">
        <v>1048</v>
      </c>
    </row>
    <row r="183" spans="1:2" x14ac:dyDescent="0.5">
      <c r="A183">
        <v>525.2550048828125</v>
      </c>
      <c r="B183">
        <v>6213</v>
      </c>
    </row>
    <row r="184" spans="1:2" x14ac:dyDescent="0.5">
      <c r="A184">
        <v>525.2650146484375</v>
      </c>
      <c r="B184">
        <v>53180</v>
      </c>
    </row>
    <row r="185" spans="1:2" x14ac:dyDescent="0.5">
      <c r="A185">
        <v>525.2750244140625</v>
      </c>
      <c r="B185">
        <v>159400</v>
      </c>
    </row>
    <row r="186" spans="1:2" x14ac:dyDescent="0.5">
      <c r="A186">
        <v>525.28497314453125</v>
      </c>
      <c r="B186">
        <v>198000</v>
      </c>
    </row>
    <row r="187" spans="1:2" x14ac:dyDescent="0.5">
      <c r="A187">
        <v>525.29400634765625</v>
      </c>
      <c r="B187">
        <v>105200</v>
      </c>
    </row>
    <row r="188" spans="1:2" x14ac:dyDescent="0.5">
      <c r="A188">
        <v>525.30499267578125</v>
      </c>
      <c r="B188">
        <v>20330</v>
      </c>
    </row>
    <row r="189" spans="1:2" x14ac:dyDescent="0.5">
      <c r="A189">
        <v>525.31500244140625</v>
      </c>
      <c r="B189">
        <v>1722</v>
      </c>
    </row>
    <row r="190" spans="1:2" x14ac:dyDescent="0.5">
      <c r="A190">
        <v>525.32501220703125</v>
      </c>
      <c r="B190">
        <v>458.79998779296875</v>
      </c>
    </row>
    <row r="191" spans="1:2" x14ac:dyDescent="0.5">
      <c r="A191">
        <v>525.33502197265625</v>
      </c>
      <c r="B191">
        <v>855.70001220703125</v>
      </c>
    </row>
    <row r="192" spans="1:2" x14ac:dyDescent="0.5">
      <c r="A192">
        <v>525.344970703125</v>
      </c>
      <c r="B192">
        <v>1635</v>
      </c>
    </row>
    <row r="193" spans="1:2" x14ac:dyDescent="0.5">
      <c r="A193">
        <v>525.35498046875</v>
      </c>
      <c r="B193">
        <v>1544</v>
      </c>
    </row>
    <row r="194" spans="1:2" x14ac:dyDescent="0.5">
      <c r="A194">
        <v>525.364990234375</v>
      </c>
      <c r="B194">
        <v>723.20001220703125</v>
      </c>
    </row>
    <row r="195" spans="1:2" x14ac:dyDescent="0.5">
      <c r="A195">
        <v>525.375</v>
      </c>
      <c r="B195">
        <v>276.29998779296875</v>
      </c>
    </row>
    <row r="196" spans="1:2" x14ac:dyDescent="0.5">
      <c r="A196">
        <v>525.385009765625</v>
      </c>
      <c r="B196">
        <v>377.29998779296875</v>
      </c>
    </row>
    <row r="197" spans="1:2" x14ac:dyDescent="0.5">
      <c r="A197">
        <v>525.39501953125</v>
      </c>
      <c r="B197">
        <v>1040</v>
      </c>
    </row>
    <row r="198" spans="1:2" x14ac:dyDescent="0.5">
      <c r="A198">
        <v>525.405029296875</v>
      </c>
      <c r="B198">
        <v>1765</v>
      </c>
    </row>
    <row r="199" spans="1:2" x14ac:dyDescent="0.5">
      <c r="A199">
        <v>525.41497802734375</v>
      </c>
      <c r="B199">
        <v>1428</v>
      </c>
    </row>
    <row r="200" spans="1:2" x14ac:dyDescent="0.5">
      <c r="A200">
        <v>525.42498779296875</v>
      </c>
      <c r="B200">
        <v>554</v>
      </c>
    </row>
    <row r="201" spans="1:2" x14ac:dyDescent="0.5">
      <c r="A201">
        <v>525.43499755859375</v>
      </c>
      <c r="B201">
        <v>172.80000305175781</v>
      </c>
    </row>
    <row r="202" spans="1:2" x14ac:dyDescent="0.5">
      <c r="A202">
        <v>525.44500732421875</v>
      </c>
      <c r="B202">
        <v>144</v>
      </c>
    </row>
    <row r="203" spans="1:2" x14ac:dyDescent="0.5">
      <c r="A203">
        <v>525.45501708984375</v>
      </c>
      <c r="B203">
        <v>213.5</v>
      </c>
    </row>
    <row r="204" spans="1:2" x14ac:dyDescent="0.5">
      <c r="A204">
        <v>525.46502685546875</v>
      </c>
      <c r="B204">
        <v>467</v>
      </c>
    </row>
    <row r="205" spans="1:2" x14ac:dyDescent="0.5">
      <c r="A205">
        <v>525.4749755859375</v>
      </c>
      <c r="B205">
        <v>708.5</v>
      </c>
    </row>
    <row r="206" spans="1:2" x14ac:dyDescent="0.5">
      <c r="A206">
        <v>525.4849853515625</v>
      </c>
      <c r="B206">
        <v>585.5</v>
      </c>
    </row>
    <row r="207" spans="1:2" x14ac:dyDescent="0.5">
      <c r="A207">
        <v>525.4949951171875</v>
      </c>
      <c r="B207">
        <v>319.5</v>
      </c>
    </row>
    <row r="208" spans="1:2" x14ac:dyDescent="0.5">
      <c r="A208">
        <v>525.5050048828125</v>
      </c>
      <c r="B208">
        <v>186.69999694824219</v>
      </c>
    </row>
    <row r="209" spans="1:2" x14ac:dyDescent="0.5">
      <c r="A209">
        <v>525.5150146484375</v>
      </c>
      <c r="B209">
        <v>184</v>
      </c>
    </row>
    <row r="210" spans="1:2" x14ac:dyDescent="0.5">
      <c r="A210">
        <v>525.5250244140625</v>
      </c>
      <c r="B210">
        <v>225.69999694824219</v>
      </c>
    </row>
    <row r="211" spans="1:2" x14ac:dyDescent="0.5">
      <c r="A211">
        <v>525.53497314453125</v>
      </c>
      <c r="B211">
        <v>205.80000305175781</v>
      </c>
    </row>
    <row r="212" spans="1:2" x14ac:dyDescent="0.5">
      <c r="A212">
        <v>525.54498291015625</v>
      </c>
      <c r="B212">
        <v>200</v>
      </c>
    </row>
    <row r="213" spans="1:2" x14ac:dyDescent="0.5">
      <c r="A213">
        <v>525.55499267578125</v>
      </c>
      <c r="B213">
        <v>261.20001220703125</v>
      </c>
    </row>
    <row r="214" spans="1:2" x14ac:dyDescent="0.5">
      <c r="A214">
        <v>525.56500244140625</v>
      </c>
      <c r="B214">
        <v>313</v>
      </c>
    </row>
    <row r="215" spans="1:2" x14ac:dyDescent="0.5">
      <c r="A215">
        <v>525.57501220703125</v>
      </c>
      <c r="B215">
        <v>287.29998779296875</v>
      </c>
    </row>
    <row r="216" spans="1:2" x14ac:dyDescent="0.5">
      <c r="A216">
        <v>525.58502197265625</v>
      </c>
      <c r="B216">
        <v>240</v>
      </c>
    </row>
    <row r="217" spans="1:2" x14ac:dyDescent="0.5">
      <c r="A217">
        <v>525.594970703125</v>
      </c>
      <c r="B217">
        <v>227.30000305175781</v>
      </c>
    </row>
    <row r="218" spans="1:2" x14ac:dyDescent="0.5">
      <c r="A218">
        <v>525.60498046875</v>
      </c>
      <c r="B218">
        <v>186.69999694824219</v>
      </c>
    </row>
    <row r="219" spans="1:2" x14ac:dyDescent="0.5">
      <c r="A219">
        <v>525.614990234375</v>
      </c>
      <c r="B219">
        <v>123.19999694824219</v>
      </c>
    </row>
    <row r="220" spans="1:2" x14ac:dyDescent="0.5">
      <c r="A220">
        <v>525.625</v>
      </c>
      <c r="B220">
        <v>91</v>
      </c>
    </row>
    <row r="221" spans="1:2" x14ac:dyDescent="0.5">
      <c r="A221">
        <v>525.635009765625</v>
      </c>
      <c r="B221">
        <v>103.80000305175781</v>
      </c>
    </row>
    <row r="222" spans="1:2" x14ac:dyDescent="0.5">
      <c r="A222">
        <v>525.64501953125</v>
      </c>
      <c r="B222">
        <v>154.30000305175781</v>
      </c>
    </row>
    <row r="223" spans="1:2" x14ac:dyDescent="0.5">
      <c r="A223">
        <v>525.655029296875</v>
      </c>
      <c r="B223">
        <v>204</v>
      </c>
    </row>
    <row r="224" spans="1:2" x14ac:dyDescent="0.5">
      <c r="A224">
        <v>525.66497802734375</v>
      </c>
      <c r="B224">
        <v>215.80000305175781</v>
      </c>
    </row>
    <row r="225" spans="1:2" x14ac:dyDescent="0.5">
      <c r="A225">
        <v>525.67498779296875</v>
      </c>
      <c r="B225">
        <v>185.5</v>
      </c>
    </row>
    <row r="226" spans="1:2" x14ac:dyDescent="0.5">
      <c r="A226">
        <v>525.68499755859375</v>
      </c>
      <c r="B226">
        <v>179.30000305175781</v>
      </c>
    </row>
    <row r="227" spans="1:2" x14ac:dyDescent="0.5">
      <c r="A227">
        <v>525.69500732421875</v>
      </c>
      <c r="B227">
        <v>247.30000305175781</v>
      </c>
    </row>
    <row r="228" spans="1:2" x14ac:dyDescent="0.5">
      <c r="A228">
        <v>525.70501708984375</v>
      </c>
      <c r="B228">
        <v>284.79998779296875</v>
      </c>
    </row>
    <row r="229" spans="1:2" x14ac:dyDescent="0.5">
      <c r="A229">
        <v>525.71502685546875</v>
      </c>
      <c r="B229">
        <v>252.30000305175781</v>
      </c>
    </row>
    <row r="230" spans="1:2" x14ac:dyDescent="0.5">
      <c r="A230">
        <v>525.7249755859375</v>
      </c>
      <c r="B230">
        <v>274.5</v>
      </c>
    </row>
    <row r="231" spans="1:2" x14ac:dyDescent="0.5">
      <c r="A231">
        <v>525.7349853515625</v>
      </c>
      <c r="B231">
        <v>385.70001220703125</v>
      </c>
    </row>
    <row r="232" spans="1:2" x14ac:dyDescent="0.5">
      <c r="A232">
        <v>525.7449951171875</v>
      </c>
      <c r="B232">
        <v>664.79998779296875</v>
      </c>
    </row>
    <row r="233" spans="1:2" x14ac:dyDescent="0.5">
      <c r="A233">
        <v>525.7550048828125</v>
      </c>
      <c r="B233">
        <v>3648</v>
      </c>
    </row>
    <row r="234" spans="1:2" x14ac:dyDescent="0.5">
      <c r="A234">
        <v>525.7650146484375</v>
      </c>
      <c r="B234">
        <v>28720</v>
      </c>
    </row>
    <row r="235" spans="1:2" x14ac:dyDescent="0.5">
      <c r="A235">
        <v>525.7750244140625</v>
      </c>
      <c r="B235">
        <v>96280</v>
      </c>
    </row>
    <row r="236" spans="1:2" x14ac:dyDescent="0.5">
      <c r="A236">
        <v>525.78497314453125</v>
      </c>
      <c r="B236">
        <v>140300</v>
      </c>
    </row>
    <row r="237" spans="1:2" x14ac:dyDescent="0.5">
      <c r="A237">
        <v>525.79498291015625</v>
      </c>
      <c r="B237">
        <v>93580</v>
      </c>
    </row>
    <row r="238" spans="1:2" x14ac:dyDescent="0.5">
      <c r="A238">
        <v>525.80499267578125</v>
      </c>
      <c r="B238">
        <v>27070</v>
      </c>
    </row>
    <row r="239" spans="1:2" x14ac:dyDescent="0.5">
      <c r="A239">
        <v>525.81500244140625</v>
      </c>
      <c r="B239">
        <v>3360</v>
      </c>
    </row>
    <row r="240" spans="1:2" x14ac:dyDescent="0.5">
      <c r="A240">
        <v>525.82501220703125</v>
      </c>
      <c r="B240">
        <v>739.5</v>
      </c>
    </row>
    <row r="241" spans="1:2" x14ac:dyDescent="0.5">
      <c r="A241">
        <v>525.83502197265625</v>
      </c>
      <c r="B241">
        <v>932.79998779296875</v>
      </c>
    </row>
    <row r="242" spans="1:2" x14ac:dyDescent="0.5">
      <c r="A242">
        <v>525.844970703125</v>
      </c>
      <c r="B242">
        <v>1245</v>
      </c>
    </row>
    <row r="243" spans="1:2" x14ac:dyDescent="0.5">
      <c r="A243">
        <v>525.85498046875</v>
      </c>
      <c r="B243">
        <v>1154</v>
      </c>
    </row>
    <row r="244" spans="1:2" x14ac:dyDescent="0.5">
      <c r="A244">
        <v>525.864990234375</v>
      </c>
      <c r="B244">
        <v>641.5</v>
      </c>
    </row>
    <row r="245" spans="1:2" x14ac:dyDescent="0.5">
      <c r="A245">
        <v>525.875</v>
      </c>
      <c r="B245">
        <v>280</v>
      </c>
    </row>
    <row r="246" spans="1:2" x14ac:dyDescent="0.5">
      <c r="A246">
        <v>525.885009765625</v>
      </c>
      <c r="B246">
        <v>239.80000305175781</v>
      </c>
    </row>
    <row r="247" spans="1:2" x14ac:dyDescent="0.5">
      <c r="A247">
        <v>525.89501953125</v>
      </c>
      <c r="B247">
        <v>603</v>
      </c>
    </row>
    <row r="248" spans="1:2" x14ac:dyDescent="0.5">
      <c r="A248">
        <v>525.905029296875</v>
      </c>
      <c r="B248">
        <v>1125</v>
      </c>
    </row>
    <row r="249" spans="1:2" x14ac:dyDescent="0.5">
      <c r="A249">
        <v>525.91497802734375</v>
      </c>
      <c r="B249">
        <v>1031</v>
      </c>
    </row>
    <row r="250" spans="1:2" x14ac:dyDescent="0.5">
      <c r="A250">
        <v>525.92498779296875</v>
      </c>
      <c r="B250">
        <v>496</v>
      </c>
    </row>
    <row r="251" spans="1:2" x14ac:dyDescent="0.5">
      <c r="A251">
        <v>525.93499755859375</v>
      </c>
      <c r="B251">
        <v>167.80000305175781</v>
      </c>
    </row>
    <row r="252" spans="1:2" x14ac:dyDescent="0.5">
      <c r="A252">
        <v>525.94500732421875</v>
      </c>
      <c r="B252">
        <v>111.69999694824219</v>
      </c>
    </row>
    <row r="253" spans="1:2" x14ac:dyDescent="0.5">
      <c r="A253">
        <v>525.95501708984375</v>
      </c>
      <c r="B253">
        <v>145.5</v>
      </c>
    </row>
    <row r="254" spans="1:2" x14ac:dyDescent="0.5">
      <c r="A254">
        <v>525.96502685546875</v>
      </c>
      <c r="B254">
        <v>260.70001220703125</v>
      </c>
    </row>
    <row r="255" spans="1:2" x14ac:dyDescent="0.5">
      <c r="A255">
        <v>525.9749755859375</v>
      </c>
      <c r="B255">
        <v>425.29998779296875</v>
      </c>
    </row>
    <row r="256" spans="1:2" x14ac:dyDescent="0.5">
      <c r="A256">
        <v>525.9849853515625</v>
      </c>
      <c r="B256">
        <v>457</v>
      </c>
    </row>
    <row r="257" spans="1:2" x14ac:dyDescent="0.5">
      <c r="A257">
        <v>525.9949951171875</v>
      </c>
      <c r="B257">
        <v>388.5</v>
      </c>
    </row>
    <row r="258" spans="1:2" x14ac:dyDescent="0.5">
      <c r="A258">
        <v>526.0050048828125</v>
      </c>
      <c r="B258">
        <v>326.5</v>
      </c>
    </row>
    <row r="259" spans="1:2" x14ac:dyDescent="0.5">
      <c r="A259">
        <v>526.0150146484375</v>
      </c>
      <c r="B259">
        <v>245.30000305175781</v>
      </c>
    </row>
    <row r="260" spans="1:2" x14ac:dyDescent="0.5">
      <c r="A260">
        <v>526.0250244140625</v>
      </c>
      <c r="B260">
        <v>209.5</v>
      </c>
    </row>
    <row r="261" spans="1:2" x14ac:dyDescent="0.5">
      <c r="A261">
        <v>526.03497314453125</v>
      </c>
      <c r="B261">
        <v>227.69999694824219</v>
      </c>
    </row>
    <row r="262" spans="1:2" x14ac:dyDescent="0.5">
      <c r="A262">
        <v>526.04498291015625</v>
      </c>
      <c r="B262">
        <v>200</v>
      </c>
    </row>
    <row r="263" spans="1:2" x14ac:dyDescent="0.5">
      <c r="A263">
        <v>526.05499267578125</v>
      </c>
      <c r="B263">
        <v>149.80000305175781</v>
      </c>
    </row>
    <row r="264" spans="1:2" x14ac:dyDescent="0.5">
      <c r="A264">
        <v>526.06500244140625</v>
      </c>
      <c r="B264">
        <v>149</v>
      </c>
    </row>
    <row r="265" spans="1:2" x14ac:dyDescent="0.5">
      <c r="A265">
        <v>526.07501220703125</v>
      </c>
      <c r="B265">
        <v>177.30000305175781</v>
      </c>
    </row>
    <row r="266" spans="1:2" x14ac:dyDescent="0.5">
      <c r="A266">
        <v>526.08502197265625</v>
      </c>
      <c r="B266">
        <v>171.80000305175781</v>
      </c>
    </row>
    <row r="267" spans="1:2" x14ac:dyDescent="0.5">
      <c r="A267">
        <v>526.094970703125</v>
      </c>
      <c r="B267">
        <v>132.69999694824219</v>
      </c>
    </row>
    <row r="268" spans="1:2" x14ac:dyDescent="0.5">
      <c r="A268">
        <v>526.10498046875</v>
      </c>
      <c r="B268">
        <v>108.30000305175781</v>
      </c>
    </row>
    <row r="269" spans="1:2" x14ac:dyDescent="0.5">
      <c r="A269">
        <v>526.114990234375</v>
      </c>
      <c r="B269">
        <v>118.80000305175781</v>
      </c>
    </row>
    <row r="270" spans="1:2" x14ac:dyDescent="0.5">
      <c r="A270">
        <v>526.125</v>
      </c>
      <c r="B270">
        <v>121.19999694824219</v>
      </c>
    </row>
    <row r="271" spans="1:2" x14ac:dyDescent="0.5">
      <c r="A271">
        <v>526.135009765625</v>
      </c>
      <c r="B271">
        <v>96.25</v>
      </c>
    </row>
    <row r="272" spans="1:2" x14ac:dyDescent="0.5">
      <c r="A272">
        <v>526.14501953125</v>
      </c>
      <c r="B272">
        <v>65.25</v>
      </c>
    </row>
    <row r="273" spans="1:2" x14ac:dyDescent="0.5">
      <c r="A273">
        <v>526.155029296875</v>
      </c>
      <c r="B273">
        <v>65</v>
      </c>
    </row>
    <row r="274" spans="1:2" x14ac:dyDescent="0.5">
      <c r="A274">
        <v>526.16497802734375</v>
      </c>
      <c r="B274">
        <v>88</v>
      </c>
    </row>
    <row r="275" spans="1:2" x14ac:dyDescent="0.5">
      <c r="A275">
        <v>526.17498779296875</v>
      </c>
      <c r="B275">
        <v>109.69999694824219</v>
      </c>
    </row>
    <row r="276" spans="1:2" x14ac:dyDescent="0.5">
      <c r="A276">
        <v>526.18499755859375</v>
      </c>
      <c r="B276">
        <v>137.5</v>
      </c>
    </row>
    <row r="277" spans="1:2" x14ac:dyDescent="0.5">
      <c r="A277">
        <v>526.19500732421875</v>
      </c>
      <c r="B277">
        <v>135.30000305175781</v>
      </c>
    </row>
    <row r="278" spans="1:2" x14ac:dyDescent="0.5">
      <c r="A278">
        <v>526.20501708984375</v>
      </c>
      <c r="B278">
        <v>116.30000305175781</v>
      </c>
    </row>
    <row r="279" spans="1:2" x14ac:dyDescent="0.5">
      <c r="A279">
        <v>526.21502685546875</v>
      </c>
      <c r="B279">
        <v>161</v>
      </c>
    </row>
    <row r="280" spans="1:2" x14ac:dyDescent="0.5">
      <c r="A280">
        <v>526.2249755859375</v>
      </c>
      <c r="B280">
        <v>273.70001220703125</v>
      </c>
    </row>
    <row r="281" spans="1:2" x14ac:dyDescent="0.5">
      <c r="A281">
        <v>526.2349853515625</v>
      </c>
      <c r="B281">
        <v>369</v>
      </c>
    </row>
    <row r="282" spans="1:2" x14ac:dyDescent="0.5">
      <c r="A282">
        <v>526.2449951171875</v>
      </c>
      <c r="B282">
        <v>658.5</v>
      </c>
    </row>
    <row r="283" spans="1:2" x14ac:dyDescent="0.5">
      <c r="A283">
        <v>526.2550048828125</v>
      </c>
      <c r="B283">
        <v>2212</v>
      </c>
    </row>
    <row r="284" spans="1:2" x14ac:dyDescent="0.5">
      <c r="A284">
        <v>526.2659912109375</v>
      </c>
      <c r="B284">
        <v>13310</v>
      </c>
    </row>
    <row r="285" spans="1:2" x14ac:dyDescent="0.5">
      <c r="A285">
        <v>526.2760009765625</v>
      </c>
      <c r="B285">
        <v>53160</v>
      </c>
    </row>
    <row r="286" spans="1:2" x14ac:dyDescent="0.5">
      <c r="A286">
        <v>526.2860107421875</v>
      </c>
      <c r="B286">
        <v>95170</v>
      </c>
    </row>
    <row r="287" spans="1:2" x14ac:dyDescent="0.5">
      <c r="A287">
        <v>526.2960205078125</v>
      </c>
      <c r="B287">
        <v>79720</v>
      </c>
    </row>
    <row r="288" spans="1:2" x14ac:dyDescent="0.5">
      <c r="A288">
        <v>526.3060302734375</v>
      </c>
      <c r="B288">
        <v>30690</v>
      </c>
    </row>
    <row r="289" spans="1:2" x14ac:dyDescent="0.5">
      <c r="A289">
        <v>526.31597900390625</v>
      </c>
      <c r="B289">
        <v>5182</v>
      </c>
    </row>
    <row r="290" spans="1:2" x14ac:dyDescent="0.5">
      <c r="A290">
        <v>526.32598876953125</v>
      </c>
      <c r="B290">
        <v>911</v>
      </c>
    </row>
    <row r="291" spans="1:2" x14ac:dyDescent="0.5">
      <c r="A291">
        <v>526.33599853515625</v>
      </c>
      <c r="B291">
        <v>594</v>
      </c>
    </row>
    <row r="292" spans="1:2" x14ac:dyDescent="0.5">
      <c r="A292">
        <v>526.34600830078125</v>
      </c>
      <c r="B292">
        <v>733</v>
      </c>
    </row>
    <row r="293" spans="1:2" x14ac:dyDescent="0.5">
      <c r="A293">
        <v>526.35601806640625</v>
      </c>
      <c r="B293">
        <v>708.79998779296875</v>
      </c>
    </row>
    <row r="294" spans="1:2" x14ac:dyDescent="0.5">
      <c r="A294">
        <v>526.36602783203125</v>
      </c>
      <c r="B294">
        <v>445.20001220703125</v>
      </c>
    </row>
    <row r="295" spans="1:2" x14ac:dyDescent="0.5">
      <c r="A295">
        <v>526.3759765625</v>
      </c>
      <c r="B295">
        <v>231</v>
      </c>
    </row>
    <row r="296" spans="1:2" x14ac:dyDescent="0.5">
      <c r="A296">
        <v>526.385986328125</v>
      </c>
      <c r="B296">
        <v>221</v>
      </c>
    </row>
    <row r="297" spans="1:2" x14ac:dyDescent="0.5">
      <c r="A297">
        <v>526.39599609375</v>
      </c>
      <c r="B297">
        <v>346.70001220703125</v>
      </c>
    </row>
    <row r="298" spans="1:2" x14ac:dyDescent="0.5">
      <c r="A298">
        <v>526.406005859375</v>
      </c>
      <c r="B298">
        <v>482</v>
      </c>
    </row>
    <row r="299" spans="1:2" x14ac:dyDescent="0.5">
      <c r="A299">
        <v>526.416015625</v>
      </c>
      <c r="B299">
        <v>439.5</v>
      </c>
    </row>
    <row r="300" spans="1:2" x14ac:dyDescent="0.5">
      <c r="A300">
        <v>526.426025390625</v>
      </c>
      <c r="B300">
        <v>215</v>
      </c>
    </row>
    <row r="301" spans="1:2" x14ac:dyDescent="0.5">
      <c r="A301">
        <v>526.43597412109375</v>
      </c>
      <c r="B301">
        <v>101.80000305175781</v>
      </c>
    </row>
    <row r="302" spans="1:2" x14ac:dyDescent="0.5">
      <c r="A302">
        <v>526.44598388671875</v>
      </c>
      <c r="B302">
        <v>132.5</v>
      </c>
    </row>
    <row r="303" spans="1:2" x14ac:dyDescent="0.5">
      <c r="A303">
        <v>526.45599365234375</v>
      </c>
      <c r="B303">
        <v>119.80000305175781</v>
      </c>
    </row>
    <row r="304" spans="1:2" x14ac:dyDescent="0.5">
      <c r="A304">
        <v>526.46600341796875</v>
      </c>
      <c r="B304">
        <v>115.80000305175781</v>
      </c>
    </row>
    <row r="305" spans="1:2" x14ac:dyDescent="0.5">
      <c r="A305">
        <v>526.47601318359375</v>
      </c>
      <c r="B305">
        <v>179.30000305175781</v>
      </c>
    </row>
    <row r="306" spans="1:2" x14ac:dyDescent="0.5">
      <c r="A306">
        <v>526.48602294921875</v>
      </c>
      <c r="B306">
        <v>192</v>
      </c>
    </row>
    <row r="307" spans="1:2" x14ac:dyDescent="0.5">
      <c r="A307">
        <v>526.4959716796875</v>
      </c>
      <c r="B307">
        <v>142.80000305175781</v>
      </c>
    </row>
    <row r="308" spans="1:2" x14ac:dyDescent="0.5">
      <c r="A308">
        <v>526.5059814453125</v>
      </c>
      <c r="B308">
        <v>110.30000305175781</v>
      </c>
    </row>
    <row r="309" spans="1:2" x14ac:dyDescent="0.5">
      <c r="A309">
        <v>526.5159912109375</v>
      </c>
      <c r="B309">
        <v>99</v>
      </c>
    </row>
    <row r="310" spans="1:2" x14ac:dyDescent="0.5">
      <c r="A310">
        <v>526.5260009765625</v>
      </c>
      <c r="B310">
        <v>131.5</v>
      </c>
    </row>
    <row r="311" spans="1:2" x14ac:dyDescent="0.5">
      <c r="A311">
        <v>526.5360107421875</v>
      </c>
      <c r="B311">
        <v>171.5</v>
      </c>
    </row>
    <row r="312" spans="1:2" x14ac:dyDescent="0.5">
      <c r="A312">
        <v>526.5460205078125</v>
      </c>
      <c r="B312">
        <v>159.30000305175781</v>
      </c>
    </row>
    <row r="313" spans="1:2" x14ac:dyDescent="0.5">
      <c r="A313">
        <v>526.5560302734375</v>
      </c>
      <c r="B313">
        <v>115.5</v>
      </c>
    </row>
    <row r="314" spans="1:2" x14ac:dyDescent="0.5">
      <c r="A314">
        <v>526.56597900390625</v>
      </c>
      <c r="B314">
        <v>118</v>
      </c>
    </row>
    <row r="315" spans="1:2" x14ac:dyDescent="0.5">
      <c r="A315">
        <v>526.57598876953125</v>
      </c>
      <c r="B315">
        <v>163</v>
      </c>
    </row>
    <row r="316" spans="1:2" x14ac:dyDescent="0.5">
      <c r="A316">
        <v>526.58599853515625</v>
      </c>
      <c r="B316">
        <v>161.30000305175781</v>
      </c>
    </row>
    <row r="317" spans="1:2" x14ac:dyDescent="0.5">
      <c r="A317">
        <v>526.59600830078125</v>
      </c>
      <c r="B317">
        <v>111.69999694824219</v>
      </c>
    </row>
    <row r="318" spans="1:2" x14ac:dyDescent="0.5">
      <c r="A318">
        <v>526.60601806640625</v>
      </c>
      <c r="B318">
        <v>82</v>
      </c>
    </row>
    <row r="319" spans="1:2" x14ac:dyDescent="0.5">
      <c r="A319">
        <v>526.61602783203125</v>
      </c>
      <c r="B319">
        <v>102.30000305175781</v>
      </c>
    </row>
    <row r="320" spans="1:2" x14ac:dyDescent="0.5">
      <c r="A320">
        <v>526.6259765625</v>
      </c>
      <c r="B320">
        <v>97</v>
      </c>
    </row>
    <row r="321" spans="1:2" x14ac:dyDescent="0.5">
      <c r="A321">
        <v>526.635986328125</v>
      </c>
      <c r="B321">
        <v>67.25</v>
      </c>
    </row>
    <row r="322" spans="1:2" x14ac:dyDescent="0.5">
      <c r="A322">
        <v>526.64599609375</v>
      </c>
      <c r="B322">
        <v>80.5</v>
      </c>
    </row>
    <row r="323" spans="1:2" x14ac:dyDescent="0.5">
      <c r="A323">
        <v>526.656005859375</v>
      </c>
      <c r="B323">
        <v>132.30000305175781</v>
      </c>
    </row>
    <row r="324" spans="1:2" x14ac:dyDescent="0.5">
      <c r="A324">
        <v>526.666015625</v>
      </c>
      <c r="B324">
        <v>167.30000305175781</v>
      </c>
    </row>
    <row r="325" spans="1:2" x14ac:dyDescent="0.5">
      <c r="A325">
        <v>526.676025390625</v>
      </c>
      <c r="B325">
        <v>137</v>
      </c>
    </row>
    <row r="326" spans="1:2" x14ac:dyDescent="0.5">
      <c r="A326">
        <v>526.68597412109375</v>
      </c>
      <c r="B326">
        <v>111.69999694824219</v>
      </c>
    </row>
    <row r="327" spans="1:2" x14ac:dyDescent="0.5">
      <c r="A327">
        <v>526.69598388671875</v>
      </c>
      <c r="B327">
        <v>132.69999694824219</v>
      </c>
    </row>
    <row r="328" spans="1:2" x14ac:dyDescent="0.5">
      <c r="A328">
        <v>526.70599365234375</v>
      </c>
      <c r="B328">
        <v>167.30000305175781</v>
      </c>
    </row>
    <row r="329" spans="1:2" x14ac:dyDescent="0.5">
      <c r="A329">
        <v>526.71600341796875</v>
      </c>
      <c r="B329">
        <v>202.69999694824219</v>
      </c>
    </row>
    <row r="330" spans="1:2" x14ac:dyDescent="0.5">
      <c r="A330">
        <v>526.72601318359375</v>
      </c>
      <c r="B330">
        <v>204.69999694824219</v>
      </c>
    </row>
    <row r="331" spans="1:2" x14ac:dyDescent="0.5">
      <c r="A331">
        <v>526.73602294921875</v>
      </c>
      <c r="B331">
        <v>201</v>
      </c>
    </row>
    <row r="332" spans="1:2" x14ac:dyDescent="0.5">
      <c r="A332">
        <v>526.7459716796875</v>
      </c>
      <c r="B332">
        <v>344</v>
      </c>
    </row>
    <row r="333" spans="1:2" x14ac:dyDescent="0.5">
      <c r="A333">
        <v>526.7559814453125</v>
      </c>
      <c r="B333">
        <v>1399</v>
      </c>
    </row>
    <row r="334" spans="1:2" x14ac:dyDescent="0.5">
      <c r="A334">
        <v>526.7659912109375</v>
      </c>
      <c r="B334">
        <v>7652</v>
      </c>
    </row>
    <row r="335" spans="1:2" x14ac:dyDescent="0.5">
      <c r="A335">
        <v>526.7760009765625</v>
      </c>
      <c r="B335">
        <v>30730</v>
      </c>
    </row>
    <row r="336" spans="1:2" x14ac:dyDescent="0.5">
      <c r="A336">
        <v>526.7860107421875</v>
      </c>
      <c r="B336">
        <v>60800</v>
      </c>
    </row>
    <row r="337" spans="1:2" x14ac:dyDescent="0.5">
      <c r="A337">
        <v>526.7960205078125</v>
      </c>
      <c r="B337">
        <v>58880</v>
      </c>
    </row>
    <row r="338" spans="1:2" x14ac:dyDescent="0.5">
      <c r="A338">
        <v>526.8060302734375</v>
      </c>
      <c r="B338">
        <v>27620</v>
      </c>
    </row>
    <row r="339" spans="1:2" x14ac:dyDescent="0.5">
      <c r="A339">
        <v>526.81597900390625</v>
      </c>
      <c r="B339">
        <v>6296</v>
      </c>
    </row>
    <row r="340" spans="1:2" x14ac:dyDescent="0.5">
      <c r="A340">
        <v>526.8270263671875</v>
      </c>
      <c r="B340">
        <v>1374</v>
      </c>
    </row>
    <row r="341" spans="1:2" x14ac:dyDescent="0.5">
      <c r="A341">
        <v>526.83697509765625</v>
      </c>
      <c r="B341">
        <v>739.79998779296875</v>
      </c>
    </row>
    <row r="342" spans="1:2" x14ac:dyDescent="0.5">
      <c r="A342">
        <v>526.84698486328125</v>
      </c>
      <c r="B342">
        <v>705.5</v>
      </c>
    </row>
    <row r="343" spans="1:2" x14ac:dyDescent="0.5">
      <c r="A343">
        <v>526.85699462890625</v>
      </c>
      <c r="B343">
        <v>666</v>
      </c>
    </row>
    <row r="344" spans="1:2" x14ac:dyDescent="0.5">
      <c r="A344">
        <v>526.86700439453125</v>
      </c>
      <c r="B344">
        <v>526.29998779296875</v>
      </c>
    </row>
    <row r="345" spans="1:2" x14ac:dyDescent="0.5">
      <c r="A345">
        <v>526.87701416015625</v>
      </c>
      <c r="B345">
        <v>333.5</v>
      </c>
    </row>
    <row r="346" spans="1:2" x14ac:dyDescent="0.5">
      <c r="A346">
        <v>526.88702392578125</v>
      </c>
      <c r="B346">
        <v>288.79998779296875</v>
      </c>
    </row>
    <row r="347" spans="1:2" x14ac:dyDescent="0.5">
      <c r="A347">
        <v>526.89697265625</v>
      </c>
      <c r="B347">
        <v>350.5</v>
      </c>
    </row>
    <row r="348" spans="1:2" x14ac:dyDescent="0.5">
      <c r="A348">
        <v>526.906982421875</v>
      </c>
      <c r="B348">
        <v>349</v>
      </c>
    </row>
    <row r="349" spans="1:2" x14ac:dyDescent="0.5">
      <c r="A349">
        <v>526.9169921875</v>
      </c>
      <c r="B349">
        <v>281</v>
      </c>
    </row>
    <row r="350" spans="1:2" x14ac:dyDescent="0.5">
      <c r="A350">
        <v>526.927001953125</v>
      </c>
      <c r="B350">
        <v>212.30000305175781</v>
      </c>
    </row>
    <row r="351" spans="1:2" x14ac:dyDescent="0.5">
      <c r="A351">
        <v>526.93701171875</v>
      </c>
      <c r="B351">
        <v>161.69999694824219</v>
      </c>
    </row>
    <row r="352" spans="1:2" x14ac:dyDescent="0.5">
      <c r="A352">
        <v>526.947021484375</v>
      </c>
      <c r="B352">
        <v>127.80000305175781</v>
      </c>
    </row>
    <row r="353" spans="1:2" x14ac:dyDescent="0.5">
      <c r="A353">
        <v>526.95697021484375</v>
      </c>
      <c r="B353">
        <v>92.25</v>
      </c>
    </row>
    <row r="354" spans="1:2" x14ac:dyDescent="0.5">
      <c r="A354">
        <v>526.96697998046875</v>
      </c>
      <c r="B354">
        <v>98.5</v>
      </c>
    </row>
    <row r="355" spans="1:2" x14ac:dyDescent="0.5">
      <c r="A355">
        <v>526.97698974609375</v>
      </c>
      <c r="B355">
        <v>161</v>
      </c>
    </row>
    <row r="356" spans="1:2" x14ac:dyDescent="0.5">
      <c r="A356">
        <v>526.98699951171875</v>
      </c>
      <c r="B356">
        <v>164.30000305175781</v>
      </c>
    </row>
    <row r="357" spans="1:2" x14ac:dyDescent="0.5">
      <c r="A357">
        <v>526.99700927734375</v>
      </c>
      <c r="B357">
        <v>114.80000305175781</v>
      </c>
    </row>
    <row r="358" spans="1:2" x14ac:dyDescent="0.5">
      <c r="A358">
        <v>527.00701904296875</v>
      </c>
      <c r="B358">
        <v>94.75</v>
      </c>
    </row>
    <row r="359" spans="1:2" x14ac:dyDescent="0.5">
      <c r="A359">
        <v>527.01702880859375</v>
      </c>
      <c r="B359">
        <v>81.75</v>
      </c>
    </row>
    <row r="360" spans="1:2" x14ac:dyDescent="0.5">
      <c r="A360">
        <v>527.0269775390625</v>
      </c>
      <c r="B360">
        <v>63.25</v>
      </c>
    </row>
    <row r="361" spans="1:2" x14ac:dyDescent="0.5">
      <c r="A361">
        <v>527.0369873046875</v>
      </c>
      <c r="B361">
        <v>66.25</v>
      </c>
    </row>
    <row r="362" spans="1:2" x14ac:dyDescent="0.5">
      <c r="A362">
        <v>527.0469970703125</v>
      </c>
      <c r="B362">
        <v>83.25</v>
      </c>
    </row>
    <row r="363" spans="1:2" x14ac:dyDescent="0.5">
      <c r="A363">
        <v>527.0570068359375</v>
      </c>
      <c r="B363">
        <v>112.30000305175781</v>
      </c>
    </row>
    <row r="364" spans="1:2" x14ac:dyDescent="0.5">
      <c r="A364">
        <v>527.0670166015625</v>
      </c>
      <c r="B364">
        <v>154.80000305175781</v>
      </c>
    </row>
    <row r="365" spans="1:2" x14ac:dyDescent="0.5">
      <c r="A365">
        <v>527.0770263671875</v>
      </c>
      <c r="B365">
        <v>150.80000305175781</v>
      </c>
    </row>
    <row r="366" spans="1:2" x14ac:dyDescent="0.5">
      <c r="A366">
        <v>527.08697509765625</v>
      </c>
      <c r="B366">
        <v>110</v>
      </c>
    </row>
    <row r="367" spans="1:2" x14ac:dyDescent="0.5">
      <c r="A367">
        <v>527.09698486328125</v>
      </c>
      <c r="B367">
        <v>91</v>
      </c>
    </row>
    <row r="368" spans="1:2" x14ac:dyDescent="0.5">
      <c r="A368">
        <v>527.10699462890625</v>
      </c>
      <c r="B368">
        <v>84.75</v>
      </c>
    </row>
    <row r="369" spans="1:2" x14ac:dyDescent="0.5">
      <c r="A369">
        <v>527.11700439453125</v>
      </c>
      <c r="B369">
        <v>100.80000305175781</v>
      </c>
    </row>
    <row r="370" spans="1:2" x14ac:dyDescent="0.5">
      <c r="A370">
        <v>527.12701416015625</v>
      </c>
      <c r="B370">
        <v>122.80000305175781</v>
      </c>
    </row>
    <row r="371" spans="1:2" x14ac:dyDescent="0.5">
      <c r="A371">
        <v>527.13702392578125</v>
      </c>
      <c r="B371">
        <v>101</v>
      </c>
    </row>
    <row r="372" spans="1:2" x14ac:dyDescent="0.5">
      <c r="A372">
        <v>527.14697265625</v>
      </c>
      <c r="B372">
        <v>68.25</v>
      </c>
    </row>
    <row r="373" spans="1:2" x14ac:dyDescent="0.5">
      <c r="A373">
        <v>527.156982421875</v>
      </c>
      <c r="B373">
        <v>44.75</v>
      </c>
    </row>
    <row r="374" spans="1:2" x14ac:dyDescent="0.5">
      <c r="A374">
        <v>527.1669921875</v>
      </c>
      <c r="B374">
        <v>27.75</v>
      </c>
    </row>
    <row r="375" spans="1:2" x14ac:dyDescent="0.5">
      <c r="A375">
        <v>527.177001953125</v>
      </c>
      <c r="B375">
        <v>47.5</v>
      </c>
    </row>
    <row r="376" spans="1:2" x14ac:dyDescent="0.5">
      <c r="A376">
        <v>527.18701171875</v>
      </c>
      <c r="B376">
        <v>92.5</v>
      </c>
    </row>
    <row r="377" spans="1:2" x14ac:dyDescent="0.5">
      <c r="A377">
        <v>527.197021484375</v>
      </c>
      <c r="B377">
        <v>117.80000305175781</v>
      </c>
    </row>
    <row r="378" spans="1:2" x14ac:dyDescent="0.5">
      <c r="A378">
        <v>527.20697021484375</v>
      </c>
      <c r="B378">
        <v>108.30000305175781</v>
      </c>
    </row>
    <row r="379" spans="1:2" x14ac:dyDescent="0.5">
      <c r="A379">
        <v>527.21697998046875</v>
      </c>
      <c r="B379">
        <v>116.5</v>
      </c>
    </row>
    <row r="380" spans="1:2" x14ac:dyDescent="0.5">
      <c r="A380">
        <v>527.22698974609375</v>
      </c>
      <c r="B380">
        <v>153.30000305175781</v>
      </c>
    </row>
    <row r="381" spans="1:2" x14ac:dyDescent="0.5">
      <c r="A381">
        <v>527.23699951171875</v>
      </c>
      <c r="B381">
        <v>185.5</v>
      </c>
    </row>
    <row r="382" spans="1:2" x14ac:dyDescent="0.5">
      <c r="A382">
        <v>527.24700927734375</v>
      </c>
      <c r="B382">
        <v>280.5</v>
      </c>
    </row>
    <row r="383" spans="1:2" x14ac:dyDescent="0.5">
      <c r="A383">
        <v>527.25799560546875</v>
      </c>
      <c r="B383">
        <v>922.70001220703125</v>
      </c>
    </row>
    <row r="384" spans="1:2" x14ac:dyDescent="0.5">
      <c r="A384">
        <v>527.26800537109375</v>
      </c>
      <c r="B384">
        <v>4064</v>
      </c>
    </row>
    <row r="385" spans="1:2" x14ac:dyDescent="0.5">
      <c r="A385">
        <v>527.27801513671875</v>
      </c>
      <c r="B385">
        <v>13960</v>
      </c>
    </row>
    <row r="386" spans="1:2" x14ac:dyDescent="0.5">
      <c r="A386">
        <v>527.28802490234375</v>
      </c>
      <c r="B386">
        <v>27700</v>
      </c>
    </row>
    <row r="387" spans="1:2" x14ac:dyDescent="0.5">
      <c r="A387">
        <v>527.2979736328125</v>
      </c>
      <c r="B387">
        <v>29490</v>
      </c>
    </row>
    <row r="388" spans="1:2" x14ac:dyDescent="0.5">
      <c r="A388">
        <v>527.3079833984375</v>
      </c>
      <c r="B388">
        <v>16410</v>
      </c>
    </row>
    <row r="389" spans="1:2" x14ac:dyDescent="0.5">
      <c r="A389">
        <v>527.3179931640625</v>
      </c>
      <c r="B389">
        <v>4835</v>
      </c>
    </row>
    <row r="390" spans="1:2" x14ac:dyDescent="0.5">
      <c r="A390">
        <v>527.3280029296875</v>
      </c>
      <c r="B390">
        <v>1051</v>
      </c>
    </row>
    <row r="391" spans="1:2" x14ac:dyDescent="0.5">
      <c r="A391">
        <v>527.3380126953125</v>
      </c>
      <c r="B391">
        <v>282.5</v>
      </c>
    </row>
    <row r="392" spans="1:2" x14ac:dyDescent="0.5">
      <c r="A392">
        <v>527.3480224609375</v>
      </c>
      <c r="B392">
        <v>158.69999694824219</v>
      </c>
    </row>
    <row r="393" spans="1:2" x14ac:dyDescent="0.5">
      <c r="A393">
        <v>527.35797119140625</v>
      </c>
      <c r="B393">
        <v>180.80000305175781</v>
      </c>
    </row>
    <row r="394" spans="1:2" x14ac:dyDescent="0.5">
      <c r="A394">
        <v>527.36798095703125</v>
      </c>
      <c r="B394">
        <v>170.5</v>
      </c>
    </row>
    <row r="395" spans="1:2" x14ac:dyDescent="0.5">
      <c r="A395">
        <v>527.37799072265625</v>
      </c>
      <c r="B395">
        <v>121.5</v>
      </c>
    </row>
    <row r="396" spans="1:2" x14ac:dyDescent="0.5">
      <c r="A396">
        <v>527.38800048828125</v>
      </c>
      <c r="B396">
        <v>81.75</v>
      </c>
    </row>
    <row r="397" spans="1:2" x14ac:dyDescent="0.5">
      <c r="A397">
        <v>527.39801025390625</v>
      </c>
      <c r="B397">
        <v>81.75</v>
      </c>
    </row>
    <row r="398" spans="1:2" x14ac:dyDescent="0.5">
      <c r="A398">
        <v>527.40802001953125</v>
      </c>
      <c r="B398">
        <v>131.5</v>
      </c>
    </row>
    <row r="399" spans="1:2" x14ac:dyDescent="0.5">
      <c r="A399">
        <v>527.41802978515625</v>
      </c>
      <c r="B399">
        <v>150.80000305175781</v>
      </c>
    </row>
    <row r="400" spans="1:2" x14ac:dyDescent="0.5">
      <c r="A400">
        <v>527.427978515625</v>
      </c>
      <c r="B400">
        <v>110.69999694824219</v>
      </c>
    </row>
    <row r="401" spans="1:2" x14ac:dyDescent="0.5">
      <c r="A401">
        <v>527.43798828125</v>
      </c>
      <c r="B401">
        <v>74.5</v>
      </c>
    </row>
    <row r="402" spans="1:2" x14ac:dyDescent="0.5">
      <c r="A402">
        <v>527.447998046875</v>
      </c>
      <c r="B402">
        <v>49.25</v>
      </c>
    </row>
    <row r="403" spans="1:2" x14ac:dyDescent="0.5">
      <c r="A403">
        <v>527.4580078125</v>
      </c>
      <c r="B403">
        <v>36</v>
      </c>
    </row>
    <row r="404" spans="1:2" x14ac:dyDescent="0.5">
      <c r="A404">
        <v>527.468017578125</v>
      </c>
      <c r="B404">
        <v>48.5</v>
      </c>
    </row>
    <row r="405" spans="1:2" x14ac:dyDescent="0.5">
      <c r="A405">
        <v>527.47802734375</v>
      </c>
      <c r="B405">
        <v>61.25</v>
      </c>
    </row>
    <row r="406" spans="1:2" x14ac:dyDescent="0.5">
      <c r="A406">
        <v>527.48797607421875</v>
      </c>
      <c r="B406">
        <v>59.25</v>
      </c>
    </row>
    <row r="407" spans="1:2" x14ac:dyDescent="0.5">
      <c r="A407">
        <v>527.49798583984375</v>
      </c>
      <c r="B407">
        <v>42</v>
      </c>
    </row>
    <row r="408" spans="1:2" x14ac:dyDescent="0.5">
      <c r="A408">
        <v>527.50799560546875</v>
      </c>
      <c r="B408">
        <v>43.75</v>
      </c>
    </row>
    <row r="409" spans="1:2" x14ac:dyDescent="0.5">
      <c r="A409">
        <v>527.51800537109375</v>
      </c>
      <c r="B409">
        <v>89.25</v>
      </c>
    </row>
    <row r="410" spans="1:2" x14ac:dyDescent="0.5">
      <c r="A410">
        <v>527.52801513671875</v>
      </c>
      <c r="B410">
        <v>124.5</v>
      </c>
    </row>
    <row r="411" spans="1:2" x14ac:dyDescent="0.5">
      <c r="A411">
        <v>527.53802490234375</v>
      </c>
      <c r="B411">
        <v>119.80000305175781</v>
      </c>
    </row>
    <row r="412" spans="1:2" x14ac:dyDescent="0.5">
      <c r="A412">
        <v>527.5479736328125</v>
      </c>
      <c r="B412">
        <v>92.25</v>
      </c>
    </row>
    <row r="413" spans="1:2" x14ac:dyDescent="0.5">
      <c r="A413">
        <v>527.5579833984375</v>
      </c>
      <c r="B413">
        <v>50.75</v>
      </c>
    </row>
    <row r="414" spans="1:2" x14ac:dyDescent="0.5">
      <c r="A414">
        <v>527.5679931640625</v>
      </c>
      <c r="B414">
        <v>30.25</v>
      </c>
    </row>
    <row r="415" spans="1:2" x14ac:dyDescent="0.5">
      <c r="A415">
        <v>527.5780029296875</v>
      </c>
      <c r="B415">
        <v>28</v>
      </c>
    </row>
    <row r="416" spans="1:2" x14ac:dyDescent="0.5">
      <c r="A416">
        <v>527.5880126953125</v>
      </c>
      <c r="B416">
        <v>23</v>
      </c>
    </row>
    <row r="417" spans="1:2" x14ac:dyDescent="0.5">
      <c r="A417">
        <v>527.5980224609375</v>
      </c>
      <c r="B417">
        <v>47.75</v>
      </c>
    </row>
    <row r="418" spans="1:2" x14ac:dyDescent="0.5">
      <c r="A418">
        <v>527.60797119140625</v>
      </c>
      <c r="B418">
        <v>90.75</v>
      </c>
    </row>
    <row r="419" spans="1:2" x14ac:dyDescent="0.5">
      <c r="A419">
        <v>527.61798095703125</v>
      </c>
      <c r="B419">
        <v>89.25</v>
      </c>
    </row>
    <row r="420" spans="1:2" x14ac:dyDescent="0.5">
      <c r="A420">
        <v>527.62799072265625</v>
      </c>
      <c r="B420">
        <v>59</v>
      </c>
    </row>
    <row r="421" spans="1:2" x14ac:dyDescent="0.5">
      <c r="A421">
        <v>527.63800048828125</v>
      </c>
      <c r="B421">
        <v>47</v>
      </c>
    </row>
    <row r="422" spans="1:2" x14ac:dyDescent="0.5">
      <c r="A422">
        <v>527.64801025390625</v>
      </c>
      <c r="B422">
        <v>59.5</v>
      </c>
    </row>
    <row r="423" spans="1:2" x14ac:dyDescent="0.5">
      <c r="A423">
        <v>527.65899658203125</v>
      </c>
      <c r="B423">
        <v>79.75</v>
      </c>
    </row>
    <row r="424" spans="1:2" x14ac:dyDescent="0.5">
      <c r="A424">
        <v>527.66900634765625</v>
      </c>
      <c r="B424">
        <v>92.5</v>
      </c>
    </row>
    <row r="425" spans="1:2" x14ac:dyDescent="0.5">
      <c r="A425">
        <v>527.67901611328125</v>
      </c>
      <c r="B425">
        <v>90.25</v>
      </c>
    </row>
    <row r="426" spans="1:2" x14ac:dyDescent="0.5">
      <c r="A426">
        <v>527.68902587890625</v>
      </c>
      <c r="B426">
        <v>77</v>
      </c>
    </row>
    <row r="427" spans="1:2" x14ac:dyDescent="0.5">
      <c r="A427">
        <v>527.698974609375</v>
      </c>
      <c r="B427">
        <v>85.5</v>
      </c>
    </row>
    <row r="428" spans="1:2" x14ac:dyDescent="0.5">
      <c r="A428">
        <v>527.708984375</v>
      </c>
      <c r="B428">
        <v>84.5</v>
      </c>
    </row>
    <row r="429" spans="1:2" x14ac:dyDescent="0.5">
      <c r="A429">
        <v>527.718994140625</v>
      </c>
      <c r="B429">
        <v>60.75</v>
      </c>
    </row>
    <row r="430" spans="1:2" x14ac:dyDescent="0.5">
      <c r="A430">
        <v>527.72900390625</v>
      </c>
      <c r="B430">
        <v>66.75</v>
      </c>
    </row>
    <row r="431" spans="1:2" x14ac:dyDescent="0.5">
      <c r="A431">
        <v>527.739013671875</v>
      </c>
      <c r="B431">
        <v>108.69999694824219</v>
      </c>
    </row>
    <row r="432" spans="1:2" x14ac:dyDescent="0.5">
      <c r="A432">
        <v>527.7490234375</v>
      </c>
      <c r="B432">
        <v>190.30000305175781</v>
      </c>
    </row>
    <row r="433" spans="1:2" x14ac:dyDescent="0.5">
      <c r="A433">
        <v>527.75897216796875</v>
      </c>
      <c r="B433">
        <v>467</v>
      </c>
    </row>
    <row r="434" spans="1:2" x14ac:dyDescent="0.5">
      <c r="A434">
        <v>527.76898193359375</v>
      </c>
      <c r="B434">
        <v>1623</v>
      </c>
    </row>
    <row r="435" spans="1:2" x14ac:dyDescent="0.5">
      <c r="A435">
        <v>527.77899169921875</v>
      </c>
      <c r="B435">
        <v>5107</v>
      </c>
    </row>
    <row r="436" spans="1:2" x14ac:dyDescent="0.5">
      <c r="A436">
        <v>527.78900146484375</v>
      </c>
      <c r="B436">
        <v>9860</v>
      </c>
    </row>
    <row r="437" spans="1:2" x14ac:dyDescent="0.5">
      <c r="A437">
        <v>527.79901123046875</v>
      </c>
      <c r="B437">
        <v>11000</v>
      </c>
    </row>
    <row r="438" spans="1:2" x14ac:dyDescent="0.5">
      <c r="A438">
        <v>527.80902099609375</v>
      </c>
      <c r="B438">
        <v>7358</v>
      </c>
    </row>
    <row r="439" spans="1:2" x14ac:dyDescent="0.5">
      <c r="A439">
        <v>527.8189697265625</v>
      </c>
      <c r="B439">
        <v>3190</v>
      </c>
    </row>
    <row r="440" spans="1:2" x14ac:dyDescent="0.5">
      <c r="A440">
        <v>527.8289794921875</v>
      </c>
      <c r="B440">
        <v>1022</v>
      </c>
    </row>
    <row r="441" spans="1:2" x14ac:dyDescent="0.5">
      <c r="A441">
        <v>527.8389892578125</v>
      </c>
      <c r="B441">
        <v>340.20001220703125</v>
      </c>
    </row>
    <row r="442" spans="1:2" x14ac:dyDescent="0.5">
      <c r="A442">
        <v>527.8489990234375</v>
      </c>
      <c r="B442">
        <v>218.80000305175781</v>
      </c>
    </row>
    <row r="443" spans="1:2" x14ac:dyDescent="0.5">
      <c r="A443">
        <v>527.8590087890625</v>
      </c>
      <c r="B443">
        <v>173.5</v>
      </c>
    </row>
    <row r="444" spans="1:2" x14ac:dyDescent="0.5">
      <c r="A444">
        <v>527.8690185546875</v>
      </c>
      <c r="B444">
        <v>126.5</v>
      </c>
    </row>
    <row r="445" spans="1:2" x14ac:dyDescent="0.5">
      <c r="A445">
        <v>527.8790283203125</v>
      </c>
      <c r="B445">
        <v>100</v>
      </c>
    </row>
    <row r="446" spans="1:2" x14ac:dyDescent="0.5">
      <c r="A446">
        <v>527.88897705078125</v>
      </c>
      <c r="B446">
        <v>82</v>
      </c>
    </row>
    <row r="447" spans="1:2" x14ac:dyDescent="0.5">
      <c r="A447">
        <v>527.89898681640625</v>
      </c>
      <c r="B447">
        <v>56.5</v>
      </c>
    </row>
    <row r="448" spans="1:2" x14ac:dyDescent="0.5">
      <c r="A448">
        <v>527.90899658203125</v>
      </c>
      <c r="B448">
        <v>49</v>
      </c>
    </row>
    <row r="449" spans="1:2" x14ac:dyDescent="0.5">
      <c r="A449">
        <v>527.91900634765625</v>
      </c>
      <c r="B449">
        <v>46.25</v>
      </c>
    </row>
    <row r="450" spans="1:2" x14ac:dyDescent="0.5">
      <c r="A450">
        <v>527.92901611328125</v>
      </c>
      <c r="B450">
        <v>33.75</v>
      </c>
    </row>
    <row r="451" spans="1:2" x14ac:dyDescent="0.5">
      <c r="A451">
        <v>527.93902587890625</v>
      </c>
      <c r="B451">
        <v>58.5</v>
      </c>
    </row>
    <row r="452" spans="1:2" x14ac:dyDescent="0.5">
      <c r="A452">
        <v>527.948974609375</v>
      </c>
      <c r="B452">
        <v>94.75</v>
      </c>
    </row>
    <row r="453" spans="1:2" x14ac:dyDescent="0.5">
      <c r="A453">
        <v>527.958984375</v>
      </c>
      <c r="B453">
        <v>89.75</v>
      </c>
    </row>
    <row r="454" spans="1:2" x14ac:dyDescent="0.5">
      <c r="A454">
        <v>527.969970703125</v>
      </c>
      <c r="B454">
        <v>76.5</v>
      </c>
    </row>
    <row r="455" spans="1:2" x14ac:dyDescent="0.5">
      <c r="A455">
        <v>527.97998046875</v>
      </c>
      <c r="B455">
        <v>76.5</v>
      </c>
    </row>
    <row r="456" spans="1:2" x14ac:dyDescent="0.5">
      <c r="A456">
        <v>527.989990234375</v>
      </c>
      <c r="B456">
        <v>82.75</v>
      </c>
    </row>
    <row r="457" spans="1:2" x14ac:dyDescent="0.5">
      <c r="A457">
        <v>528</v>
      </c>
      <c r="B457">
        <v>109.5</v>
      </c>
    </row>
    <row r="458" spans="1:2" x14ac:dyDescent="0.5">
      <c r="A458">
        <v>528.010009765625</v>
      </c>
      <c r="B458">
        <v>129.30000305175781</v>
      </c>
    </row>
    <row r="459" spans="1:2" x14ac:dyDescent="0.5">
      <c r="A459">
        <v>528.02001953125</v>
      </c>
      <c r="B459">
        <v>102.80000305175781</v>
      </c>
    </row>
    <row r="460" spans="1:2" x14ac:dyDescent="0.5">
      <c r="A460">
        <v>528.030029296875</v>
      </c>
      <c r="B460">
        <v>67</v>
      </c>
    </row>
    <row r="461" spans="1:2" x14ac:dyDescent="0.5">
      <c r="A461">
        <v>528.03997802734375</v>
      </c>
      <c r="B461">
        <v>53.75</v>
      </c>
    </row>
    <row r="462" spans="1:2" x14ac:dyDescent="0.5">
      <c r="A462">
        <v>528.04998779296875</v>
      </c>
      <c r="B462">
        <v>55.5</v>
      </c>
    </row>
    <row r="463" spans="1:2" x14ac:dyDescent="0.5">
      <c r="A463">
        <v>528.05999755859375</v>
      </c>
      <c r="B463">
        <v>48</v>
      </c>
    </row>
    <row r="464" spans="1:2" x14ac:dyDescent="0.5">
      <c r="A464">
        <v>528.07000732421875</v>
      </c>
      <c r="B464">
        <v>28.5</v>
      </c>
    </row>
    <row r="465" spans="1:2" x14ac:dyDescent="0.5">
      <c r="A465">
        <v>528.08001708984375</v>
      </c>
      <c r="B465">
        <v>21.25</v>
      </c>
    </row>
    <row r="466" spans="1:2" x14ac:dyDescent="0.5">
      <c r="A466">
        <v>528.09002685546875</v>
      </c>
      <c r="B466">
        <v>25</v>
      </c>
    </row>
    <row r="467" spans="1:2" x14ac:dyDescent="0.5">
      <c r="A467">
        <v>528.0999755859375</v>
      </c>
      <c r="B467">
        <v>27.25</v>
      </c>
    </row>
    <row r="468" spans="1:2" x14ac:dyDescent="0.5">
      <c r="A468">
        <v>528.1099853515625</v>
      </c>
      <c r="B468">
        <v>30</v>
      </c>
    </row>
    <row r="469" spans="1:2" x14ac:dyDescent="0.5">
      <c r="A469">
        <v>528.1199951171875</v>
      </c>
      <c r="B469">
        <v>45</v>
      </c>
    </row>
    <row r="470" spans="1:2" x14ac:dyDescent="0.5">
      <c r="A470">
        <v>528.1300048828125</v>
      </c>
      <c r="B470">
        <v>61.75</v>
      </c>
    </row>
    <row r="471" spans="1:2" x14ac:dyDescent="0.5">
      <c r="A471">
        <v>528.1400146484375</v>
      </c>
      <c r="B471">
        <v>53.5</v>
      </c>
    </row>
    <row r="472" spans="1:2" x14ac:dyDescent="0.5">
      <c r="A472">
        <v>528.1500244140625</v>
      </c>
      <c r="B472">
        <v>64.75</v>
      </c>
    </row>
    <row r="473" spans="1:2" x14ac:dyDescent="0.5">
      <c r="A473">
        <v>528.15997314453125</v>
      </c>
      <c r="B473">
        <v>117.80000305175781</v>
      </c>
    </row>
    <row r="474" spans="1:2" x14ac:dyDescent="0.5">
      <c r="A474">
        <v>528.16998291015625</v>
      </c>
      <c r="B474">
        <v>112.5</v>
      </c>
    </row>
    <row r="475" spans="1:2" x14ac:dyDescent="0.5">
      <c r="A475">
        <v>528.17999267578125</v>
      </c>
      <c r="B475">
        <v>59.75</v>
      </c>
    </row>
    <row r="476" spans="1:2" x14ac:dyDescent="0.5">
      <c r="A476">
        <v>528.19000244140625</v>
      </c>
      <c r="B476">
        <v>41.25</v>
      </c>
    </row>
    <row r="477" spans="1:2" x14ac:dyDescent="0.5">
      <c r="A477">
        <v>528.20001220703125</v>
      </c>
      <c r="B477">
        <v>43.25</v>
      </c>
    </row>
    <row r="478" spans="1:2" x14ac:dyDescent="0.5">
      <c r="A478">
        <v>528.21002197265625</v>
      </c>
      <c r="B478">
        <v>47.75</v>
      </c>
    </row>
    <row r="479" spans="1:2" x14ac:dyDescent="0.5">
      <c r="A479">
        <v>528.219970703125</v>
      </c>
      <c r="B479">
        <v>37.5</v>
      </c>
    </row>
    <row r="480" spans="1:2" x14ac:dyDescent="0.5">
      <c r="A480">
        <v>528.22998046875</v>
      </c>
      <c r="B480">
        <v>29</v>
      </c>
    </row>
    <row r="481" spans="1:2" x14ac:dyDescent="0.5">
      <c r="A481">
        <v>528.239990234375</v>
      </c>
      <c r="B481">
        <v>69.25</v>
      </c>
    </row>
    <row r="482" spans="1:2" x14ac:dyDescent="0.5">
      <c r="A482">
        <v>528.25</v>
      </c>
      <c r="B482">
        <v>131</v>
      </c>
    </row>
    <row r="483" spans="1:2" x14ac:dyDescent="0.5">
      <c r="A483">
        <v>528.260009765625</v>
      </c>
      <c r="B483">
        <v>205</v>
      </c>
    </row>
    <row r="484" spans="1:2" x14ac:dyDescent="0.5">
      <c r="A484">
        <v>528.27099609375</v>
      </c>
      <c r="B484">
        <v>609.29998779296875</v>
      </c>
    </row>
    <row r="485" spans="1:2" x14ac:dyDescent="0.5">
      <c r="A485">
        <v>528.281005859375</v>
      </c>
      <c r="B485">
        <v>1669</v>
      </c>
    </row>
    <row r="486" spans="1:2" x14ac:dyDescent="0.5">
      <c r="A486">
        <v>528.291015625</v>
      </c>
      <c r="B486">
        <v>2757</v>
      </c>
    </row>
    <row r="487" spans="1:2" x14ac:dyDescent="0.5">
      <c r="A487">
        <v>528.301025390625</v>
      </c>
      <c r="B487">
        <v>2764</v>
      </c>
    </row>
    <row r="488" spans="1:2" x14ac:dyDescent="0.5">
      <c r="A488">
        <v>528.31097412109375</v>
      </c>
      <c r="B488">
        <v>1793</v>
      </c>
    </row>
    <row r="489" spans="1:2" x14ac:dyDescent="0.5">
      <c r="A489">
        <v>528.32098388671875</v>
      </c>
      <c r="B489">
        <v>864.5</v>
      </c>
    </row>
    <row r="490" spans="1:2" x14ac:dyDescent="0.5">
      <c r="A490">
        <v>528.33099365234375</v>
      </c>
      <c r="B490">
        <v>372</v>
      </c>
    </row>
    <row r="491" spans="1:2" x14ac:dyDescent="0.5">
      <c r="A491">
        <v>528.34100341796875</v>
      </c>
      <c r="B491">
        <v>177.5</v>
      </c>
    </row>
    <row r="492" spans="1:2" x14ac:dyDescent="0.5">
      <c r="A492">
        <v>528.35101318359375</v>
      </c>
      <c r="B492">
        <v>128.5</v>
      </c>
    </row>
    <row r="493" spans="1:2" x14ac:dyDescent="0.5">
      <c r="A493">
        <v>528.36102294921875</v>
      </c>
      <c r="B493">
        <v>99</v>
      </c>
    </row>
    <row r="494" spans="1:2" x14ac:dyDescent="0.5">
      <c r="A494">
        <v>528.3709716796875</v>
      </c>
      <c r="B494">
        <v>68</v>
      </c>
    </row>
    <row r="495" spans="1:2" x14ac:dyDescent="0.5">
      <c r="A495">
        <v>528.3809814453125</v>
      </c>
      <c r="B495">
        <v>51.5</v>
      </c>
    </row>
    <row r="496" spans="1:2" x14ac:dyDescent="0.5">
      <c r="A496">
        <v>528.3909912109375</v>
      </c>
      <c r="B496">
        <v>38</v>
      </c>
    </row>
    <row r="497" spans="1:2" x14ac:dyDescent="0.5">
      <c r="A497">
        <v>528.4010009765625</v>
      </c>
      <c r="B497">
        <v>28.25</v>
      </c>
    </row>
    <row r="498" spans="1:2" x14ac:dyDescent="0.5">
      <c r="A498">
        <v>528.4110107421875</v>
      </c>
      <c r="B498">
        <v>19.25</v>
      </c>
    </row>
    <row r="499" spans="1:2" x14ac:dyDescent="0.5">
      <c r="A499">
        <v>528.4210205078125</v>
      </c>
      <c r="B499">
        <v>12</v>
      </c>
    </row>
    <row r="500" spans="1:2" x14ac:dyDescent="0.5">
      <c r="A500">
        <v>528.4310302734375</v>
      </c>
      <c r="B500">
        <v>19.25</v>
      </c>
    </row>
    <row r="501" spans="1:2" x14ac:dyDescent="0.5">
      <c r="A501">
        <v>528.44097900390625</v>
      </c>
      <c r="B501">
        <v>23.75</v>
      </c>
    </row>
    <row r="502" spans="1:2" x14ac:dyDescent="0.5">
      <c r="A502">
        <v>528.45098876953125</v>
      </c>
      <c r="B502">
        <v>37.25</v>
      </c>
    </row>
    <row r="503" spans="1:2" x14ac:dyDescent="0.5">
      <c r="A503">
        <v>528.46099853515625</v>
      </c>
      <c r="B503">
        <v>54.5</v>
      </c>
    </row>
    <row r="504" spans="1:2" x14ac:dyDescent="0.5">
      <c r="A504">
        <v>528.47100830078125</v>
      </c>
      <c r="B504">
        <v>41.5</v>
      </c>
    </row>
    <row r="505" spans="1:2" x14ac:dyDescent="0.5">
      <c r="A505">
        <v>528.48101806640625</v>
      </c>
      <c r="B505">
        <v>27.75</v>
      </c>
    </row>
    <row r="506" spans="1:2" x14ac:dyDescent="0.5">
      <c r="A506">
        <v>528.49102783203125</v>
      </c>
      <c r="B506">
        <v>20.5</v>
      </c>
    </row>
    <row r="507" spans="1:2" x14ac:dyDescent="0.5">
      <c r="A507">
        <v>528.5009765625</v>
      </c>
      <c r="B507">
        <v>8.75</v>
      </c>
    </row>
    <row r="508" spans="1:2" x14ac:dyDescent="0.5">
      <c r="A508">
        <v>528.510986328125</v>
      </c>
      <c r="B508">
        <v>15.25</v>
      </c>
    </row>
    <row r="509" spans="1:2" x14ac:dyDescent="0.5">
      <c r="A509">
        <v>528.52099609375</v>
      </c>
      <c r="B509">
        <v>34</v>
      </c>
    </row>
    <row r="510" spans="1:2" x14ac:dyDescent="0.5">
      <c r="A510">
        <v>528.531005859375</v>
      </c>
      <c r="B510">
        <v>37</v>
      </c>
    </row>
    <row r="511" spans="1:2" x14ac:dyDescent="0.5">
      <c r="A511">
        <v>528.541015625</v>
      </c>
      <c r="B511">
        <v>21.25</v>
      </c>
    </row>
    <row r="512" spans="1:2" x14ac:dyDescent="0.5">
      <c r="A512">
        <v>528.552001953125</v>
      </c>
      <c r="B512">
        <v>11.25</v>
      </c>
    </row>
    <row r="513" spans="1:2" x14ac:dyDescent="0.5">
      <c r="A513">
        <v>528.56201171875</v>
      </c>
      <c r="B513">
        <v>16.25</v>
      </c>
    </row>
    <row r="514" spans="1:2" x14ac:dyDescent="0.5">
      <c r="A514">
        <v>528.572021484375</v>
      </c>
      <c r="B514">
        <v>16</v>
      </c>
    </row>
    <row r="515" spans="1:2" x14ac:dyDescent="0.5">
      <c r="A515">
        <v>528.58197021484375</v>
      </c>
      <c r="B515">
        <v>5.5</v>
      </c>
    </row>
    <row r="516" spans="1:2" x14ac:dyDescent="0.5">
      <c r="A516">
        <v>528.59197998046875</v>
      </c>
      <c r="B516">
        <v>5.25</v>
      </c>
    </row>
    <row r="517" spans="1:2" x14ac:dyDescent="0.5">
      <c r="A517">
        <v>528.60198974609375</v>
      </c>
      <c r="B517">
        <v>14.75</v>
      </c>
    </row>
    <row r="518" spans="1:2" x14ac:dyDescent="0.5">
      <c r="A518">
        <v>528.61199951171875</v>
      </c>
      <c r="B518">
        <v>20</v>
      </c>
    </row>
    <row r="519" spans="1:2" x14ac:dyDescent="0.5">
      <c r="A519">
        <v>528.62200927734375</v>
      </c>
      <c r="B519">
        <v>17</v>
      </c>
    </row>
    <row r="520" spans="1:2" x14ac:dyDescent="0.5">
      <c r="A520">
        <v>528.63201904296875</v>
      </c>
      <c r="B520">
        <v>12</v>
      </c>
    </row>
    <row r="521" spans="1:2" x14ac:dyDescent="0.5">
      <c r="A521">
        <v>528.64202880859375</v>
      </c>
      <c r="B521">
        <v>20</v>
      </c>
    </row>
    <row r="522" spans="1:2" x14ac:dyDescent="0.5">
      <c r="A522">
        <v>528.6519775390625</v>
      </c>
      <c r="B522">
        <v>35.75</v>
      </c>
    </row>
    <row r="523" spans="1:2" x14ac:dyDescent="0.5">
      <c r="A523">
        <v>528.6619873046875</v>
      </c>
      <c r="B523">
        <v>51</v>
      </c>
    </row>
    <row r="524" spans="1:2" x14ac:dyDescent="0.5">
      <c r="A524">
        <v>528.6719970703125</v>
      </c>
      <c r="B524">
        <v>54.5</v>
      </c>
    </row>
    <row r="525" spans="1:2" x14ac:dyDescent="0.5">
      <c r="A525">
        <v>528.6820068359375</v>
      </c>
      <c r="B525">
        <v>39.5</v>
      </c>
    </row>
    <row r="526" spans="1:2" x14ac:dyDescent="0.5">
      <c r="A526">
        <v>528.6920166015625</v>
      </c>
      <c r="B526">
        <v>24</v>
      </c>
    </row>
    <row r="527" spans="1:2" x14ac:dyDescent="0.5">
      <c r="A527">
        <v>528.7020263671875</v>
      </c>
      <c r="B527">
        <v>22</v>
      </c>
    </row>
    <row r="528" spans="1:2" x14ac:dyDescent="0.5">
      <c r="A528">
        <v>528.71197509765625</v>
      </c>
      <c r="B528">
        <v>29</v>
      </c>
    </row>
    <row r="529" spans="1:2" x14ac:dyDescent="0.5">
      <c r="A529">
        <v>528.72198486328125</v>
      </c>
      <c r="B529">
        <v>65</v>
      </c>
    </row>
    <row r="530" spans="1:2" x14ac:dyDescent="0.5">
      <c r="A530">
        <v>528.73199462890625</v>
      </c>
      <c r="B530">
        <v>158</v>
      </c>
    </row>
    <row r="531" spans="1:2" x14ac:dyDescent="0.5">
      <c r="A531">
        <v>528.74200439453125</v>
      </c>
      <c r="B531">
        <v>231</v>
      </c>
    </row>
    <row r="532" spans="1:2" x14ac:dyDescent="0.5">
      <c r="A532">
        <v>528.75201416015625</v>
      </c>
      <c r="B532">
        <v>226.80000305175781</v>
      </c>
    </row>
    <row r="533" spans="1:2" x14ac:dyDescent="0.5">
      <c r="A533">
        <v>528.76202392578125</v>
      </c>
      <c r="B533">
        <v>266.29998779296875</v>
      </c>
    </row>
    <row r="534" spans="1:2" x14ac:dyDescent="0.5">
      <c r="A534">
        <v>528.77197265625</v>
      </c>
      <c r="B534">
        <v>401.5</v>
      </c>
    </row>
    <row r="535" spans="1:2" x14ac:dyDescent="0.5">
      <c r="A535">
        <v>528.781982421875</v>
      </c>
      <c r="B535">
        <v>691.79998779296875</v>
      </c>
    </row>
    <row r="536" spans="1:2" x14ac:dyDescent="0.5">
      <c r="A536">
        <v>528.7919921875</v>
      </c>
      <c r="B536">
        <v>1188</v>
      </c>
    </row>
    <row r="537" spans="1:2" x14ac:dyDescent="0.5">
      <c r="A537">
        <v>528.802001953125</v>
      </c>
      <c r="B537">
        <v>1413</v>
      </c>
    </row>
    <row r="538" spans="1:2" x14ac:dyDescent="0.5">
      <c r="A538">
        <v>528.81201171875</v>
      </c>
      <c r="B538">
        <v>1070</v>
      </c>
    </row>
    <row r="539" spans="1:2" x14ac:dyDescent="0.5">
      <c r="A539">
        <v>528.822998046875</v>
      </c>
      <c r="B539">
        <v>583.20001220703125</v>
      </c>
    </row>
    <row r="540" spans="1:2" x14ac:dyDescent="0.5">
      <c r="A540">
        <v>528.8330078125</v>
      </c>
      <c r="B540">
        <v>320.79998779296875</v>
      </c>
    </row>
    <row r="541" spans="1:2" x14ac:dyDescent="0.5">
      <c r="A541">
        <v>528.843017578125</v>
      </c>
      <c r="B541">
        <v>290</v>
      </c>
    </row>
    <row r="542" spans="1:2" x14ac:dyDescent="0.5">
      <c r="A542">
        <v>528.85302734375</v>
      </c>
      <c r="B542">
        <v>322</v>
      </c>
    </row>
    <row r="543" spans="1:2" x14ac:dyDescent="0.5">
      <c r="A543">
        <v>528.86297607421875</v>
      </c>
      <c r="B543">
        <v>276.29998779296875</v>
      </c>
    </row>
    <row r="544" spans="1:2" x14ac:dyDescent="0.5">
      <c r="A544">
        <v>528.87298583984375</v>
      </c>
      <c r="B544">
        <v>187</v>
      </c>
    </row>
    <row r="545" spans="1:2" x14ac:dyDescent="0.5">
      <c r="A545">
        <v>528.88299560546875</v>
      </c>
      <c r="B545">
        <v>129.30000305175781</v>
      </c>
    </row>
    <row r="546" spans="1:2" x14ac:dyDescent="0.5">
      <c r="A546">
        <v>528.89300537109375</v>
      </c>
      <c r="B546">
        <v>102.5</v>
      </c>
    </row>
    <row r="547" spans="1:2" x14ac:dyDescent="0.5">
      <c r="A547">
        <v>528.90301513671875</v>
      </c>
      <c r="B547">
        <v>72.5</v>
      </c>
    </row>
    <row r="548" spans="1:2" x14ac:dyDescent="0.5">
      <c r="A548">
        <v>528.91302490234375</v>
      </c>
      <c r="B548">
        <v>34</v>
      </c>
    </row>
    <row r="549" spans="1:2" x14ac:dyDescent="0.5">
      <c r="A549">
        <v>528.9229736328125</v>
      </c>
      <c r="B549">
        <v>18.75</v>
      </c>
    </row>
    <row r="550" spans="1:2" x14ac:dyDescent="0.5">
      <c r="A550">
        <v>528.9329833984375</v>
      </c>
      <c r="B550">
        <v>30.25</v>
      </c>
    </row>
    <row r="551" spans="1:2" x14ac:dyDescent="0.5">
      <c r="A551">
        <v>528.9429931640625</v>
      </c>
      <c r="B551">
        <v>45</v>
      </c>
    </row>
    <row r="552" spans="1:2" x14ac:dyDescent="0.5">
      <c r="A552">
        <v>528.9530029296875</v>
      </c>
      <c r="B552">
        <v>85.75</v>
      </c>
    </row>
    <row r="553" spans="1:2" x14ac:dyDescent="0.5">
      <c r="A553">
        <v>528.9630126953125</v>
      </c>
      <c r="B553">
        <v>107</v>
      </c>
    </row>
    <row r="554" spans="1:2" x14ac:dyDescent="0.5">
      <c r="A554">
        <v>528.9730224609375</v>
      </c>
      <c r="B554">
        <v>50.75</v>
      </c>
    </row>
    <row r="555" spans="1:2" x14ac:dyDescent="0.5">
      <c r="A555">
        <v>528.98297119140625</v>
      </c>
      <c r="B555">
        <v>14.25</v>
      </c>
    </row>
    <row r="556" spans="1:2" x14ac:dyDescent="0.5">
      <c r="A556">
        <v>528.99298095703125</v>
      </c>
      <c r="B556">
        <v>39</v>
      </c>
    </row>
    <row r="557" spans="1:2" x14ac:dyDescent="0.5">
      <c r="A557">
        <v>529.00299072265625</v>
      </c>
      <c r="B557">
        <v>60.25</v>
      </c>
    </row>
    <row r="558" spans="1:2" x14ac:dyDescent="0.5">
      <c r="A558">
        <v>529.01300048828125</v>
      </c>
      <c r="B558">
        <v>84.25</v>
      </c>
    </row>
    <row r="559" spans="1:2" x14ac:dyDescent="0.5">
      <c r="A559">
        <v>529.02301025390625</v>
      </c>
      <c r="B559">
        <v>107.69999694824219</v>
      </c>
    </row>
    <row r="560" spans="1:2" x14ac:dyDescent="0.5">
      <c r="A560">
        <v>529.03302001953125</v>
      </c>
      <c r="B560">
        <v>89.25</v>
      </c>
    </row>
    <row r="561" spans="1:2" x14ac:dyDescent="0.5">
      <c r="A561">
        <v>529.04302978515625</v>
      </c>
      <c r="B561">
        <v>57.75</v>
      </c>
    </row>
    <row r="562" spans="1:2" x14ac:dyDescent="0.5">
      <c r="A562">
        <v>529.052978515625</v>
      </c>
      <c r="B562">
        <v>45</v>
      </c>
    </row>
    <row r="563" spans="1:2" x14ac:dyDescent="0.5">
      <c r="A563">
        <v>529.06298828125</v>
      </c>
      <c r="B563">
        <v>63.75</v>
      </c>
    </row>
    <row r="564" spans="1:2" x14ac:dyDescent="0.5">
      <c r="A564">
        <v>529.072998046875</v>
      </c>
      <c r="B564">
        <v>86.75</v>
      </c>
    </row>
    <row r="565" spans="1:2" x14ac:dyDescent="0.5">
      <c r="A565">
        <v>529.0830078125</v>
      </c>
      <c r="B565">
        <v>90</v>
      </c>
    </row>
    <row r="566" spans="1:2" x14ac:dyDescent="0.5">
      <c r="A566">
        <v>529.093994140625</v>
      </c>
      <c r="B566">
        <v>93.75</v>
      </c>
    </row>
    <row r="567" spans="1:2" x14ac:dyDescent="0.5">
      <c r="A567">
        <v>529.10400390625</v>
      </c>
      <c r="B567">
        <v>78.25</v>
      </c>
    </row>
    <row r="568" spans="1:2" x14ac:dyDescent="0.5">
      <c r="A568">
        <v>529.114013671875</v>
      </c>
      <c r="B568">
        <v>49.25</v>
      </c>
    </row>
    <row r="569" spans="1:2" x14ac:dyDescent="0.5">
      <c r="A569">
        <v>529.1240234375</v>
      </c>
      <c r="B569">
        <v>26.75</v>
      </c>
    </row>
    <row r="570" spans="1:2" x14ac:dyDescent="0.5">
      <c r="A570">
        <v>529.13397216796875</v>
      </c>
      <c r="B570">
        <v>8.5</v>
      </c>
    </row>
    <row r="571" spans="1:2" x14ac:dyDescent="0.5">
      <c r="A571">
        <v>529.14398193359375</v>
      </c>
      <c r="B571">
        <v>4.25</v>
      </c>
    </row>
    <row r="572" spans="1:2" x14ac:dyDescent="0.5">
      <c r="A572">
        <v>529.15399169921875</v>
      </c>
      <c r="B572">
        <v>12.75</v>
      </c>
    </row>
    <row r="573" spans="1:2" x14ac:dyDescent="0.5">
      <c r="A573">
        <v>529.16400146484375</v>
      </c>
      <c r="B573">
        <v>21.25</v>
      </c>
    </row>
    <row r="574" spans="1:2" x14ac:dyDescent="0.5">
      <c r="A574">
        <v>529.17401123046875</v>
      </c>
      <c r="B574">
        <v>21.75</v>
      </c>
    </row>
    <row r="575" spans="1:2" x14ac:dyDescent="0.5">
      <c r="A575">
        <v>529.18402099609375</v>
      </c>
      <c r="B575">
        <v>20.75</v>
      </c>
    </row>
    <row r="576" spans="1:2" x14ac:dyDescent="0.5">
      <c r="A576">
        <v>529.1939697265625</v>
      </c>
      <c r="B576">
        <v>25</v>
      </c>
    </row>
    <row r="577" spans="1:2" x14ac:dyDescent="0.5">
      <c r="A577">
        <v>529.2039794921875</v>
      </c>
      <c r="B577">
        <v>23</v>
      </c>
    </row>
    <row r="578" spans="1:2" x14ac:dyDescent="0.5">
      <c r="A578">
        <v>529.2139892578125</v>
      </c>
      <c r="B578">
        <v>11.25</v>
      </c>
    </row>
    <row r="579" spans="1:2" x14ac:dyDescent="0.5">
      <c r="A579">
        <v>529.2239990234375</v>
      </c>
      <c r="B579">
        <v>15.25</v>
      </c>
    </row>
    <row r="580" spans="1:2" x14ac:dyDescent="0.5">
      <c r="A580">
        <v>529.2340087890625</v>
      </c>
      <c r="B580">
        <v>27.25</v>
      </c>
    </row>
    <row r="581" spans="1:2" x14ac:dyDescent="0.5">
      <c r="A581">
        <v>529.2440185546875</v>
      </c>
      <c r="B581">
        <v>30.5</v>
      </c>
    </row>
    <row r="582" spans="1:2" x14ac:dyDescent="0.5">
      <c r="A582">
        <v>529.2540283203125</v>
      </c>
      <c r="B582">
        <v>40.75</v>
      </c>
    </row>
    <row r="583" spans="1:2" x14ac:dyDescent="0.5">
      <c r="A583">
        <v>529.26397705078125</v>
      </c>
      <c r="B583">
        <v>37</v>
      </c>
    </row>
    <row r="584" spans="1:2" x14ac:dyDescent="0.5">
      <c r="A584">
        <v>529.27398681640625</v>
      </c>
      <c r="B584">
        <v>22.25</v>
      </c>
    </row>
    <row r="585" spans="1:2" x14ac:dyDescent="0.5">
      <c r="A585">
        <v>529.28399658203125</v>
      </c>
      <c r="B585">
        <v>91.5</v>
      </c>
    </row>
    <row r="586" spans="1:2" x14ac:dyDescent="0.5">
      <c r="A586">
        <v>529.29400634765625</v>
      </c>
      <c r="B586">
        <v>226.30000305175781</v>
      </c>
    </row>
  </sheetData>
  <sheetProtection formatCells="0"/>
  <sortState xmlns:xlrd2="http://schemas.microsoft.com/office/spreadsheetml/2017/richdata2" ref="A1:B586">
    <sortCondition ref="A1"/>
  </sortState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/>
  <dimension ref="A1:V586"/>
  <sheetViews>
    <sheetView workbookViewId="0"/>
  </sheetViews>
  <sheetFormatPr defaultRowHeight="14.35" x14ac:dyDescent="0.5"/>
  <cols>
    <col min="6" max="6" width="17.703125" customWidth="1"/>
  </cols>
  <sheetData>
    <row r="1" spans="1:22" ht="14.7" thickBot="1" x14ac:dyDescent="0.55000000000000004">
      <c r="A1">
        <v>523.43499755859375</v>
      </c>
      <c r="B1">
        <v>30</v>
      </c>
      <c r="C1" s="2" t="s">
        <v>21</v>
      </c>
      <c r="D1">
        <f>D2 - (1/$G$6)</f>
        <v>523.77398681640625</v>
      </c>
      <c r="E1">
        <v>0</v>
      </c>
      <c r="G1" s="2" t="s">
        <v>23</v>
      </c>
      <c r="H1" s="2" t="s">
        <v>24</v>
      </c>
      <c r="I1" s="2" t="s">
        <v>24</v>
      </c>
      <c r="J1">
        <f>'hidden params'!J1</f>
        <v>1</v>
      </c>
      <c r="K1">
        <f>IF(ISNUMBER(D1),ROUND((D1-I$2)*$G$6,0),"")</f>
        <v>0</v>
      </c>
      <c r="L1">
        <f>IF(ISNUMBER((((EXP(GAMMALN($I$3+1)))/((EXP(GAMMALN(K1+1)))*(EXP(GAMMALN($I$3-K1+1))))))*(($I$8)^K1)*((1-$I$8)^($I$3-K1))),(((EXP(GAMMALN($I$3+1)))/((EXP(GAMMALN(K1+1)))*(EXP(GAMMALN($I$3-K1+1))))))*(($I$8)^K1)*((1-$I$8)^($I$3-K1)),0)</f>
        <v>0.9989990005006667</v>
      </c>
      <c r="M1">
        <f>I$7*(L$1*J1) + $I$4</f>
        <v>246.25325371298933</v>
      </c>
      <c r="N1">
        <f>IF(ISNUMBER((((EXP(GAMMALN($I$22+1)))/((EXP(GAMMALN(K1+1)))*(EXP(GAMMALN($I$22-K1+1))))))*(($I$11)^K1)*((1-$I$11)^($I$22-K1))),(((EXP(GAMMALN($I$22+1)))/((EXP(GAMMALN(K1+1)))*(EXP(GAMMALN($I$22-K1+1))))))*(($I$11)^K1)*((1-$I$11)^($I$22-K1)),0)</f>
        <v>2.9893983500487732E-5</v>
      </c>
      <c r="O1">
        <f>I$10*(N$1*J1)+$I$4</f>
        <v>11.34216967330739</v>
      </c>
      <c r="P1">
        <f>IF(ISNUMBER(D1),SUM(M1,O1,V1)-(2*$I$4),"")</f>
        <v>301.49166684279692</v>
      </c>
      <c r="Q1">
        <f>IF(ISNUMBER(P1),P1-E1,"")</f>
        <v>301.49166684279692</v>
      </c>
      <c r="R1">
        <f>IF(ISNUMBER(P1),Q1*Q1,"")</f>
        <v>90897.225175648055</v>
      </c>
      <c r="S1">
        <f>IF(ISNUMBER(P1),((IF(P1&gt;E1,I$5*(P1-E1),P1-E1)))^2,"")</f>
        <v>90897.225175648055</v>
      </c>
      <c r="T1">
        <f>IF(ISNUMBER(P1),(M1*D1),"")</f>
        <v>128981.04846376443</v>
      </c>
      <c r="U1">
        <f>IF(ISNUMBER((((EXP(GAMMALN($I$23+1)))/((EXP(GAMMALN(K1+1)))*(EXP(GAMMALN($I$23-K1+1))))))*(($I$14)^K1)*((1-$I$14)^($I$23-K1))),(((EXP(GAMMALN($I$23+1)))/((EXP(GAMMALN(K1+1)))*(EXP(GAMMALN($I$23-K1+1))))))*(($I$14)^K1)*((1-$I$14)^($I$23-K1)),0)</f>
        <v>2.948563852696123E-4</v>
      </c>
      <c r="V1">
        <f>I$13*(U$1*J1)+$I$4</f>
        <v>43.896243635650173</v>
      </c>
    </row>
    <row r="2" spans="1:22" ht="14.7" thickTop="1" x14ac:dyDescent="0.5">
      <c r="A2">
        <v>523.44500732421875</v>
      </c>
      <c r="B2">
        <v>24.25</v>
      </c>
      <c r="C2" s="2" t="s">
        <v>22</v>
      </c>
      <c r="D2">
        <f>D3 - (1/$G$6)</f>
        <v>524.27398681640625</v>
      </c>
      <c r="E2">
        <v>0</v>
      </c>
      <c r="F2" s="3" t="s">
        <v>25</v>
      </c>
      <c r="G2" s="4">
        <v>3.35430908203125</v>
      </c>
      <c r="H2" t="s">
        <v>434</v>
      </c>
      <c r="I2">
        <f>'hidden params'!I2</f>
        <v>523.77129500000001</v>
      </c>
      <c r="J2">
        <f>'hidden params'!J2</f>
        <v>0.60095572250709473</v>
      </c>
      <c r="K2">
        <f t="shared" ref="K2:K30" si="0">IF(ISNUMBER(D2),ROUND((D2-I$2)*$G$6,0),"")</f>
        <v>1</v>
      </c>
      <c r="L2">
        <f t="shared" ref="L2:L30" si="1">IF(ISNUMBER((((EXP(GAMMALN($I$3+1)))/((EXP(GAMMALN(K2+1)))*(EXP(GAMMALN($I$3-K2+1))))))*(($I$8)^K2)*((1-$I$8)^($I$3-K2))),(((EXP(GAMMALN($I$3+1)))/((EXP(GAMMALN(K2+1)))*(EXP(GAMMALN($I$3-K2+1))))))*(($I$8)^K2)*((1-$I$8)^($I$3-K2)),0)</f>
        <v>1.0009989984996652E-3</v>
      </c>
      <c r="M2">
        <f>I$7*((L$1*J2)+(L$2*J1)) + $I$4</f>
        <v>148.23404829368698</v>
      </c>
      <c r="N2">
        <f t="shared" ref="N2:N30" si="2">IF(ISNUMBER((((EXP(GAMMALN($I$22+1)))/((EXP(GAMMALN(K2+1)))*(EXP(GAMMALN($I$22-K2+1))))))*(($I$11)^K2)*((1-$I$11)^($I$22-K2))),(((EXP(GAMMALN($I$22+1)))/((EXP(GAMMALN(K2+1)))*(EXP(GAMMALN($I$22-K2+1))))))*(($I$11)^K2)*((1-$I$11)^($I$22-K2)),0)</f>
        <v>6.9931441231829597E-4</v>
      </c>
      <c r="O2">
        <f>I$10*((N$1*J2)+(N$2*J1))+$I$4</f>
        <v>272.1452056542405</v>
      </c>
      <c r="P2">
        <f t="shared" ref="P2:P30" si="3">IF(ISNUMBER(D2),SUM(M2,O2,V2)-(2*$I$4),"")</f>
        <v>1351.3803340727836</v>
      </c>
      <c r="Q2">
        <f t="shared" ref="Q2:Q30" si="4">IF(ISNUMBER(P2),P2-E2,"")</f>
        <v>1351.3803340727836</v>
      </c>
      <c r="R2">
        <f t="shared" ref="R2:R30" si="5">IF(ISNUMBER(P2),Q2*Q2,"")</f>
        <v>1826228.8073186683</v>
      </c>
      <c r="S2">
        <f t="shared" ref="S2:S30" si="6">IF(ISNUMBER(P2),((IF(P2&gt;E2,I$5*(P2-E2),P2-E2)))^2,"")</f>
        <v>1826228.8073186683</v>
      </c>
      <c r="T2">
        <f t="shared" ref="T2:T30" si="7">IF(ISNUMBER(P2),(M2*D2),"")</f>
        <v>77715.255480866981</v>
      </c>
      <c r="U2">
        <f t="shared" ref="U2:U30" si="8">IF(ISNUMBER((((EXP(GAMMALN($I$23+1)))/((EXP(GAMMALN(K2+1)))*(EXP(GAMMALN($I$23-K2+1))))))*(($I$14)^K2)*((1-$I$14)^($I$23-K2))),(((EXP(GAMMALN($I$23+1)))/((EXP(GAMMALN(K2+1)))*(EXP(GAMMALN($I$23-K2+1))))))*(($I$14)^K2)*((1-$I$14)^($I$23-K2)),0)</f>
        <v>6.0764514005529112E-3</v>
      </c>
      <c r="V2">
        <f>I$13*((U$1*J2)+(U$2*J1))+$I$4</f>
        <v>931.00108030400611</v>
      </c>
    </row>
    <row r="3" spans="1:22" x14ac:dyDescent="0.5">
      <c r="A3">
        <v>523.45501708984375</v>
      </c>
      <c r="B3">
        <v>11.5</v>
      </c>
      <c r="D3">
        <v>524.77398681640625</v>
      </c>
      <c r="E3">
        <v>10960</v>
      </c>
      <c r="F3" s="7" t="s">
        <v>19</v>
      </c>
      <c r="G3" s="8">
        <f>IF(ISBLANK(G2),"",$G$2*$G$6)</f>
        <v>6.7086181640625</v>
      </c>
      <c r="H3" s="21" t="s">
        <v>435</v>
      </c>
      <c r="I3" s="21">
        <v>1.0009999999999999</v>
      </c>
      <c r="J3">
        <f>'hidden params'!J3</f>
        <v>0.20220994369181175</v>
      </c>
      <c r="K3">
        <f t="shared" si="0"/>
        <v>2</v>
      </c>
      <c r="L3">
        <f t="shared" si="1"/>
        <v>5.0100049974952638E-10</v>
      </c>
      <c r="M3">
        <f>I$7*((L$1*J3)+(L$2*J2)+(L$3*J1)) + $I$4</f>
        <v>49.943140335013432</v>
      </c>
      <c r="N3">
        <f t="shared" si="2"/>
        <v>7.0439112975168279E-3</v>
      </c>
      <c r="O3">
        <f>I$10*((N$1*J3)+(N$2*J2)+(N$3*J1))+$I$4</f>
        <v>2834.29688937224</v>
      </c>
      <c r="P3">
        <f t="shared" si="3"/>
        <v>10876.44115439302</v>
      </c>
      <c r="Q3">
        <f t="shared" si="4"/>
        <v>-83.558845606979958</v>
      </c>
      <c r="R3">
        <f t="shared" si="5"/>
        <v>6982.0806791711138</v>
      </c>
      <c r="S3">
        <f t="shared" si="6"/>
        <v>6982.0806791711138</v>
      </c>
      <c r="T3">
        <f t="shared" si="7"/>
        <v>26208.860867736264</v>
      </c>
      <c r="U3">
        <f t="shared" si="8"/>
        <v>4.9973281955485831E-2</v>
      </c>
      <c r="V3">
        <f>I$13*((U$1*J3)+(U$2*J2)+(U$3*J1))+$I$4</f>
        <v>7992.2011248649169</v>
      </c>
    </row>
    <row r="4" spans="1:22" x14ac:dyDescent="0.5">
      <c r="A4">
        <v>523.46502685546875</v>
      </c>
      <c r="B4">
        <v>6</v>
      </c>
      <c r="D4">
        <v>525.28497314453125</v>
      </c>
      <c r="E4">
        <v>51960</v>
      </c>
      <c r="F4" s="5" t="s">
        <v>26</v>
      </c>
      <c r="G4" s="6">
        <v>526.6522216796875</v>
      </c>
      <c r="H4" t="s">
        <v>11</v>
      </c>
      <c r="I4">
        <v>8.9574998094659901E-8</v>
      </c>
      <c r="J4">
        <f>'hidden params'!J4</f>
        <v>4.9195920044795109E-2</v>
      </c>
      <c r="K4">
        <f t="shared" si="0"/>
        <v>3</v>
      </c>
      <c r="L4">
        <f t="shared" si="1"/>
        <v>0</v>
      </c>
      <c r="M4">
        <f>I$7*((L$1*J4)+(L$2*J3)+(L$3*J2)+(L$4*J1)) + $I$4</f>
        <v>12.164550085770761</v>
      </c>
      <c r="N4">
        <f t="shared" si="2"/>
        <v>3.9674204585884457E-2</v>
      </c>
      <c r="O4">
        <f>I$10*((N$1*J4)+(N$2*J3)+(N$3*J2)+(N$4*J1))+$I$4</f>
        <v>16713.209595742872</v>
      </c>
      <c r="P4">
        <f t="shared" si="3"/>
        <v>51854.801433139786</v>
      </c>
      <c r="Q4">
        <f t="shared" si="4"/>
        <v>-105.19856686021376</v>
      </c>
      <c r="R4">
        <f t="shared" si="5"/>
        <v>11066.738469442864</v>
      </c>
      <c r="S4">
        <f t="shared" si="6"/>
        <v>11066.738469442864</v>
      </c>
      <c r="T4">
        <f t="shared" si="7"/>
        <v>6389.8553651193997</v>
      </c>
      <c r="U4">
        <f t="shared" si="8"/>
        <v>0.20469366410165959</v>
      </c>
      <c r="V4">
        <f>I$13*((U$1*J4)+(U$2*J3)+(U$3*J2)+(U$4*J1))+$I$4</f>
        <v>35129.427287490296</v>
      </c>
    </row>
    <row r="5" spans="1:22" ht="14.7" thickBot="1" x14ac:dyDescent="0.55000000000000004">
      <c r="A5">
        <v>523.4749755859375</v>
      </c>
      <c r="B5">
        <v>23.25</v>
      </c>
      <c r="D5">
        <v>525.78497314453125</v>
      </c>
      <c r="E5">
        <v>142700</v>
      </c>
      <c r="F5" s="9" t="s">
        <v>27</v>
      </c>
      <c r="G5" s="10">
        <f>($G$4-1.00794)*$G$6</f>
        <v>1051.2885633593751</v>
      </c>
      <c r="H5" t="s">
        <v>436</v>
      </c>
      <c r="I5">
        <f>'hidden params'!D2</f>
        <v>1</v>
      </c>
      <c r="J5">
        <f>'hidden params'!J5</f>
        <v>9.56276746222493E-3</v>
      </c>
      <c r="K5">
        <f t="shared" si="0"/>
        <v>4</v>
      </c>
      <c r="L5">
        <f t="shared" si="1"/>
        <v>0</v>
      </c>
      <c r="M5">
        <f>I$7*((L$1*J5)+(L$2*J4)+(L$3*J3)+(L$4*J2)+(L$5*J1)) + $I$4</f>
        <v>2.3670016247045975</v>
      </c>
      <c r="N5">
        <f t="shared" si="2"/>
        <v>0.13538103889146152</v>
      </c>
      <c r="O5">
        <f>I$10*((N$1*J5)+(N$2*J4)+(N$3*J3)+(N$4*J2)+(N$5*J1))+$I$4</f>
        <v>60965.05542897807</v>
      </c>
      <c r="P5">
        <f t="shared" si="3"/>
        <v>142753.36284600839</v>
      </c>
      <c r="Q5">
        <f t="shared" si="4"/>
        <v>53.362846008385532</v>
      </c>
      <c r="R5">
        <f t="shared" si="5"/>
        <v>2847.5933341146679</v>
      </c>
      <c r="S5">
        <f t="shared" si="6"/>
        <v>2847.5933341146679</v>
      </c>
      <c r="T5">
        <f t="shared" si="7"/>
        <v>1244.5338856783687</v>
      </c>
      <c r="U5">
        <f t="shared" si="8"/>
        <v>0.41594738931575886</v>
      </c>
      <c r="V5">
        <f>I$13*((U$1*J5)+(U$2*J4)+(U$3*J3)+(U$4*J2)+(U$5*J1))+$I$4</f>
        <v>81785.940415584788</v>
      </c>
    </row>
    <row r="6" spans="1:22" ht="14.7" thickTop="1" x14ac:dyDescent="0.5">
      <c r="A6">
        <v>523.4849853515625</v>
      </c>
      <c r="B6">
        <v>46</v>
      </c>
      <c r="D6">
        <v>526.2860107421875</v>
      </c>
      <c r="E6">
        <v>233800</v>
      </c>
      <c r="F6" t="s">
        <v>28</v>
      </c>
      <c r="G6">
        <v>2</v>
      </c>
      <c r="H6" t="s">
        <v>437</v>
      </c>
      <c r="I6">
        <f>SUM(S1:S30)</f>
        <v>48762104.146312878</v>
      </c>
      <c r="J6">
        <f>'hidden params'!J6</f>
        <v>1.5654537401586068E-3</v>
      </c>
      <c r="K6">
        <f t="shared" si="0"/>
        <v>5</v>
      </c>
      <c r="L6">
        <f t="shared" si="1"/>
        <v>0</v>
      </c>
      <c r="M6">
        <f>I$7*((L$1*J6)+(L$2*J5)+(L$3*J4)+(L$4*J3)+(L$5*J2)+(L$6*J1)) + $I$4</f>
        <v>0.38785774960238717</v>
      </c>
      <c r="N6">
        <f t="shared" si="2"/>
        <v>0.28162824398607339</v>
      </c>
      <c r="O6">
        <f>I$10*((N$1*J6)+(N$2*J5)+(N$3*J4)+(N$4*J3)+(N$5*J2)+(N$6*J1))+$I$4</f>
        <v>140899.63013612581</v>
      </c>
      <c r="P6">
        <f t="shared" si="3"/>
        <v>233794.95426516089</v>
      </c>
      <c r="Q6">
        <f t="shared" si="4"/>
        <v>-5.0457348391064443</v>
      </c>
      <c r="R6">
        <f t="shared" si="5"/>
        <v>25.459440066572537</v>
      </c>
      <c r="S6">
        <f t="shared" si="6"/>
        <v>25.459440066572537</v>
      </c>
      <c r="T6">
        <f t="shared" si="7"/>
        <v>204.1241077736826</v>
      </c>
      <c r="U6">
        <f t="shared" si="8"/>
        <v>0.33011243073867386</v>
      </c>
      <c r="V6">
        <f>I$13*((U$1*J6)+(U$2*J5)+(U$3*J4)+(U$4*J3)+(U$5*J2)+(U$6*J1))+$I$4</f>
        <v>92894.936271464641</v>
      </c>
    </row>
    <row r="7" spans="1:22" x14ac:dyDescent="0.5">
      <c r="A7">
        <v>523.4949951171875</v>
      </c>
      <c r="B7">
        <v>34.25</v>
      </c>
      <c r="D7">
        <v>526.7860107421875</v>
      </c>
      <c r="E7">
        <v>246500</v>
      </c>
      <c r="F7" t="s">
        <v>29</v>
      </c>
      <c r="G7" s="11">
        <v>0.10000000149011612</v>
      </c>
      <c r="H7" s="21" t="s">
        <v>438</v>
      </c>
      <c r="I7" s="21">
        <v>246.5</v>
      </c>
      <c r="J7">
        <f>'hidden params'!J7</f>
        <v>2.2288478874357397E-4</v>
      </c>
      <c r="K7">
        <f t="shared" si="0"/>
        <v>6</v>
      </c>
      <c r="L7">
        <f t="shared" si="1"/>
        <v>0</v>
      </c>
      <c r="M7">
        <f>I$7*((L$1*J7)+(L$2*J6)+(L$3*J5)+(L$4*J4)+(L$5*J3)+(L$6*J2)+(L$7*J1)) + $I$4</f>
        <v>5.5272465012072766E-2</v>
      </c>
      <c r="N7">
        <f t="shared" si="2"/>
        <v>0.3357647062223616</v>
      </c>
      <c r="O7">
        <f>I$10*((N$1*J7)+(N$2*J6)+(N$3*J5)+(N$4*J4)+(N$5*J3)+(N$6*J2)+(N$7*J1))+$I$4</f>
        <v>202760.82788984547</v>
      </c>
      <c r="P7">
        <f t="shared" si="3"/>
        <v>246388.08605712911</v>
      </c>
      <c r="Q7">
        <f t="shared" si="4"/>
        <v>-111.91394287088769</v>
      </c>
      <c r="R7">
        <f t="shared" si="5"/>
        <v>12524.730608908314</v>
      </c>
      <c r="S7">
        <f t="shared" si="6"/>
        <v>12524.730608908314</v>
      </c>
      <c r="T7">
        <f t="shared" si="7"/>
        <v>29.116761347596945</v>
      </c>
      <c r="U7">
        <f t="shared" si="8"/>
        <v>0</v>
      </c>
      <c r="V7">
        <f>I$13*((U$1*J7)+(U$2*J6)+(U$3*J5)+(U$4*J4)+(U$5*J3)+(U$6*J2)+(U$7*J1))+$I$4</f>
        <v>43627.20289499779</v>
      </c>
    </row>
    <row r="8" spans="1:22" x14ac:dyDescent="0.5">
      <c r="A8">
        <v>523.5050048828125</v>
      </c>
      <c r="B8">
        <v>12.25</v>
      </c>
      <c r="D8">
        <v>527.2979736328125</v>
      </c>
      <c r="E8">
        <v>184500</v>
      </c>
      <c r="F8" t="s">
        <v>30</v>
      </c>
      <c r="G8" s="11">
        <v>2.9999999329447746E-2</v>
      </c>
      <c r="H8" s="21" t="s">
        <v>439</v>
      </c>
      <c r="I8" s="21">
        <v>9.9999999999999829E-4</v>
      </c>
      <c r="J8">
        <f>'hidden params'!J8</f>
        <v>2.8200854503395628E-5</v>
      </c>
      <c r="K8">
        <f t="shared" si="0"/>
        <v>7</v>
      </c>
      <c r="L8">
        <f t="shared" si="1"/>
        <v>0</v>
      </c>
      <c r="M8">
        <f>I$7*((L$1*J8)+(L$2*J7)+(L$3*J6)+(L$4*J5)+(L$5*J4)+(L$6*J3)+(L$7*J2)+(L$8*J1)) + $I$4</f>
        <v>6.9996379312502206E-3</v>
      </c>
      <c r="N8">
        <f t="shared" si="2"/>
        <v>0.18732803557905481</v>
      </c>
      <c r="O8">
        <f>I$10*((N$1*J8)+(N$2*J7)+(N$3*J6)+(N$4*J5)+(N$5*J4)+(N$6*J3)+(N$7*J2)+(N$8*J1))+$I$4</f>
        <v>171914.57495912668</v>
      </c>
      <c r="P8">
        <f t="shared" si="3"/>
        <v>185201.81620403985</v>
      </c>
      <c r="Q8">
        <f t="shared" si="4"/>
        <v>701.81620403984562</v>
      </c>
      <c r="R8">
        <f t="shared" si="5"/>
        <v>492545.9842528982</v>
      </c>
      <c r="S8">
        <f t="shared" si="6"/>
        <v>492545.9842528982</v>
      </c>
      <c r="T8">
        <f t="shared" si="7"/>
        <v>3.6908948973116131</v>
      </c>
      <c r="U8">
        <f t="shared" si="8"/>
        <v>0</v>
      </c>
      <c r="V8">
        <f>I$13*((U$1*J8)+(U$2*J7)+(U$3*J6)+(U$4*J5)+(U$5*J4)+(U$6*J3)+(U$7*J2)+(U$8*J1))+$I$4</f>
        <v>13287.234245454398</v>
      </c>
    </row>
    <row r="9" spans="1:22" x14ac:dyDescent="0.5">
      <c r="A9">
        <v>523.5150146484375</v>
      </c>
      <c r="B9">
        <v>9</v>
      </c>
      <c r="D9">
        <v>527.79901123046875</v>
      </c>
      <c r="E9">
        <v>85320</v>
      </c>
      <c r="F9" t="s">
        <v>31</v>
      </c>
      <c r="G9">
        <v>6</v>
      </c>
      <c r="H9" t="s">
        <v>445</v>
      </c>
      <c r="I9">
        <f>I3*I8</f>
        <v>1.0009999999999982E-3</v>
      </c>
      <c r="J9">
        <f>'hidden params'!J9</f>
        <v>3.2198967658273084E-6</v>
      </c>
      <c r="K9">
        <f t="shared" si="0"/>
        <v>8</v>
      </c>
      <c r="L9">
        <f t="shared" si="1"/>
        <v>0</v>
      </c>
      <c r="M9">
        <f>I$7*((L$1*J9)+(L$2*J8)+(L$3*J7)+(L$4*J6)+(L$5*J5)+(L$6*J4)+(L$7*J3)+(L$8*J2)+(L$9*J1)) + $I$4</f>
        <v>7.9995811262387922E-4</v>
      </c>
      <c r="N9">
        <f t="shared" si="2"/>
        <v>1.5394722893321298E-2</v>
      </c>
      <c r="O9">
        <f>I$10*((N$1*J9)+(N$2*J8)+(N$3*J7)+(N$4*J6)+(N$5*J5)+(N$6*J4)+(N$7*J3)+(N$8*J2)+(N$9*J1))+$I$4</f>
        <v>80086.07242549675</v>
      </c>
      <c r="P9">
        <f t="shared" si="3"/>
        <v>83145.351382330133</v>
      </c>
      <c r="Q9">
        <f t="shared" si="4"/>
        <v>-2174.6486176698672</v>
      </c>
      <c r="R9">
        <f t="shared" si="5"/>
        <v>4729096.6103334641</v>
      </c>
      <c r="S9">
        <f t="shared" si="6"/>
        <v>4729096.6103334641</v>
      </c>
      <c r="T9">
        <f t="shared" si="7"/>
        <v>0.42221710086867542</v>
      </c>
      <c r="U9">
        <f t="shared" si="8"/>
        <v>0</v>
      </c>
      <c r="V9">
        <f>I$13*((U$1*J9)+(U$2*J8)+(U$3*J7)+(U$4*J6)+(U$5*J5)+(U$6*J4)+(U$7*J3)+(U$8*J2)+(U$9*J1))+$I$4</f>
        <v>3059.2781570544139</v>
      </c>
    </row>
    <row r="10" spans="1:22" x14ac:dyDescent="0.5">
      <c r="A10">
        <v>523.5250244140625</v>
      </c>
      <c r="B10">
        <v>9.5</v>
      </c>
      <c r="D10">
        <v>528.301025390625</v>
      </c>
      <c r="E10">
        <v>24390</v>
      </c>
      <c r="F10" s="2" t="s">
        <v>22</v>
      </c>
      <c r="G10">
        <v>524.944580078125</v>
      </c>
      <c r="H10" s="22" t="s">
        <v>453</v>
      </c>
      <c r="I10" s="22">
        <v>379413.12115688232</v>
      </c>
      <c r="J10">
        <f>'hidden params'!J10</f>
        <v>3.3555566333987669E-7</v>
      </c>
      <c r="K10">
        <f t="shared" si="0"/>
        <v>9</v>
      </c>
      <c r="L10">
        <f t="shared" si="1"/>
        <v>0</v>
      </c>
      <c r="M10">
        <f>I$7*((L1*J$10)+(L2*J$9)+(L3*J$8)+(L4*J$7)+(L5*J$6)+(L6*J$5)+(L7*J$4)+(L8*J$3)+(L9*J$2)+(L10*J$1)) + $I$4</f>
        <v>8.3515749812446483E-5</v>
      </c>
      <c r="N10">
        <f t="shared" si="2"/>
        <v>0</v>
      </c>
      <c r="O10">
        <f>I$10*((N1*J$10)+(N2*J$9)+(N3*J$8)+(N4*J$7)+(N5*J$6)+(N6*J$5)+(N7*J$4)+(N8*J$3)+(N9*J$2)+(N10*J$1)) + $I$4</f>
        <v>25255.070537939151</v>
      </c>
      <c r="P10">
        <f t="shared" si="3"/>
        <v>25828.975243332392</v>
      </c>
      <c r="Q10">
        <f t="shared" si="4"/>
        <v>1438.975243332392</v>
      </c>
      <c r="R10">
        <f t="shared" si="5"/>
        <v>2070649.7509235167</v>
      </c>
      <c r="S10">
        <f t="shared" si="6"/>
        <v>2070649.7509235167</v>
      </c>
      <c r="T10">
        <f t="shared" si="7"/>
        <v>4.4121456262182376E-2</v>
      </c>
      <c r="U10">
        <f t="shared" si="8"/>
        <v>0</v>
      </c>
      <c r="V10">
        <f>I$13*((U1*J$10)+(U2*J$9)+(U3*J$8)+(U4*J$7)+(U5*J$6)+(U6*J$5)+(U7*J$4)+(U8*J$3)+(U9*J$2)+(U10*J$1)) + $I$4</f>
        <v>573.904622056638</v>
      </c>
    </row>
    <row r="11" spans="1:22" x14ac:dyDescent="0.5">
      <c r="A11">
        <v>523.53497314453125</v>
      </c>
      <c r="B11">
        <v>7</v>
      </c>
      <c r="D11">
        <f>D10 + (1/$G$6)</f>
        <v>528.801025390625</v>
      </c>
      <c r="E11">
        <v>0</v>
      </c>
      <c r="F11" s="2" t="s">
        <v>32</v>
      </c>
      <c r="G11">
        <v>528.29888916015625</v>
      </c>
      <c r="H11" s="22" t="s">
        <v>454</v>
      </c>
      <c r="I11" s="22">
        <v>0.76459276493316886</v>
      </c>
      <c r="J11">
        <f>'hidden params'!J11</f>
        <v>3.2197744332767282E-8</v>
      </c>
      <c r="K11">
        <f t="shared" si="0"/>
        <v>10</v>
      </c>
      <c r="L11">
        <f t="shared" si="1"/>
        <v>0</v>
      </c>
      <c r="M11">
        <f t="shared" ref="M11:M30" si="9">I$7*((L2*J$10)+(L3*J$9)+(L4*J$8)+(L5*J$7)+(L6*J$6)+(L7*J$5)+(L8*J$4)+(L9*J$3)+(L10*J$2)+(L11*J$1)) + $I$4</f>
        <v>1.7237249838675997E-7</v>
      </c>
      <c r="N11">
        <f t="shared" si="2"/>
        <v>0</v>
      </c>
      <c r="O11">
        <f t="shared" ref="O11:O30" si="10">I$10*((N2*J$10)+(N3*J$9)+(N4*J$8)+(N5*J$7)+(N6*J$6)+(N7*J$5)+(N8*J$4)+(N9*J$3)+(N10*J$2)+(N11*J$1)) + $I$4</f>
        <v>6075.0767850073089</v>
      </c>
      <c r="P11">
        <f t="shared" si="3"/>
        <v>6166.6963282005581</v>
      </c>
      <c r="Q11">
        <f t="shared" si="4"/>
        <v>6166.6963282005581</v>
      </c>
      <c r="R11">
        <f t="shared" si="5"/>
        <v>38028143.604242243</v>
      </c>
      <c r="S11">
        <f t="shared" si="6"/>
        <v>38028143.604242243</v>
      </c>
      <c r="T11">
        <f t="shared" si="7"/>
        <v>9.1150753896062527E-5</v>
      </c>
      <c r="U11">
        <f t="shared" si="8"/>
        <v>0</v>
      </c>
      <c r="V11">
        <f t="shared" ref="V11:V30" si="11">I$13*((U2*J$10)+(U3*J$9)+(U4*J$8)+(U5*J$7)+(U6*J$6)+(U7*J$5)+(U8*J$4)+(U9*J$3)+(U10*J$2)+(U11*J$1)) + $I$4</f>
        <v>91.619543200026996</v>
      </c>
    </row>
    <row r="12" spans="1:22" x14ac:dyDescent="0.5">
      <c r="A12">
        <v>523.54498291015625</v>
      </c>
      <c r="B12">
        <v>2.75</v>
      </c>
      <c r="D12">
        <f>D11 + (1/$G$6)</f>
        <v>529.301025390625</v>
      </c>
      <c r="E12">
        <v>0</v>
      </c>
      <c r="F12" t="s">
        <v>33</v>
      </c>
      <c r="G12" t="s">
        <v>34</v>
      </c>
      <c r="H12" t="s">
        <v>458</v>
      </c>
      <c r="I12">
        <f>I11*I22</f>
        <v>5.5069165420376507</v>
      </c>
      <c r="J12">
        <f>'hidden params'!J12</f>
        <v>2.82920264901344E-9</v>
      </c>
      <c r="K12">
        <f t="shared" si="0"/>
        <v>11</v>
      </c>
      <c r="L12">
        <f t="shared" si="1"/>
        <v>0</v>
      </c>
      <c r="M12">
        <f t="shared" si="9"/>
        <v>8.9575039534651222E-8</v>
      </c>
      <c r="N12">
        <f t="shared" si="2"/>
        <v>0</v>
      </c>
      <c r="O12">
        <f t="shared" si="10"/>
        <v>1191.7649703165303</v>
      </c>
      <c r="P12">
        <f t="shared" si="3"/>
        <v>1204.5655393029974</v>
      </c>
      <c r="Q12">
        <f t="shared" si="4"/>
        <v>1204.5655393029974</v>
      </c>
      <c r="R12">
        <f t="shared" si="5"/>
        <v>1450978.138476321</v>
      </c>
      <c r="S12">
        <f t="shared" si="6"/>
        <v>1450978.138476321</v>
      </c>
      <c r="T12">
        <f t="shared" si="7"/>
        <v>4.7412160275096667E-5</v>
      </c>
      <c r="U12">
        <f t="shared" si="8"/>
        <v>0</v>
      </c>
      <c r="V12">
        <f t="shared" si="11"/>
        <v>12.800569076042157</v>
      </c>
    </row>
    <row r="13" spans="1:22" x14ac:dyDescent="0.5">
      <c r="A13">
        <v>523.55499267578125</v>
      </c>
      <c r="B13">
        <v>3.75</v>
      </c>
      <c r="D13">
        <f>D12 + (1/$G$6)</f>
        <v>529.801025390625</v>
      </c>
      <c r="E13">
        <v>0</v>
      </c>
      <c r="F13">
        <v>24650</v>
      </c>
      <c r="H13" s="23" t="s">
        <v>514</v>
      </c>
      <c r="I13" s="23">
        <v>148873.30150892647</v>
      </c>
      <c r="J13">
        <f>'hidden params'!J13</f>
        <v>2.3609250813173977E-10</v>
      </c>
      <c r="K13">
        <f t="shared" si="0"/>
        <v>12</v>
      </c>
      <c r="L13">
        <f t="shared" si="1"/>
        <v>0</v>
      </c>
      <c r="M13">
        <f t="shared" si="9"/>
        <v>8.9574998094659901E-8</v>
      </c>
      <c r="N13">
        <f t="shared" si="2"/>
        <v>0</v>
      </c>
      <c r="O13">
        <f t="shared" si="10"/>
        <v>198.69780089199864</v>
      </c>
      <c r="P13">
        <f t="shared" si="3"/>
        <v>200.29334252144184</v>
      </c>
      <c r="Q13">
        <f t="shared" si="4"/>
        <v>200.29334252144184</v>
      </c>
      <c r="R13">
        <f t="shared" si="5"/>
        <v>40117.423058411623</v>
      </c>
      <c r="S13">
        <f t="shared" si="6"/>
        <v>40117.423058411623</v>
      </c>
      <c r="T13">
        <f t="shared" si="7"/>
        <v>4.7456925839914094E-5</v>
      </c>
      <c r="U13">
        <f t="shared" si="8"/>
        <v>0</v>
      </c>
      <c r="V13">
        <f t="shared" si="11"/>
        <v>1.595541719018196</v>
      </c>
    </row>
    <row r="14" spans="1:22" x14ac:dyDescent="0.5">
      <c r="A14">
        <v>523.56500244140625</v>
      </c>
      <c r="B14">
        <v>25</v>
      </c>
      <c r="E14">
        <v>0</v>
      </c>
      <c r="F14">
        <v>24650</v>
      </c>
      <c r="H14" s="23" t="s">
        <v>515</v>
      </c>
      <c r="I14" s="23">
        <v>0.80620130320346317</v>
      </c>
      <c r="J14">
        <f>'hidden params'!J14</f>
        <v>0</v>
      </c>
      <c r="K14" t="str">
        <f t="shared" si="0"/>
        <v/>
      </c>
      <c r="L14">
        <f t="shared" si="1"/>
        <v>0</v>
      </c>
      <c r="M14">
        <f t="shared" si="9"/>
        <v>8.9574998094659901E-8</v>
      </c>
      <c r="N14">
        <f t="shared" si="2"/>
        <v>0</v>
      </c>
      <c r="O14">
        <f t="shared" si="10"/>
        <v>28.939124876798111</v>
      </c>
      <c r="P14" t="str">
        <f t="shared" si="3"/>
        <v/>
      </c>
      <c r="Q14" t="str">
        <f t="shared" si="4"/>
        <v/>
      </c>
      <c r="R14" t="str">
        <f t="shared" si="5"/>
        <v/>
      </c>
      <c r="S14" t="str">
        <f t="shared" si="6"/>
        <v/>
      </c>
      <c r="T14" t="str">
        <f t="shared" si="7"/>
        <v/>
      </c>
      <c r="U14">
        <f t="shared" si="8"/>
        <v>0</v>
      </c>
      <c r="V14">
        <f t="shared" si="11"/>
        <v>0.17902045054018689</v>
      </c>
    </row>
    <row r="15" spans="1:22" x14ac:dyDescent="0.5">
      <c r="A15">
        <v>523.57501220703125</v>
      </c>
      <c r="B15">
        <v>41.75</v>
      </c>
      <c r="E15">
        <v>0</v>
      </c>
      <c r="H15" t="s">
        <v>513</v>
      </c>
      <c r="I15">
        <f>I14*I23</f>
        <v>3.9938370725729997</v>
      </c>
      <c r="J15">
        <f>'hidden params'!J15</f>
        <v>0</v>
      </c>
      <c r="K15" t="str">
        <f t="shared" si="0"/>
        <v/>
      </c>
      <c r="L15">
        <f t="shared" si="1"/>
        <v>0</v>
      </c>
      <c r="M15">
        <f t="shared" si="9"/>
        <v>8.9574998094659901E-8</v>
      </c>
      <c r="N15">
        <f t="shared" si="2"/>
        <v>0</v>
      </c>
      <c r="O15">
        <f t="shared" si="10"/>
        <v>3.7522781940243952</v>
      </c>
      <c r="P15" t="str">
        <f t="shared" si="3"/>
        <v/>
      </c>
      <c r="Q15" t="str">
        <f t="shared" si="4"/>
        <v/>
      </c>
      <c r="R15" t="str">
        <f t="shared" si="5"/>
        <v/>
      </c>
      <c r="S15" t="str">
        <f t="shared" si="6"/>
        <v/>
      </c>
      <c r="T15" t="str">
        <f t="shared" si="7"/>
        <v/>
      </c>
      <c r="U15">
        <f t="shared" si="8"/>
        <v>0</v>
      </c>
      <c r="V15">
        <f t="shared" si="11"/>
        <v>1.6490948299636699E-2</v>
      </c>
    </row>
    <row r="16" spans="1:22" x14ac:dyDescent="0.5">
      <c r="A16">
        <v>523.58502197265625</v>
      </c>
      <c r="B16">
        <v>47.75</v>
      </c>
      <c r="E16">
        <v>0</v>
      </c>
      <c r="F16">
        <v>48730846.820840478</v>
      </c>
      <c r="H16" t="s">
        <v>455</v>
      </c>
      <c r="I16">
        <f>I7/(I7+I10+I13)</f>
        <v>4.6638532706100099E-4</v>
      </c>
      <c r="J16">
        <f>'hidden params'!J16</f>
        <v>0</v>
      </c>
      <c r="K16" t="str">
        <f t="shared" si="0"/>
        <v/>
      </c>
      <c r="L16">
        <f t="shared" si="1"/>
        <v>0</v>
      </c>
      <c r="M16">
        <f t="shared" si="9"/>
        <v>8.9574998094659901E-8</v>
      </c>
      <c r="N16">
        <f t="shared" si="2"/>
        <v>0</v>
      </c>
      <c r="O16">
        <f t="shared" si="10"/>
        <v>0.4363210148718259</v>
      </c>
      <c r="P16" t="str">
        <f t="shared" si="3"/>
        <v/>
      </c>
      <c r="Q16" t="str">
        <f t="shared" si="4"/>
        <v/>
      </c>
      <c r="R16" t="str">
        <f t="shared" si="5"/>
        <v/>
      </c>
      <c r="S16" t="str">
        <f t="shared" si="6"/>
        <v/>
      </c>
      <c r="T16" t="str">
        <f t="shared" si="7"/>
        <v/>
      </c>
      <c r="U16">
        <f t="shared" si="8"/>
        <v>0</v>
      </c>
      <c r="V16">
        <f t="shared" si="11"/>
        <v>8.9574998094659901E-8</v>
      </c>
    </row>
    <row r="17" spans="1:22" x14ac:dyDescent="0.5">
      <c r="A17">
        <v>523.594970703125</v>
      </c>
      <c r="B17">
        <v>64.75</v>
      </c>
      <c r="E17">
        <v>0</v>
      </c>
      <c r="F17">
        <v>5711848050.7214861</v>
      </c>
      <c r="H17" t="s">
        <v>456</v>
      </c>
      <c r="I17">
        <f>I10/(I10+I7+I13)</f>
        <v>0.7178609030506603</v>
      </c>
      <c r="J17">
        <f>'hidden params'!J17</f>
        <v>0</v>
      </c>
      <c r="K17" t="str">
        <f t="shared" si="0"/>
        <v/>
      </c>
      <c r="L17">
        <f t="shared" si="1"/>
        <v>0</v>
      </c>
      <c r="M17">
        <f t="shared" si="9"/>
        <v>8.9574998094659901E-8</v>
      </c>
      <c r="N17">
        <f t="shared" si="2"/>
        <v>0</v>
      </c>
      <c r="O17">
        <f t="shared" si="10"/>
        <v>4.2656900369118712E-2</v>
      </c>
      <c r="P17" t="str">
        <f t="shared" si="3"/>
        <v/>
      </c>
      <c r="Q17" t="str">
        <f t="shared" si="4"/>
        <v/>
      </c>
      <c r="R17" t="str">
        <f t="shared" si="5"/>
        <v/>
      </c>
      <c r="S17" t="str">
        <f t="shared" si="6"/>
        <v/>
      </c>
      <c r="T17" t="str">
        <f t="shared" si="7"/>
        <v/>
      </c>
      <c r="U17">
        <f t="shared" si="8"/>
        <v>0</v>
      </c>
      <c r="V17">
        <f t="shared" si="11"/>
        <v>8.9574998094659901E-8</v>
      </c>
    </row>
    <row r="18" spans="1:22" x14ac:dyDescent="0.5">
      <c r="A18">
        <v>523.60498046875</v>
      </c>
      <c r="B18">
        <v>55.5</v>
      </c>
      <c r="E18">
        <v>0</v>
      </c>
      <c r="F18">
        <v>60291631.413116403</v>
      </c>
      <c r="H18" t="s">
        <v>511</v>
      </c>
      <c r="I18">
        <f>I13/(I13+I10+I7)</f>
        <v>0.28167271162227864</v>
      </c>
      <c r="J18">
        <f>'hidden params'!J18</f>
        <v>0</v>
      </c>
      <c r="K18" t="str">
        <f t="shared" si="0"/>
        <v/>
      </c>
      <c r="L18">
        <f t="shared" si="1"/>
        <v>0</v>
      </c>
      <c r="M18">
        <f t="shared" si="9"/>
        <v>8.9574998094659901E-8</v>
      </c>
      <c r="N18">
        <f t="shared" si="2"/>
        <v>0</v>
      </c>
      <c r="O18">
        <f t="shared" si="10"/>
        <v>1.9600567361338812E-3</v>
      </c>
      <c r="P18" t="str">
        <f t="shared" si="3"/>
        <v/>
      </c>
      <c r="Q18" t="str">
        <f t="shared" si="4"/>
        <v/>
      </c>
      <c r="R18" t="str">
        <f t="shared" si="5"/>
        <v/>
      </c>
      <c r="S18" t="str">
        <f t="shared" si="6"/>
        <v/>
      </c>
      <c r="T18" t="str">
        <f t="shared" si="7"/>
        <v/>
      </c>
      <c r="U18">
        <f t="shared" si="8"/>
        <v>0</v>
      </c>
      <c r="V18">
        <f t="shared" si="11"/>
        <v>8.9574998094659901E-8</v>
      </c>
    </row>
    <row r="19" spans="1:22" x14ac:dyDescent="0.5">
      <c r="A19">
        <v>523.614990234375</v>
      </c>
      <c r="B19">
        <v>28.75</v>
      </c>
      <c r="E19">
        <v>0</v>
      </c>
      <c r="H19" t="s">
        <v>444</v>
      </c>
      <c r="I19">
        <v>128.85373388513341</v>
      </c>
      <c r="J19">
        <f>'hidden params'!J19</f>
        <v>0</v>
      </c>
      <c r="K19" t="str">
        <f t="shared" si="0"/>
        <v/>
      </c>
      <c r="L19">
        <f t="shared" si="1"/>
        <v>0</v>
      </c>
      <c r="M19">
        <f t="shared" si="9"/>
        <v>8.9574998094659901E-8</v>
      </c>
      <c r="N19">
        <f t="shared" si="2"/>
        <v>0</v>
      </c>
      <c r="O19">
        <f t="shared" si="10"/>
        <v>8.9574998094659901E-8</v>
      </c>
      <c r="P19" t="str">
        <f t="shared" si="3"/>
        <v/>
      </c>
      <c r="Q19" t="str">
        <f t="shared" si="4"/>
        <v/>
      </c>
      <c r="R19" t="str">
        <f t="shared" si="5"/>
        <v/>
      </c>
      <c r="S19" t="str">
        <f t="shared" si="6"/>
        <v/>
      </c>
      <c r="T19" t="str">
        <f t="shared" si="7"/>
        <v/>
      </c>
      <c r="U19">
        <f t="shared" si="8"/>
        <v>0</v>
      </c>
      <c r="V19">
        <f t="shared" si="11"/>
        <v>8.9574998094659901E-8</v>
      </c>
    </row>
    <row r="20" spans="1:22" x14ac:dyDescent="0.5">
      <c r="A20">
        <v>523.625</v>
      </c>
      <c r="B20">
        <v>33.5</v>
      </c>
      <c r="E20">
        <v>0</v>
      </c>
      <c r="F20">
        <v>0.80563585863563736</v>
      </c>
      <c r="H20" t="s">
        <v>450</v>
      </c>
      <c r="I20">
        <f>'hidden params'!I20</f>
        <v>0.82235748181840074</v>
      </c>
      <c r="J20">
        <f>'hidden params'!J20</f>
        <v>0</v>
      </c>
      <c r="K20" t="str">
        <f t="shared" si="0"/>
        <v/>
      </c>
      <c r="L20">
        <f t="shared" si="1"/>
        <v>0</v>
      </c>
      <c r="M20">
        <f t="shared" si="9"/>
        <v>8.9574998094659901E-8</v>
      </c>
      <c r="N20">
        <f t="shared" si="2"/>
        <v>0</v>
      </c>
      <c r="O20">
        <f t="shared" si="10"/>
        <v>8.9574998094659901E-8</v>
      </c>
      <c r="P20" t="str">
        <f t="shared" si="3"/>
        <v/>
      </c>
      <c r="Q20" t="str">
        <f t="shared" si="4"/>
        <v/>
      </c>
      <c r="R20" t="str">
        <f t="shared" si="5"/>
        <v/>
      </c>
      <c r="S20" t="str">
        <f t="shared" si="6"/>
        <v/>
      </c>
      <c r="T20" t="str">
        <f t="shared" si="7"/>
        <v/>
      </c>
      <c r="U20">
        <f t="shared" si="8"/>
        <v>0</v>
      </c>
      <c r="V20">
        <f t="shared" si="11"/>
        <v>8.9574998094659901E-8</v>
      </c>
    </row>
    <row r="21" spans="1:22" x14ac:dyDescent="0.5">
      <c r="A21">
        <v>523.635009765625</v>
      </c>
      <c r="B21">
        <v>41.75</v>
      </c>
      <c r="E21">
        <v>0</v>
      </c>
      <c r="F21">
        <v>0.76460053584426058</v>
      </c>
      <c r="H21" t="s">
        <v>451</v>
      </c>
      <c r="I21">
        <f>'hidden params'!I21</f>
        <v>7.2200180148492263</v>
      </c>
      <c r="J21">
        <f>'hidden params'!J21</f>
        <v>0</v>
      </c>
      <c r="K21" t="str">
        <f t="shared" si="0"/>
        <v/>
      </c>
      <c r="L21">
        <f t="shared" si="1"/>
        <v>0</v>
      </c>
      <c r="M21">
        <f t="shared" si="9"/>
        <v>8.9574998094659901E-8</v>
      </c>
      <c r="N21">
        <f t="shared" si="2"/>
        <v>0</v>
      </c>
      <c r="O21">
        <f t="shared" si="10"/>
        <v>8.9574998094659901E-8</v>
      </c>
      <c r="P21" t="str">
        <f t="shared" si="3"/>
        <v/>
      </c>
      <c r="Q21" t="str">
        <f t="shared" si="4"/>
        <v/>
      </c>
      <c r="R21" t="str">
        <f t="shared" si="5"/>
        <v/>
      </c>
      <c r="S21" t="str">
        <f t="shared" si="6"/>
        <v/>
      </c>
      <c r="T21" t="str">
        <f t="shared" si="7"/>
        <v/>
      </c>
      <c r="U21">
        <f t="shared" si="8"/>
        <v>0</v>
      </c>
      <c r="V21">
        <f t="shared" si="11"/>
        <v>8.9574998094659901E-8</v>
      </c>
    </row>
    <row r="22" spans="1:22" x14ac:dyDescent="0.5">
      <c r="A22">
        <v>523.64501953125</v>
      </c>
      <c r="B22">
        <v>36.75</v>
      </c>
      <c r="E22">
        <v>0</v>
      </c>
      <c r="F22">
        <v>149031.58339199194</v>
      </c>
      <c r="H22" s="22" t="s">
        <v>457</v>
      </c>
      <c r="I22" s="22">
        <v>7.2024178027881236</v>
      </c>
      <c r="J22">
        <f>'hidden params'!J22</f>
        <v>0</v>
      </c>
      <c r="K22" t="str">
        <f t="shared" si="0"/>
        <v/>
      </c>
      <c r="L22">
        <f t="shared" si="1"/>
        <v>0</v>
      </c>
      <c r="M22">
        <f t="shared" si="9"/>
        <v>8.9574998094659901E-8</v>
      </c>
      <c r="N22">
        <f t="shared" si="2"/>
        <v>0</v>
      </c>
      <c r="O22">
        <f t="shared" si="10"/>
        <v>8.9574998094659901E-8</v>
      </c>
      <c r="P22" t="str">
        <f t="shared" si="3"/>
        <v/>
      </c>
      <c r="Q22" t="str">
        <f t="shared" si="4"/>
        <v/>
      </c>
      <c r="R22" t="str">
        <f t="shared" si="5"/>
        <v/>
      </c>
      <c r="S22" t="str">
        <f t="shared" si="6"/>
        <v/>
      </c>
      <c r="T22" t="str">
        <f t="shared" si="7"/>
        <v/>
      </c>
      <c r="U22">
        <f t="shared" si="8"/>
        <v>0</v>
      </c>
      <c r="V22">
        <f t="shared" si="11"/>
        <v>8.9574998094659901E-8</v>
      </c>
    </row>
    <row r="23" spans="1:22" x14ac:dyDescent="0.5">
      <c r="A23">
        <v>523.655029296875</v>
      </c>
      <c r="B23">
        <v>47.25</v>
      </c>
      <c r="E23">
        <v>0</v>
      </c>
      <c r="F23">
        <v>4.9582169076820835</v>
      </c>
      <c r="H23" s="23" t="s">
        <v>512</v>
      </c>
      <c r="I23" s="23">
        <v>4.9538955800534898</v>
      </c>
      <c r="J23">
        <f>'hidden params'!J23</f>
        <v>0</v>
      </c>
      <c r="K23" t="str">
        <f t="shared" si="0"/>
        <v/>
      </c>
      <c r="L23">
        <f t="shared" si="1"/>
        <v>0</v>
      </c>
      <c r="M23">
        <f t="shared" si="9"/>
        <v>8.9574998094659901E-8</v>
      </c>
      <c r="N23">
        <f t="shared" si="2"/>
        <v>0</v>
      </c>
      <c r="O23">
        <f t="shared" si="10"/>
        <v>8.9574998094659901E-8</v>
      </c>
      <c r="P23" t="str">
        <f t="shared" si="3"/>
        <v/>
      </c>
      <c r="Q23" t="str">
        <f t="shared" si="4"/>
        <v/>
      </c>
      <c r="R23" t="str">
        <f t="shared" si="5"/>
        <v/>
      </c>
      <c r="S23" t="str">
        <f t="shared" si="6"/>
        <v/>
      </c>
      <c r="T23" t="str">
        <f t="shared" si="7"/>
        <v/>
      </c>
      <c r="U23">
        <f t="shared" si="8"/>
        <v>0</v>
      </c>
      <c r="V23">
        <f t="shared" si="11"/>
        <v>8.9574998094659901E-8</v>
      </c>
    </row>
    <row r="24" spans="1:22" x14ac:dyDescent="0.5">
      <c r="A24">
        <v>523.66497802734375</v>
      </c>
      <c r="B24">
        <v>50.75</v>
      </c>
      <c r="E24">
        <v>0</v>
      </c>
      <c r="F24">
        <v>7.2024198373180139</v>
      </c>
      <c r="H24" t="s">
        <v>446</v>
      </c>
      <c r="I24">
        <v>410223268.51428765</v>
      </c>
      <c r="J24">
        <f>'hidden params'!J24</f>
        <v>0</v>
      </c>
      <c r="K24" t="str">
        <f t="shared" si="0"/>
        <v/>
      </c>
      <c r="L24">
        <f t="shared" si="1"/>
        <v>0</v>
      </c>
      <c r="M24">
        <f t="shared" si="9"/>
        <v>8.9574998094659901E-8</v>
      </c>
      <c r="N24">
        <f t="shared" si="2"/>
        <v>0</v>
      </c>
      <c r="O24">
        <f t="shared" si="10"/>
        <v>8.9574998094659901E-8</v>
      </c>
      <c r="P24" t="str">
        <f t="shared" si="3"/>
        <v/>
      </c>
      <c r="Q24" t="str">
        <f t="shared" si="4"/>
        <v/>
      </c>
      <c r="R24" t="str">
        <f t="shared" si="5"/>
        <v/>
      </c>
      <c r="S24" t="str">
        <f t="shared" si="6"/>
        <v/>
      </c>
      <c r="T24" t="str">
        <f t="shared" si="7"/>
        <v/>
      </c>
      <c r="U24">
        <f t="shared" si="8"/>
        <v>0</v>
      </c>
      <c r="V24">
        <f t="shared" si="11"/>
        <v>8.9574998094659901E-8</v>
      </c>
    </row>
    <row r="25" spans="1:22" x14ac:dyDescent="0.5">
      <c r="A25">
        <v>523.67498779296875</v>
      </c>
      <c r="B25">
        <v>34.75</v>
      </c>
      <c r="E25">
        <v>0</v>
      </c>
      <c r="H25" t="s">
        <v>452</v>
      </c>
      <c r="I25">
        <v>151815807.52616623</v>
      </c>
      <c r="J25">
        <f>'hidden params'!J25</f>
        <v>0</v>
      </c>
      <c r="K25" t="str">
        <f t="shared" si="0"/>
        <v/>
      </c>
      <c r="L25">
        <f t="shared" si="1"/>
        <v>0</v>
      </c>
      <c r="M25">
        <f t="shared" si="9"/>
        <v>8.9574998094659901E-8</v>
      </c>
      <c r="N25">
        <f t="shared" si="2"/>
        <v>0</v>
      </c>
      <c r="O25">
        <f t="shared" si="10"/>
        <v>8.9574998094659901E-8</v>
      </c>
      <c r="P25" t="str">
        <f t="shared" si="3"/>
        <v/>
      </c>
      <c r="Q25" t="str">
        <f t="shared" si="4"/>
        <v/>
      </c>
      <c r="R25" t="str">
        <f t="shared" si="5"/>
        <v/>
      </c>
      <c r="S25" t="str">
        <f t="shared" si="6"/>
        <v/>
      </c>
      <c r="T25" t="str">
        <f t="shared" si="7"/>
        <v/>
      </c>
      <c r="U25">
        <f t="shared" si="8"/>
        <v>0</v>
      </c>
      <c r="V25">
        <f t="shared" si="11"/>
        <v>8.9574998094659901E-8</v>
      </c>
    </row>
    <row r="26" spans="1:22" x14ac:dyDescent="0.5">
      <c r="A26">
        <v>523.68499755859375</v>
      </c>
      <c r="B26">
        <v>42.5</v>
      </c>
      <c r="E26">
        <v>0</v>
      </c>
      <c r="H26" t="s">
        <v>510</v>
      </c>
      <c r="I26">
        <v>48306230.899048775</v>
      </c>
      <c r="J26">
        <f>'hidden params'!J26</f>
        <v>0</v>
      </c>
      <c r="K26" t="str">
        <f t="shared" si="0"/>
        <v/>
      </c>
      <c r="L26">
        <f t="shared" si="1"/>
        <v>0</v>
      </c>
      <c r="M26">
        <f t="shared" si="9"/>
        <v>8.9574998094659901E-8</v>
      </c>
      <c r="N26">
        <f t="shared" si="2"/>
        <v>0</v>
      </c>
      <c r="O26">
        <f t="shared" si="10"/>
        <v>8.9574998094659901E-8</v>
      </c>
      <c r="P26" t="str">
        <f t="shared" si="3"/>
        <v/>
      </c>
      <c r="Q26" t="str">
        <f t="shared" si="4"/>
        <v/>
      </c>
      <c r="R26" t="str">
        <f t="shared" si="5"/>
        <v/>
      </c>
      <c r="S26" t="str">
        <f t="shared" si="6"/>
        <v/>
      </c>
      <c r="T26" t="str">
        <f t="shared" si="7"/>
        <v/>
      </c>
      <c r="U26">
        <f t="shared" si="8"/>
        <v>0</v>
      </c>
      <c r="V26">
        <f t="shared" si="11"/>
        <v>8.9574998094659901E-8</v>
      </c>
    </row>
    <row r="27" spans="1:22" x14ac:dyDescent="0.5">
      <c r="A27">
        <v>523.69500732421875</v>
      </c>
      <c r="B27">
        <v>63</v>
      </c>
      <c r="E27">
        <v>0</v>
      </c>
      <c r="H27" t="s">
        <v>473</v>
      </c>
      <c r="I27">
        <f xml:space="preserve"> 1 + 1.5*EXP(-(I22 * 0.000239 * I19))</f>
        <v>2.2016061787076344</v>
      </c>
      <c r="J27">
        <f>'hidden params'!J27</f>
        <v>0</v>
      </c>
      <c r="K27" t="str">
        <f t="shared" si="0"/>
        <v/>
      </c>
      <c r="L27">
        <f t="shared" si="1"/>
        <v>0</v>
      </c>
      <c r="M27">
        <f t="shared" si="9"/>
        <v>8.9574998094659901E-8</v>
      </c>
      <c r="N27">
        <f t="shared" si="2"/>
        <v>0</v>
      </c>
      <c r="O27">
        <f t="shared" si="10"/>
        <v>8.9574998094659901E-8</v>
      </c>
      <c r="P27" t="str">
        <f t="shared" si="3"/>
        <v/>
      </c>
      <c r="Q27" t="str">
        <f t="shared" si="4"/>
        <v/>
      </c>
      <c r="R27" t="str">
        <f t="shared" si="5"/>
        <v/>
      </c>
      <c r="S27" t="str">
        <f t="shared" si="6"/>
        <v/>
      </c>
      <c r="T27" t="str">
        <f t="shared" si="7"/>
        <v/>
      </c>
      <c r="U27">
        <f t="shared" si="8"/>
        <v>0</v>
      </c>
      <c r="V27">
        <f t="shared" si="11"/>
        <v>8.9574998094659901E-8</v>
      </c>
    </row>
    <row r="28" spans="1:22" x14ac:dyDescent="0.5">
      <c r="A28">
        <v>523.70501708984375</v>
      </c>
      <c r="B28">
        <v>54</v>
      </c>
      <c r="E28">
        <v>0</v>
      </c>
      <c r="H28" t="s">
        <v>472</v>
      </c>
      <c r="I28">
        <f>MIN((ABS((I3*I8)-I23*I14))/((AVERAGE((I3*I8*(1-I8)),(I23*I14*(1-I14))))),(ABS((I23*I14)-I22*I11))/((AVERAGE((I23*I14*(1-I14)),(I22*I11*(1-I11))))))</f>
        <v>1.4616523872718594</v>
      </c>
      <c r="J28">
        <f>'hidden params'!J28</f>
        <v>0</v>
      </c>
      <c r="K28" t="str">
        <f t="shared" si="0"/>
        <v/>
      </c>
      <c r="L28">
        <f t="shared" si="1"/>
        <v>0</v>
      </c>
      <c r="M28">
        <f t="shared" si="9"/>
        <v>8.9574998094659901E-8</v>
      </c>
      <c r="N28">
        <f t="shared" si="2"/>
        <v>0</v>
      </c>
      <c r="O28">
        <f t="shared" si="10"/>
        <v>8.9574998094659901E-8</v>
      </c>
      <c r="P28" t="str">
        <f t="shared" si="3"/>
        <v/>
      </c>
      <c r="Q28" t="str">
        <f t="shared" si="4"/>
        <v/>
      </c>
      <c r="R28" t="str">
        <f t="shared" si="5"/>
        <v/>
      </c>
      <c r="S28" t="str">
        <f t="shared" si="6"/>
        <v/>
      </c>
      <c r="T28" t="str">
        <f t="shared" si="7"/>
        <v/>
      </c>
      <c r="U28">
        <f t="shared" si="8"/>
        <v>0</v>
      </c>
      <c r="V28">
        <f t="shared" si="11"/>
        <v>8.9574998094659901E-8</v>
      </c>
    </row>
    <row r="29" spans="1:22" x14ac:dyDescent="0.5">
      <c r="A29">
        <v>523.71502685546875</v>
      </c>
      <c r="B29">
        <v>32.5</v>
      </c>
      <c r="H29" t="s">
        <v>474</v>
      </c>
      <c r="I29">
        <f>(I25-I26)/I26</f>
        <v>2.1427789893902842</v>
      </c>
      <c r="J29">
        <f>'hidden params'!J29</f>
        <v>0</v>
      </c>
      <c r="K29" t="str">
        <f t="shared" si="0"/>
        <v/>
      </c>
      <c r="L29">
        <f t="shared" si="1"/>
        <v>0</v>
      </c>
      <c r="M29">
        <f t="shared" si="9"/>
        <v>8.9574998094659901E-8</v>
      </c>
      <c r="N29">
        <f t="shared" si="2"/>
        <v>0</v>
      </c>
      <c r="O29">
        <f t="shared" si="10"/>
        <v>8.9574998094659901E-8</v>
      </c>
      <c r="P29" t="str">
        <f t="shared" si="3"/>
        <v/>
      </c>
      <c r="Q29" t="str">
        <f t="shared" si="4"/>
        <v/>
      </c>
      <c r="R29" t="str">
        <f t="shared" si="5"/>
        <v/>
      </c>
      <c r="S29" t="str">
        <f t="shared" si="6"/>
        <v/>
      </c>
      <c r="T29" t="str">
        <f t="shared" si="7"/>
        <v/>
      </c>
      <c r="U29">
        <f t="shared" si="8"/>
        <v>0</v>
      </c>
      <c r="V29">
        <f t="shared" si="11"/>
        <v>8.9574998094659901E-8</v>
      </c>
    </row>
    <row r="30" spans="1:22" x14ac:dyDescent="0.5">
      <c r="A30">
        <v>523.7249755859375</v>
      </c>
      <c r="B30">
        <v>28.75</v>
      </c>
      <c r="H30" t="s">
        <v>516</v>
      </c>
      <c r="I30">
        <f>(I26-I6)/I6</f>
        <v>-9.3489248514837253E-3</v>
      </c>
      <c r="J30">
        <f>'hidden params'!J30</f>
        <v>0</v>
      </c>
      <c r="K30" t="str">
        <f t="shared" si="0"/>
        <v/>
      </c>
      <c r="L30">
        <f t="shared" si="1"/>
        <v>0</v>
      </c>
      <c r="M30">
        <f t="shared" si="9"/>
        <v>8.9574998094659901E-8</v>
      </c>
      <c r="N30">
        <f t="shared" si="2"/>
        <v>0</v>
      </c>
      <c r="O30">
        <f t="shared" si="10"/>
        <v>8.9574998094659901E-8</v>
      </c>
      <c r="P30" t="str">
        <f t="shared" si="3"/>
        <v/>
      </c>
      <c r="Q30" t="str">
        <f t="shared" si="4"/>
        <v/>
      </c>
      <c r="R30" t="str">
        <f t="shared" si="5"/>
        <v/>
      </c>
      <c r="S30" t="str">
        <f t="shared" si="6"/>
        <v/>
      </c>
      <c r="T30" t="str">
        <f t="shared" si="7"/>
        <v/>
      </c>
      <c r="U30">
        <f t="shared" si="8"/>
        <v>0</v>
      </c>
      <c r="V30">
        <f t="shared" si="11"/>
        <v>8.9574998094659901E-8</v>
      </c>
    </row>
    <row r="31" spans="1:22" x14ac:dyDescent="0.5">
      <c r="A31">
        <v>523.7349853515625</v>
      </c>
      <c r="B31">
        <v>79.25</v>
      </c>
      <c r="H31" t="s">
        <v>475</v>
      </c>
      <c r="I31">
        <f>(0.25* 0.0058*I22*I19)*EXP(-((I17-0.5)^2)/(2*((0.174318)^2)))</f>
        <v>0.61626104906640233</v>
      </c>
    </row>
    <row r="32" spans="1:22" x14ac:dyDescent="0.5">
      <c r="A32">
        <v>523.7449951171875</v>
      </c>
      <c r="B32">
        <v>168.30000305175781</v>
      </c>
      <c r="H32" t="s">
        <v>498</v>
      </c>
      <c r="I32">
        <f xml:space="preserve"> 1/ (0.01 * $R$69)</f>
        <v>3.7925163310978061E-2</v>
      </c>
    </row>
    <row r="33" spans="1:9" x14ac:dyDescent="0.5">
      <c r="A33">
        <v>523.7550048828125</v>
      </c>
      <c r="B33">
        <v>222.80000305175781</v>
      </c>
      <c r="F33">
        <v>10960</v>
      </c>
      <c r="H33" t="s">
        <v>499</v>
      </c>
      <c r="I33">
        <f xml:space="preserve"> 1/ (0.01 * $R$72)</f>
        <v>9.2916253109473654</v>
      </c>
    </row>
    <row r="34" spans="1:9" x14ac:dyDescent="0.5">
      <c r="A34">
        <v>523.7650146484375</v>
      </c>
      <c r="B34">
        <v>245.30000305175781</v>
      </c>
      <c r="H34" t="s">
        <v>522</v>
      </c>
      <c r="I34">
        <f xml:space="preserve"> 1/ (0.01 * $R$75)</f>
        <v>3.1513211423148766</v>
      </c>
    </row>
    <row r="35" spans="1:9" ht="14.7" thickBot="1" x14ac:dyDescent="0.55000000000000004">
      <c r="A35">
        <v>523.7750244140625</v>
      </c>
      <c r="B35">
        <v>268</v>
      </c>
    </row>
    <row r="36" spans="1:9" x14ac:dyDescent="0.5">
      <c r="A36">
        <v>523.78497314453125</v>
      </c>
      <c r="B36">
        <v>300.5</v>
      </c>
      <c r="G36" s="14">
        <v>30</v>
      </c>
      <c r="H36" s="15" t="s">
        <v>505</v>
      </c>
      <c r="I36" s="18" t="s">
        <v>506</v>
      </c>
    </row>
    <row r="37" spans="1:9" x14ac:dyDescent="0.5">
      <c r="A37">
        <v>523.79498291015625</v>
      </c>
      <c r="B37">
        <v>304.29998779296875</v>
      </c>
      <c r="G37" s="13" t="s">
        <v>461</v>
      </c>
      <c r="H37">
        <f>AVERAGE(K101:K110)</f>
        <v>2.692778531429167</v>
      </c>
      <c r="I37" s="19">
        <f>STDEV(K101:K110)</f>
        <v>1.5682196899313292</v>
      </c>
    </row>
    <row r="38" spans="1:9" x14ac:dyDescent="0.5">
      <c r="A38">
        <v>523.80499267578125</v>
      </c>
      <c r="B38">
        <v>311.20001220703125</v>
      </c>
      <c r="G38" s="13" t="s">
        <v>463</v>
      </c>
      <c r="H38">
        <f>AVERAGE(M101:M110)</f>
        <v>4.422237107319626</v>
      </c>
      <c r="I38" s="19">
        <f>STDEV(M101:M110)</f>
        <v>0.73858017979773016</v>
      </c>
    </row>
    <row r="39" spans="1:9" x14ac:dyDescent="0.5">
      <c r="A39">
        <v>523.81500244140625</v>
      </c>
      <c r="B39">
        <v>439.29998779296875</v>
      </c>
      <c r="G39" s="13" t="s">
        <v>465</v>
      </c>
      <c r="H39">
        <f>AVERAGE(O101:O110)</f>
        <v>5.8122612011059642</v>
      </c>
      <c r="I39" s="19">
        <f>STDEV(O101:O110)</f>
        <v>0.70110267193468001</v>
      </c>
    </row>
    <row r="40" spans="1:9" x14ac:dyDescent="0.5">
      <c r="A40">
        <v>523.82501220703125</v>
      </c>
      <c r="B40">
        <v>622.79998779296875</v>
      </c>
      <c r="G40" s="13" t="s">
        <v>507</v>
      </c>
      <c r="H40">
        <f>AVERAGE(Q101:Q110)</f>
        <v>0.25959350804791231</v>
      </c>
      <c r="I40" s="19">
        <f>STDEV(Q101:Q110)</f>
        <v>0.32231841149479873</v>
      </c>
    </row>
    <row r="41" spans="1:9" x14ac:dyDescent="0.5">
      <c r="A41">
        <v>523.83502197265625</v>
      </c>
      <c r="B41">
        <v>797.5</v>
      </c>
      <c r="G41" s="13" t="s">
        <v>508</v>
      </c>
      <c r="H41">
        <f>AVERAGE(R101:R110)</f>
        <v>0.38973914822284456</v>
      </c>
      <c r="I41" s="19">
        <f>STDEV(R101:R110)</f>
        <v>0.34023895582270441</v>
      </c>
    </row>
    <row r="42" spans="1:9" ht="14.7" thickBot="1" x14ac:dyDescent="0.55000000000000004">
      <c r="A42">
        <v>523.844970703125</v>
      </c>
      <c r="B42">
        <v>961.29998779296875</v>
      </c>
      <c r="G42" s="16" t="s">
        <v>509</v>
      </c>
      <c r="H42" s="17">
        <f>AVERAGE(S101:S110)</f>
        <v>0.35066734372924319</v>
      </c>
      <c r="I42" s="20">
        <f>STDEV(S101:S110)</f>
        <v>0.36271456807663538</v>
      </c>
    </row>
    <row r="43" spans="1:9" x14ac:dyDescent="0.5">
      <c r="A43">
        <v>523.85498046875</v>
      </c>
      <c r="B43">
        <v>869.70001220703125</v>
      </c>
      <c r="F43">
        <v>128.85373388513341</v>
      </c>
    </row>
    <row r="44" spans="1:9" x14ac:dyDescent="0.5">
      <c r="A44">
        <v>523.864990234375</v>
      </c>
      <c r="B44">
        <v>518</v>
      </c>
      <c r="F44">
        <f xml:space="preserve"> $F$51 / 2</f>
        <v>128.85373388513341</v>
      </c>
    </row>
    <row r="45" spans="1:9" x14ac:dyDescent="0.5">
      <c r="A45">
        <v>523.875</v>
      </c>
      <c r="B45">
        <v>263.5</v>
      </c>
    </row>
    <row r="46" spans="1:9" x14ac:dyDescent="0.5">
      <c r="A46">
        <v>523.885009765625</v>
      </c>
      <c r="B46">
        <v>175.5</v>
      </c>
    </row>
    <row r="47" spans="1:9" x14ac:dyDescent="0.5">
      <c r="A47">
        <v>523.89501953125</v>
      </c>
      <c r="B47">
        <v>112.30000305175781</v>
      </c>
    </row>
    <row r="48" spans="1:9" x14ac:dyDescent="0.5">
      <c r="A48">
        <v>523.905029296875</v>
      </c>
      <c r="B48">
        <v>63</v>
      </c>
    </row>
    <row r="49" spans="1:16" x14ac:dyDescent="0.5">
      <c r="A49">
        <v>523.91497802734375</v>
      </c>
      <c r="B49">
        <v>62</v>
      </c>
    </row>
    <row r="50" spans="1:16" x14ac:dyDescent="0.5">
      <c r="A50">
        <v>523.92498779296875</v>
      </c>
      <c r="B50">
        <v>74.75</v>
      </c>
      <c r="E50" t="s">
        <v>440</v>
      </c>
      <c r="F50">
        <f>MEDIAN(F54:F68)</f>
        <v>144.65000152587891</v>
      </c>
    </row>
    <row r="51" spans="1:16" x14ac:dyDescent="0.5">
      <c r="A51">
        <v>523.93499755859375</v>
      </c>
      <c r="B51">
        <v>99</v>
      </c>
      <c r="E51" t="s">
        <v>441</v>
      </c>
      <c r="F51">
        <f>AVERAGE(F54:F68)</f>
        <v>257.70746777026682</v>
      </c>
    </row>
    <row r="52" spans="1:16" x14ac:dyDescent="0.5">
      <c r="A52">
        <v>523.94500732421875</v>
      </c>
      <c r="B52">
        <v>103</v>
      </c>
      <c r="E52" t="s">
        <v>442</v>
      </c>
      <c r="F52">
        <f>SUM(E$1:E$12)</f>
        <v>980130</v>
      </c>
    </row>
    <row r="53" spans="1:16" x14ac:dyDescent="0.5">
      <c r="A53">
        <v>523.95501708984375</v>
      </c>
      <c r="B53">
        <v>53.75</v>
      </c>
      <c r="E53" t="s">
        <v>443</v>
      </c>
      <c r="F53">
        <f>ABS(F52/F50)</f>
        <v>6775.8727249280246</v>
      </c>
    </row>
    <row r="54" spans="1:16" x14ac:dyDescent="0.5">
      <c r="A54">
        <v>523.96502685546875</v>
      </c>
      <c r="B54">
        <v>22.75</v>
      </c>
      <c r="F54">
        <f>AVERAGE(B1:B10)</f>
        <v>20.6</v>
      </c>
    </row>
    <row r="55" spans="1:16" x14ac:dyDescent="0.5">
      <c r="A55">
        <v>523.9749755859375</v>
      </c>
      <c r="B55">
        <v>37.5</v>
      </c>
      <c r="F55">
        <v>77.75</v>
      </c>
    </row>
    <row r="56" spans="1:16" x14ac:dyDescent="0.5">
      <c r="A56">
        <v>523.9849853515625</v>
      </c>
      <c r="B56">
        <v>59</v>
      </c>
      <c r="F56">
        <v>98.75</v>
      </c>
    </row>
    <row r="57" spans="1:16" x14ac:dyDescent="0.5">
      <c r="A57">
        <v>523.9949951171875</v>
      </c>
      <c r="B57">
        <v>56.25</v>
      </c>
      <c r="F57">
        <v>150.80000305175781</v>
      </c>
    </row>
    <row r="58" spans="1:16" x14ac:dyDescent="0.5">
      <c r="A58">
        <v>524.0050048828125</v>
      </c>
      <c r="B58">
        <v>57.5</v>
      </c>
      <c r="F58">
        <v>172.19999694824219</v>
      </c>
    </row>
    <row r="59" spans="1:16" x14ac:dyDescent="0.5">
      <c r="A59">
        <v>524.0150146484375</v>
      </c>
      <c r="B59">
        <v>77.75</v>
      </c>
      <c r="F59">
        <v>138.5</v>
      </c>
    </row>
    <row r="60" spans="1:16" x14ac:dyDescent="0.5">
      <c r="A60">
        <v>524.0250244140625</v>
      </c>
      <c r="B60">
        <v>72</v>
      </c>
      <c r="F60">
        <v>315.5</v>
      </c>
    </row>
    <row r="61" spans="1:16" x14ac:dyDescent="0.5">
      <c r="A61">
        <v>524.03497314453125</v>
      </c>
      <c r="B61">
        <v>53</v>
      </c>
      <c r="F61">
        <v>284</v>
      </c>
      <c r="I61" s="21"/>
    </row>
    <row r="62" spans="1:16" x14ac:dyDescent="0.5">
      <c r="A62">
        <v>524.04498291015625</v>
      </c>
      <c r="B62">
        <v>52.75</v>
      </c>
      <c r="F62">
        <v>213</v>
      </c>
      <c r="I62" s="21"/>
    </row>
    <row r="63" spans="1:16" x14ac:dyDescent="0.5">
      <c r="A63">
        <v>524.05499267578125</v>
      </c>
      <c r="B63">
        <v>42.5</v>
      </c>
      <c r="F63">
        <v>129.30000305175781</v>
      </c>
      <c r="I63" s="21"/>
    </row>
    <row r="64" spans="1:16" x14ac:dyDescent="0.5">
      <c r="A64">
        <v>524.06500244140625</v>
      </c>
      <c r="B64">
        <v>26.75</v>
      </c>
      <c r="F64">
        <v>55.75</v>
      </c>
      <c r="L64" t="s">
        <v>485</v>
      </c>
      <c r="M64" t="s">
        <v>486</v>
      </c>
      <c r="N64" t="s">
        <v>487</v>
      </c>
      <c r="O64" t="s">
        <v>488</v>
      </c>
      <c r="P64" t="s">
        <v>489</v>
      </c>
    </row>
    <row r="65" spans="1:20" x14ac:dyDescent="0.5">
      <c r="A65">
        <v>524.07501220703125</v>
      </c>
      <c r="B65">
        <v>24.25</v>
      </c>
      <c r="F65">
        <v>94</v>
      </c>
      <c r="I65" t="s">
        <v>491</v>
      </c>
      <c r="L65">
        <v>0.99977131440472022</v>
      </c>
      <c r="M65">
        <v>0.99780574122257859</v>
      </c>
      <c r="N65">
        <v>0.9999761873796581</v>
      </c>
      <c r="O65">
        <v>0.99954268110654199</v>
      </c>
      <c r="P65">
        <v>0.99862804331962607</v>
      </c>
    </row>
    <row r="66" spans="1:20" x14ac:dyDescent="0.5">
      <c r="A66">
        <v>524.08502197265625</v>
      </c>
      <c r="B66">
        <v>26</v>
      </c>
      <c r="F66">
        <v>1545</v>
      </c>
      <c r="I66" t="s">
        <v>492</v>
      </c>
      <c r="J66" t="s">
        <v>493</v>
      </c>
      <c r="K66" t="s">
        <v>494</v>
      </c>
      <c r="L66" t="s">
        <v>495</v>
      </c>
      <c r="M66" t="s">
        <v>496</v>
      </c>
      <c r="N66" t="s">
        <v>486</v>
      </c>
      <c r="O66" t="s">
        <v>487</v>
      </c>
      <c r="P66" t="s">
        <v>482</v>
      </c>
      <c r="Q66" t="s">
        <v>483</v>
      </c>
      <c r="R66" t="s">
        <v>497</v>
      </c>
      <c r="S66" t="s">
        <v>482</v>
      </c>
      <c r="T66" t="s">
        <v>483</v>
      </c>
    </row>
    <row r="67" spans="1:20" x14ac:dyDescent="0.5">
      <c r="A67">
        <v>524.094970703125</v>
      </c>
      <c r="B67">
        <v>32.75</v>
      </c>
      <c r="F67">
        <f>AVERAGE(B$576:B$586)</f>
        <v>312.754545731978</v>
      </c>
      <c r="I67" t="s">
        <v>476</v>
      </c>
      <c r="J67">
        <v>1.0009999999999999</v>
      </c>
      <c r="K67">
        <v>49421742.820491448</v>
      </c>
      <c r="L67">
        <v>2.0254243231280002E-8</v>
      </c>
      <c r="M67">
        <v>2.7764451051977934</v>
      </c>
      <c r="N67">
        <v>-137216754.94329768</v>
      </c>
      <c r="O67">
        <v>137216756.94529766</v>
      </c>
      <c r="P67">
        <v>1</v>
      </c>
      <c r="Q67" s="12" t="s">
        <v>490</v>
      </c>
      <c r="R67">
        <v>4937237045.0041409</v>
      </c>
      <c r="S67">
        <v>1</v>
      </c>
      <c r="T67" s="12" t="s">
        <v>490</v>
      </c>
    </row>
    <row r="68" spans="1:20" x14ac:dyDescent="0.5">
      <c r="A68">
        <v>524.10400390625</v>
      </c>
      <c r="B68">
        <v>30</v>
      </c>
      <c r="I68" t="s">
        <v>477</v>
      </c>
      <c r="J68">
        <v>9.9999999999999829E-4</v>
      </c>
      <c r="K68">
        <v>49327.543285713487</v>
      </c>
      <c r="L68">
        <v>2.0272649586617945E-8</v>
      </c>
      <c r="M68">
        <v>2.7764451051977934</v>
      </c>
      <c r="N68">
        <v>-136955.21510705148</v>
      </c>
      <c r="O68">
        <v>136955.21710705149</v>
      </c>
      <c r="P68">
        <v>1</v>
      </c>
      <c r="Q68" s="12" t="s">
        <v>490</v>
      </c>
      <c r="R68">
        <v>4932754328.5713568</v>
      </c>
      <c r="S68">
        <v>1</v>
      </c>
      <c r="T68" s="12" t="s">
        <v>490</v>
      </c>
    </row>
    <row r="69" spans="1:20" x14ac:dyDescent="0.5">
      <c r="A69">
        <v>524.114990234375</v>
      </c>
      <c r="B69">
        <v>28.5</v>
      </c>
      <c r="I69" t="s">
        <v>478</v>
      </c>
      <c r="J69">
        <v>246.5</v>
      </c>
      <c r="K69">
        <v>6499.6424136332334</v>
      </c>
      <c r="L69">
        <v>3.7925163310978061E-2</v>
      </c>
      <c r="M69">
        <v>2.7764451051977934</v>
      </c>
      <c r="N69">
        <v>-17799.400364867965</v>
      </c>
      <c r="O69">
        <v>18292.400364867965</v>
      </c>
      <c r="P69">
        <v>0.97156464749461147</v>
      </c>
      <c r="Q69" s="12" t="s">
        <v>490</v>
      </c>
      <c r="R69">
        <v>2636.7717702366058</v>
      </c>
      <c r="S69">
        <v>0.99999999999999822</v>
      </c>
      <c r="T69" s="12" t="s">
        <v>490</v>
      </c>
    </row>
    <row r="70" spans="1:20" x14ac:dyDescent="0.5">
      <c r="A70">
        <v>524.125</v>
      </c>
      <c r="B70">
        <v>47.5</v>
      </c>
      <c r="I70" t="s">
        <v>479</v>
      </c>
      <c r="J70">
        <v>7.2024178027881236</v>
      </c>
      <c r="K70">
        <v>0.1634619325263241</v>
      </c>
      <c r="L70">
        <v>44.061743865827829</v>
      </c>
      <c r="M70">
        <v>2.7764451051977934</v>
      </c>
      <c r="N70">
        <v>6.7485747203392394</v>
      </c>
      <c r="O70">
        <v>7.6562608852370078</v>
      </c>
      <c r="P70">
        <v>1.5864072223552917E-6</v>
      </c>
      <c r="Q70" t="s">
        <v>484</v>
      </c>
      <c r="R70">
        <v>2.2695424925647392</v>
      </c>
      <c r="S70">
        <v>5.2065038559448227E-5</v>
      </c>
      <c r="T70" t="s">
        <v>484</v>
      </c>
    </row>
    <row r="71" spans="1:20" x14ac:dyDescent="0.5">
      <c r="A71">
        <v>524.135009765625</v>
      </c>
      <c r="B71">
        <v>47.5</v>
      </c>
      <c r="I71" t="s">
        <v>480</v>
      </c>
      <c r="J71">
        <v>0.76459276493316886</v>
      </c>
      <c r="K71">
        <v>3.4669794948072021E-2</v>
      </c>
      <c r="L71">
        <v>22.05357043727447</v>
      </c>
      <c r="M71">
        <v>2.7764451051977934</v>
      </c>
      <c r="N71">
        <v>0.66833398245138309</v>
      </c>
      <c r="O71">
        <v>0.86085154741495462</v>
      </c>
      <c r="P71">
        <v>2.5021074118916066E-5</v>
      </c>
      <c r="Q71" t="s">
        <v>484</v>
      </c>
      <c r="R71">
        <v>4.5344131592851813</v>
      </c>
      <c r="S71">
        <v>8.0789238673729556E-4</v>
      </c>
      <c r="T71" t="s">
        <v>484</v>
      </c>
    </row>
    <row r="72" spans="1:20" x14ac:dyDescent="0.5">
      <c r="A72">
        <v>524.14398193359375</v>
      </c>
      <c r="B72">
        <v>26.5</v>
      </c>
      <c r="I72" t="s">
        <v>481</v>
      </c>
      <c r="J72">
        <v>379413.12115688232</v>
      </c>
      <c r="K72">
        <v>40833.880883020422</v>
      </c>
      <c r="L72">
        <v>9.2916253109473654</v>
      </c>
      <c r="M72">
        <v>2.7764451051977934</v>
      </c>
      <c r="N72">
        <v>266040.09245299053</v>
      </c>
      <c r="O72">
        <v>492786.14986077411</v>
      </c>
      <c r="P72">
        <v>7.4639946346188456E-4</v>
      </c>
      <c r="Q72" t="s">
        <v>484</v>
      </c>
      <c r="R72">
        <v>10.762379740192525</v>
      </c>
      <c r="S72">
        <v>2.1859150426580647E-2</v>
      </c>
      <c r="T72" t="s">
        <v>484</v>
      </c>
    </row>
    <row r="73" spans="1:20" x14ac:dyDescent="0.5">
      <c r="A73">
        <v>524.15399169921875</v>
      </c>
      <c r="B73">
        <v>28.5</v>
      </c>
      <c r="I73" t="s">
        <v>517</v>
      </c>
      <c r="J73">
        <v>4.9538955800534898</v>
      </c>
      <c r="K73">
        <v>0.5716218398090801</v>
      </c>
      <c r="L73">
        <v>8.6663861228746537</v>
      </c>
      <c r="M73">
        <v>2.7764451051977934</v>
      </c>
      <c r="N73">
        <v>3.3668189208914123</v>
      </c>
      <c r="O73">
        <v>6.5409722392155674</v>
      </c>
      <c r="P73">
        <v>9.7543998369105194E-4</v>
      </c>
      <c r="Q73" t="s">
        <v>484</v>
      </c>
      <c r="R73">
        <v>11.538835055600989</v>
      </c>
      <c r="S73">
        <v>2.8080825944122669E-2</v>
      </c>
      <c r="T73" t="s">
        <v>484</v>
      </c>
    </row>
    <row r="74" spans="1:20" x14ac:dyDescent="0.5">
      <c r="A74">
        <v>524.16400146484375</v>
      </c>
      <c r="B74">
        <v>32</v>
      </c>
      <c r="I74" t="s">
        <v>518</v>
      </c>
      <c r="J74">
        <v>0.80620130320346317</v>
      </c>
      <c r="K74">
        <v>7.1753302963727283E-2</v>
      </c>
      <c r="L74">
        <v>11.235737867161514</v>
      </c>
      <c r="M74">
        <v>2.7764451051977934</v>
      </c>
      <c r="N74">
        <v>0.60698219640804818</v>
      </c>
      <c r="O74">
        <v>1.0054204099988782</v>
      </c>
      <c r="P74">
        <v>3.5739747381209516E-4</v>
      </c>
      <c r="Q74" t="s">
        <v>484</v>
      </c>
      <c r="R74">
        <v>8.9001720387468435</v>
      </c>
      <c r="S74">
        <v>1.0859831749212222E-2</v>
      </c>
      <c r="T74" t="s">
        <v>484</v>
      </c>
    </row>
    <row r="75" spans="1:20" x14ac:dyDescent="0.5">
      <c r="A75">
        <v>524.17401123046875</v>
      </c>
      <c r="B75">
        <v>30.5</v>
      </c>
      <c r="I75" t="s">
        <v>519</v>
      </c>
      <c r="J75">
        <v>148873.30150892647</v>
      </c>
      <c r="K75">
        <v>47241.551966857973</v>
      </c>
      <c r="L75">
        <v>3.1513211423148766</v>
      </c>
      <c r="M75">
        <v>2.7764451051977934</v>
      </c>
      <c r="N75">
        <v>17709.725788596457</v>
      </c>
      <c r="O75">
        <v>280036.8772292565</v>
      </c>
      <c r="P75">
        <v>3.4470213435815619E-2</v>
      </c>
      <c r="Q75" t="s">
        <v>484</v>
      </c>
      <c r="R75">
        <v>31.732722716588214</v>
      </c>
      <c r="S75">
        <v>0.50022846614273142</v>
      </c>
      <c r="T75" s="12" t="s">
        <v>490</v>
      </c>
    </row>
    <row r="76" spans="1:20" x14ac:dyDescent="0.5">
      <c r="A76">
        <v>524.18402099609375</v>
      </c>
      <c r="B76">
        <v>35.75</v>
      </c>
    </row>
    <row r="77" spans="1:20" x14ac:dyDescent="0.5">
      <c r="A77">
        <v>524.1939697265625</v>
      </c>
      <c r="B77">
        <v>25.25</v>
      </c>
      <c r="I77" t="s">
        <v>500</v>
      </c>
      <c r="J77" t="s">
        <v>501</v>
      </c>
      <c r="K77" t="s">
        <v>472</v>
      </c>
    </row>
    <row r="78" spans="1:20" x14ac:dyDescent="0.5">
      <c r="A78">
        <v>524.2039794921875</v>
      </c>
      <c r="B78">
        <v>24.5</v>
      </c>
      <c r="I78">
        <f>MIN(I32:I34)</f>
        <v>3.7925163310978061E-2</v>
      </c>
      <c r="J78">
        <f>I30</f>
        <v>-9.3489248514837253E-3</v>
      </c>
      <c r="K78">
        <f>I28</f>
        <v>1.4616523872718594</v>
      </c>
    </row>
    <row r="79" spans="1:20" x14ac:dyDescent="0.5">
      <c r="A79">
        <v>524.2139892578125</v>
      </c>
      <c r="B79">
        <v>33.5</v>
      </c>
      <c r="I79">
        <f>8</f>
        <v>8</v>
      </c>
      <c r="J79">
        <f>J80*2</f>
        <v>1.2325220981328047</v>
      </c>
      <c r="K79">
        <v>2</v>
      </c>
    </row>
    <row r="80" spans="1:20" x14ac:dyDescent="0.5">
      <c r="A80">
        <v>524.2239990234375</v>
      </c>
      <c r="B80">
        <v>46.25</v>
      </c>
      <c r="I80">
        <f>4</f>
        <v>4</v>
      </c>
      <c r="J80">
        <f>I31</f>
        <v>0.61626104906640233</v>
      </c>
      <c r="K80">
        <v>1.5</v>
      </c>
    </row>
    <row r="81" spans="1:11" x14ac:dyDescent="0.5">
      <c r="A81">
        <v>524.2340087890625</v>
      </c>
      <c r="B81">
        <v>90.75</v>
      </c>
      <c r="I81">
        <f>2</f>
        <v>2</v>
      </c>
      <c r="J81">
        <f>J80/2</f>
        <v>0.30813052453320117</v>
      </c>
      <c r="K81">
        <v>1</v>
      </c>
    </row>
    <row r="82" spans="1:11" x14ac:dyDescent="0.5">
      <c r="A82">
        <v>524.2440185546875</v>
      </c>
      <c r="B82">
        <v>167.5</v>
      </c>
    </row>
    <row r="83" spans="1:11" x14ac:dyDescent="0.5">
      <c r="A83">
        <v>524.2540283203125</v>
      </c>
      <c r="B83">
        <v>455.29998779296875</v>
      </c>
    </row>
    <row r="84" spans="1:11" x14ac:dyDescent="0.5">
      <c r="A84">
        <v>524.26397705078125</v>
      </c>
      <c r="B84">
        <v>1391</v>
      </c>
    </row>
    <row r="85" spans="1:11" x14ac:dyDescent="0.5">
      <c r="A85">
        <v>524.27398681640625</v>
      </c>
      <c r="B85">
        <v>2318</v>
      </c>
    </row>
    <row r="86" spans="1:11" x14ac:dyDescent="0.5">
      <c r="A86">
        <v>524.28399658203125</v>
      </c>
      <c r="B86">
        <v>1957</v>
      </c>
    </row>
    <row r="87" spans="1:11" x14ac:dyDescent="0.5">
      <c r="A87">
        <v>524.29400634765625</v>
      </c>
      <c r="B87">
        <v>903.5</v>
      </c>
    </row>
    <row r="88" spans="1:11" x14ac:dyDescent="0.5">
      <c r="A88">
        <v>524.30401611328125</v>
      </c>
      <c r="B88">
        <v>299</v>
      </c>
    </row>
    <row r="89" spans="1:11" x14ac:dyDescent="0.5">
      <c r="A89">
        <v>524.31402587890625</v>
      </c>
      <c r="B89">
        <v>144</v>
      </c>
      <c r="I89">
        <v>151815807.52616623</v>
      </c>
    </row>
    <row r="90" spans="1:11" x14ac:dyDescent="0.5">
      <c r="A90">
        <v>524.323974609375</v>
      </c>
      <c r="B90">
        <v>216.5</v>
      </c>
      <c r="H90" t="s">
        <v>503</v>
      </c>
      <c r="I90">
        <f>((MIN(I24:I25)-I26)/(I98-I97))/((I26/(I96-I98)))</f>
        <v>0.7142596631300947</v>
      </c>
    </row>
    <row r="91" spans="1:11" x14ac:dyDescent="0.5">
      <c r="A91">
        <v>524.333984375</v>
      </c>
      <c r="B91">
        <v>559.29998779296875</v>
      </c>
      <c r="H91" t="s">
        <v>504</v>
      </c>
      <c r="I91">
        <f>_xlfn.F.DIST(I90,I96-I97,I96-I98,FALSE)</f>
        <v>0.29336101053182639</v>
      </c>
    </row>
    <row r="92" spans="1:11" x14ac:dyDescent="0.5">
      <c r="A92">
        <v>524.343994140625</v>
      </c>
      <c r="B92">
        <v>1029</v>
      </c>
      <c r="I92">
        <f>ROUND(I91,3-(1+INT(LOG10(I91))))</f>
        <v>0.29299999999999998</v>
      </c>
    </row>
    <row r="93" spans="1:11" x14ac:dyDescent="0.5">
      <c r="A93">
        <v>524.35400390625</v>
      </c>
      <c r="B93">
        <v>1107</v>
      </c>
      <c r="H93" t="s">
        <v>523</v>
      </c>
      <c r="I93">
        <f>((I26-I6)/(I99-I98))/((I6/(I96-I99)))</f>
        <v>6.2326165676558172E-3</v>
      </c>
    </row>
    <row r="94" spans="1:11" x14ac:dyDescent="0.5">
      <c r="A94">
        <v>524.364013671875</v>
      </c>
      <c r="B94">
        <v>693.79998779296875</v>
      </c>
      <c r="H94" t="s">
        <v>524</v>
      </c>
      <c r="I94">
        <v>1</v>
      </c>
    </row>
    <row r="95" spans="1:11" x14ac:dyDescent="0.5">
      <c r="A95">
        <v>524.3740234375</v>
      </c>
      <c r="B95">
        <v>262.29998779296875</v>
      </c>
      <c r="I95">
        <f>ROUND(I94,3-(1+INT(LOG10(I94))))</f>
        <v>1</v>
      </c>
    </row>
    <row r="96" spans="1:11" x14ac:dyDescent="0.5">
      <c r="A96">
        <v>524.38397216796875</v>
      </c>
      <c r="B96">
        <v>81</v>
      </c>
      <c r="H96" t="s">
        <v>502</v>
      </c>
      <c r="I96">
        <v>8</v>
      </c>
    </row>
    <row r="97" spans="1:19" x14ac:dyDescent="0.5">
      <c r="A97">
        <v>524.39398193359375</v>
      </c>
      <c r="B97">
        <v>28.75</v>
      </c>
      <c r="H97" t="s">
        <v>23</v>
      </c>
      <c r="I97">
        <v>4</v>
      </c>
      <c r="J97" t="s">
        <v>467</v>
      </c>
      <c r="K97">
        <f>AVERAGE(K101:K120)</f>
        <v>2.692778531429167</v>
      </c>
      <c r="L97">
        <f t="shared" ref="L97:P97" si="12">AVERAGE(L101:L120)</f>
        <v>105102.88704854526</v>
      </c>
      <c r="M97">
        <f t="shared" si="12"/>
        <v>4.422237107319626</v>
      </c>
      <c r="N97">
        <f t="shared" si="12"/>
        <v>180098.3774891205</v>
      </c>
      <c r="O97">
        <f t="shared" si="12"/>
        <v>5.8122612011059642</v>
      </c>
      <c r="P97">
        <f t="shared" si="12"/>
        <v>170698.88923901544</v>
      </c>
    </row>
    <row r="98" spans="1:19" x14ac:dyDescent="0.5">
      <c r="A98">
        <v>524.40399169921875</v>
      </c>
      <c r="B98">
        <v>4.5</v>
      </c>
      <c r="H98" t="s">
        <v>24</v>
      </c>
      <c r="I98">
        <v>7</v>
      </c>
      <c r="J98" t="s">
        <v>468</v>
      </c>
      <c r="K98">
        <f>K99/AVERAGE(K101:K120)</f>
        <v>0.58237975073984682</v>
      </c>
      <c r="L98">
        <f t="shared" ref="L98:P98" si="13">L99/AVERAGE(L101:L120)</f>
        <v>1.2677728489880711</v>
      </c>
      <c r="M98">
        <f t="shared" si="13"/>
        <v>0.16701505637842043</v>
      </c>
      <c r="N98">
        <f t="shared" si="13"/>
        <v>0.93570856574775663</v>
      </c>
      <c r="O98">
        <f t="shared" si="13"/>
        <v>0.12062477023594076</v>
      </c>
      <c r="P98">
        <f t="shared" si="13"/>
        <v>1.1099615742926709</v>
      </c>
    </row>
    <row r="99" spans="1:19" x14ac:dyDescent="0.5">
      <c r="A99">
        <v>524.41400146484375</v>
      </c>
      <c r="B99">
        <v>3</v>
      </c>
      <c r="H99" t="s">
        <v>1</v>
      </c>
      <c r="I99">
        <v>10</v>
      </c>
      <c r="J99" t="s">
        <v>459</v>
      </c>
      <c r="K99">
        <f>STDEV(K101:K120)</f>
        <v>1.5682196899313292</v>
      </c>
      <c r="L99">
        <f t="shared" ref="L99:P99" si="14">STDEV(L101:L120)</f>
        <v>133246.58655040566</v>
      </c>
      <c r="M99">
        <f t="shared" si="14"/>
        <v>0.73858017979773016</v>
      </c>
      <c r="N99">
        <f t="shared" si="14"/>
        <v>168519.594493843</v>
      </c>
      <c r="O99">
        <f t="shared" si="14"/>
        <v>0.70110267193468001</v>
      </c>
      <c r="P99">
        <f t="shared" si="14"/>
        <v>189469.20782974784</v>
      </c>
    </row>
    <row r="100" spans="1:19" x14ac:dyDescent="0.5">
      <c r="A100">
        <v>524.42401123046875</v>
      </c>
      <c r="B100">
        <v>7</v>
      </c>
      <c r="J100" t="s">
        <v>460</v>
      </c>
      <c r="K100" t="s">
        <v>461</v>
      </c>
      <c r="L100" t="s">
        <v>462</v>
      </c>
      <c r="M100" t="s">
        <v>463</v>
      </c>
      <c r="N100" t="s">
        <v>464</v>
      </c>
      <c r="O100" t="s">
        <v>465</v>
      </c>
      <c r="P100" t="s">
        <v>466</v>
      </c>
      <c r="Q100" t="s">
        <v>469</v>
      </c>
      <c r="R100" t="s">
        <v>470</v>
      </c>
      <c r="S100" t="s">
        <v>471</v>
      </c>
    </row>
    <row r="101" spans="1:19" x14ac:dyDescent="0.5">
      <c r="A101">
        <v>524.43402099609375</v>
      </c>
      <c r="B101">
        <v>14.75</v>
      </c>
      <c r="J101">
        <v>1</v>
      </c>
      <c r="K101">
        <v>4.0727546639552816</v>
      </c>
      <c r="L101">
        <v>235361.9530352852</v>
      </c>
      <c r="M101">
        <v>5.0708906961746125</v>
      </c>
      <c r="N101">
        <v>117062.89904541413</v>
      </c>
      <c r="O101">
        <v>6.8307797865365067</v>
      </c>
      <c r="P101">
        <v>42577.425539285337</v>
      </c>
      <c r="Q101">
        <f>L101/SUM(P101,N101,L101)</f>
        <v>0.59584960991469815</v>
      </c>
      <c r="R101">
        <f>N101/SUM(P101,N101,L101)</f>
        <v>0.29636006088561212</v>
      </c>
      <c r="S101">
        <f>P101/SUM(P101,N101,L101)</f>
        <v>0.1077903291996896</v>
      </c>
    </row>
    <row r="102" spans="1:19" x14ac:dyDescent="0.5">
      <c r="A102">
        <v>524.4439697265625</v>
      </c>
      <c r="B102">
        <v>28.25</v>
      </c>
      <c r="J102">
        <v>2</v>
      </c>
      <c r="K102">
        <v>4.8020426597900139</v>
      </c>
      <c r="L102">
        <v>326712.64512681926</v>
      </c>
      <c r="M102">
        <v>4.8994280819340945</v>
      </c>
      <c r="N102">
        <v>117621.7788729523</v>
      </c>
      <c r="O102">
        <v>6.0028772554103895</v>
      </c>
      <c r="P102">
        <v>52016.176696998111</v>
      </c>
      <c r="Q102">
        <f t="shared" ref="Q102:Q110" si="15">L102/SUM(P102,N102,L102)</f>
        <v>0.65822957536101467</v>
      </c>
      <c r="R102">
        <f t="shared" ref="R102:R110" si="16">N102/SUM(P102,N102,L102)</f>
        <v>0.23697317724172506</v>
      </c>
      <c r="S102">
        <f t="shared" ref="S102:S110" si="17">P102/SUM(P102,N102,L102)</f>
        <v>0.10479724739726026</v>
      </c>
    </row>
    <row r="103" spans="1:19" x14ac:dyDescent="0.5">
      <c r="A103">
        <v>524.4539794921875</v>
      </c>
      <c r="B103">
        <v>35.75</v>
      </c>
      <c r="J103">
        <v>3</v>
      </c>
      <c r="K103">
        <v>1.963405073810101</v>
      </c>
      <c r="L103">
        <v>0</v>
      </c>
      <c r="M103">
        <v>4.9508746360256</v>
      </c>
      <c r="N103">
        <v>465137.60986345587</v>
      </c>
      <c r="O103">
        <v>5.9929856361197764</v>
      </c>
      <c r="P103">
        <v>31070.385551657775</v>
      </c>
      <c r="Q103">
        <f t="shared" si="15"/>
        <v>0</v>
      </c>
      <c r="R103">
        <f t="shared" si="16"/>
        <v>0.9373843512423351</v>
      </c>
      <c r="S103">
        <f t="shared" si="17"/>
        <v>6.2615648757664955E-2</v>
      </c>
    </row>
    <row r="104" spans="1:19" x14ac:dyDescent="0.5">
      <c r="A104">
        <v>524.4639892578125</v>
      </c>
      <c r="B104">
        <v>36.75</v>
      </c>
      <c r="J104">
        <v>4</v>
      </c>
      <c r="K104">
        <v>0.95171761105730446</v>
      </c>
      <c r="L104">
        <v>469.49424028012049</v>
      </c>
      <c r="M104">
        <v>3.270207282416135</v>
      </c>
      <c r="N104">
        <v>40074.955990792419</v>
      </c>
      <c r="O104">
        <v>5.2548957042513509</v>
      </c>
      <c r="P104">
        <v>468229.65911825775</v>
      </c>
      <c r="Q104">
        <f t="shared" si="15"/>
        <v>9.227950708430413E-4</v>
      </c>
      <c r="R104">
        <f t="shared" si="16"/>
        <v>7.8767679515068412E-2</v>
      </c>
      <c r="S104">
        <f t="shared" si="17"/>
        <v>0.9203095254140885</v>
      </c>
    </row>
    <row r="105" spans="1:19" x14ac:dyDescent="0.5">
      <c r="A105">
        <v>524.4739990234375</v>
      </c>
      <c r="B105">
        <v>35.25</v>
      </c>
      <c r="J105">
        <v>5</v>
      </c>
      <c r="K105">
        <v>3.9688238477441802</v>
      </c>
      <c r="L105">
        <v>85855.865076969858</v>
      </c>
      <c r="M105">
        <v>4.5231127953679193</v>
      </c>
      <c r="N105">
        <v>245069.68496433846</v>
      </c>
      <c r="O105">
        <v>6.1663047114957283</v>
      </c>
      <c r="P105">
        <v>158725.97517516257</v>
      </c>
      <c r="Q105">
        <f t="shared" si="15"/>
        <v>0.17534074878866904</v>
      </c>
      <c r="R105">
        <f t="shared" si="16"/>
        <v>0.50049815500114125</v>
      </c>
      <c r="S105">
        <f t="shared" si="17"/>
        <v>0.32416109621018974</v>
      </c>
    </row>
    <row r="106" spans="1:19" x14ac:dyDescent="0.5">
      <c r="A106">
        <v>524.4840087890625</v>
      </c>
      <c r="B106">
        <v>31</v>
      </c>
      <c r="J106">
        <v>6</v>
      </c>
      <c r="K106">
        <v>4.1230078189618808</v>
      </c>
      <c r="L106">
        <v>301594.19230177224</v>
      </c>
      <c r="M106">
        <v>5.2622199305079231</v>
      </c>
      <c r="N106">
        <v>12911.116671351005</v>
      </c>
      <c r="O106">
        <v>6.9837916366806985</v>
      </c>
      <c r="P106">
        <v>52849.843470846994</v>
      </c>
      <c r="Q106">
        <f t="shared" si="15"/>
        <v>0.8209880555514244</v>
      </c>
      <c r="R106">
        <f t="shared" si="16"/>
        <v>3.5146142868705876E-2</v>
      </c>
      <c r="S106">
        <f t="shared" si="17"/>
        <v>0.14386580157986964</v>
      </c>
    </row>
    <row r="107" spans="1:19" x14ac:dyDescent="0.5">
      <c r="A107">
        <v>524.4940185546875</v>
      </c>
      <c r="B107">
        <v>23.75</v>
      </c>
      <c r="J107">
        <v>7</v>
      </c>
      <c r="K107">
        <v>0.86021017844235648</v>
      </c>
      <c r="L107">
        <v>0</v>
      </c>
      <c r="M107">
        <v>3.3081295624039173</v>
      </c>
      <c r="N107">
        <v>39407.967896711707</v>
      </c>
      <c r="O107">
        <v>5.2159087018435848</v>
      </c>
      <c r="P107">
        <v>459533.38442681561</v>
      </c>
      <c r="Q107">
        <f t="shared" si="15"/>
        <v>0</v>
      </c>
      <c r="R107">
        <f t="shared" si="16"/>
        <v>7.8983166484782555E-2</v>
      </c>
      <c r="S107">
        <f t="shared" si="17"/>
        <v>0.92101683351521746</v>
      </c>
    </row>
    <row r="108" spans="1:19" x14ac:dyDescent="0.5">
      <c r="A108">
        <v>524.5040283203125</v>
      </c>
      <c r="B108">
        <v>31.75</v>
      </c>
      <c r="J108">
        <v>8</v>
      </c>
      <c r="K108">
        <v>1.6655728001355796</v>
      </c>
      <c r="L108">
        <v>2106.9871556919838</v>
      </c>
      <c r="M108">
        <v>4.9764405873170201</v>
      </c>
      <c r="N108">
        <v>482961.88177229767</v>
      </c>
      <c r="O108">
        <v>5.1712152170034091</v>
      </c>
      <c r="P108">
        <v>4126.9232928912224</v>
      </c>
      <c r="Q108">
        <f t="shared" si="15"/>
        <v>4.3070426794281184E-3</v>
      </c>
      <c r="R108">
        <f t="shared" si="16"/>
        <v>0.98725681915561425</v>
      </c>
      <c r="S108">
        <f t="shared" si="17"/>
        <v>8.4361381649575608E-3</v>
      </c>
    </row>
    <row r="109" spans="1:19" x14ac:dyDescent="0.5">
      <c r="A109">
        <v>524.51397705078125</v>
      </c>
      <c r="B109">
        <v>66</v>
      </c>
      <c r="J109">
        <v>9</v>
      </c>
      <c r="K109">
        <v>3.6304401612288246</v>
      </c>
      <c r="L109">
        <v>98927.733548634016</v>
      </c>
      <c r="M109">
        <v>3.9870606839889264</v>
      </c>
      <c r="N109">
        <v>138246.12656623335</v>
      </c>
      <c r="O109">
        <v>5.0126400046458883</v>
      </c>
      <c r="P109">
        <v>53535.902140458747</v>
      </c>
      <c r="Q109">
        <f t="shared" si="15"/>
        <v>0.34029725311304554</v>
      </c>
      <c r="R109">
        <f t="shared" si="16"/>
        <v>0.47554690112131076</v>
      </c>
      <c r="S109">
        <f t="shared" si="17"/>
        <v>0.18415584576564356</v>
      </c>
    </row>
    <row r="110" spans="1:19" x14ac:dyDescent="0.5">
      <c r="A110">
        <v>524.52398681640625</v>
      </c>
      <c r="B110">
        <v>98.75</v>
      </c>
      <c r="J110">
        <v>10</v>
      </c>
      <c r="K110">
        <v>0.88981049916614552</v>
      </c>
      <c r="L110">
        <v>0</v>
      </c>
      <c r="M110">
        <v>3.9740068170601108</v>
      </c>
      <c r="N110">
        <v>142489.75324765831</v>
      </c>
      <c r="O110">
        <v>5.4912133570723096</v>
      </c>
      <c r="P110">
        <v>384323.21697778022</v>
      </c>
      <c r="Q110">
        <f t="shared" si="15"/>
        <v>0</v>
      </c>
      <c r="R110">
        <f t="shared" si="16"/>
        <v>0.27047502871214968</v>
      </c>
      <c r="S110">
        <f t="shared" si="17"/>
        <v>0.72952497128785043</v>
      </c>
    </row>
    <row r="111" spans="1:19" x14ac:dyDescent="0.5">
      <c r="A111">
        <v>524.53399658203125</v>
      </c>
      <c r="B111">
        <v>96.25</v>
      </c>
      <c r="J111">
        <v>11</v>
      </c>
    </row>
    <row r="112" spans="1:19" x14ac:dyDescent="0.5">
      <c r="A112">
        <v>524.54400634765625</v>
      </c>
      <c r="B112">
        <v>67</v>
      </c>
      <c r="J112">
        <v>12</v>
      </c>
    </row>
    <row r="113" spans="1:10" x14ac:dyDescent="0.5">
      <c r="A113">
        <v>524.55401611328125</v>
      </c>
      <c r="B113">
        <v>42.5</v>
      </c>
      <c r="J113">
        <v>13</v>
      </c>
    </row>
    <row r="114" spans="1:10" x14ac:dyDescent="0.5">
      <c r="A114">
        <v>524.56402587890625</v>
      </c>
      <c r="B114">
        <v>32.5</v>
      </c>
      <c r="J114">
        <v>14</v>
      </c>
    </row>
    <row r="115" spans="1:10" x14ac:dyDescent="0.5">
      <c r="A115">
        <v>524.573974609375</v>
      </c>
      <c r="B115">
        <v>49.25</v>
      </c>
      <c r="J115">
        <v>15</v>
      </c>
    </row>
    <row r="116" spans="1:10" x14ac:dyDescent="0.5">
      <c r="A116">
        <v>524.583984375</v>
      </c>
      <c r="B116">
        <v>59.25</v>
      </c>
      <c r="J116">
        <v>16</v>
      </c>
    </row>
    <row r="117" spans="1:10" x14ac:dyDescent="0.5">
      <c r="A117">
        <v>524.593994140625</v>
      </c>
      <c r="B117">
        <v>40.5</v>
      </c>
      <c r="J117">
        <v>17</v>
      </c>
    </row>
    <row r="118" spans="1:10" x14ac:dyDescent="0.5">
      <c r="A118">
        <v>524.60400390625</v>
      </c>
      <c r="B118">
        <v>35.5</v>
      </c>
      <c r="J118">
        <v>18</v>
      </c>
    </row>
    <row r="119" spans="1:10" x14ac:dyDescent="0.5">
      <c r="A119">
        <v>524.614013671875</v>
      </c>
      <c r="B119">
        <v>38.75</v>
      </c>
      <c r="J119">
        <v>19</v>
      </c>
    </row>
    <row r="120" spans="1:10" x14ac:dyDescent="0.5">
      <c r="A120">
        <v>524.6240234375</v>
      </c>
      <c r="B120">
        <v>34.75</v>
      </c>
      <c r="J120">
        <v>20</v>
      </c>
    </row>
    <row r="121" spans="1:10" x14ac:dyDescent="0.5">
      <c r="A121">
        <v>524.63397216796875</v>
      </c>
      <c r="B121">
        <v>46.5</v>
      </c>
    </row>
    <row r="122" spans="1:10" x14ac:dyDescent="0.5">
      <c r="A122">
        <v>524.64398193359375</v>
      </c>
      <c r="B122">
        <v>66</v>
      </c>
    </row>
    <row r="123" spans="1:10" x14ac:dyDescent="0.5">
      <c r="A123">
        <v>524.65399169921875</v>
      </c>
      <c r="B123">
        <v>86.5</v>
      </c>
    </row>
    <row r="124" spans="1:10" x14ac:dyDescent="0.5">
      <c r="A124">
        <v>524.66400146484375</v>
      </c>
      <c r="B124">
        <v>121.19999694824219</v>
      </c>
    </row>
    <row r="125" spans="1:10" x14ac:dyDescent="0.5">
      <c r="A125">
        <v>524.67401123046875</v>
      </c>
      <c r="B125">
        <v>162.5</v>
      </c>
    </row>
    <row r="126" spans="1:10" x14ac:dyDescent="0.5">
      <c r="A126">
        <v>524.68402099609375</v>
      </c>
      <c r="B126">
        <v>161.30000305175781</v>
      </c>
    </row>
    <row r="127" spans="1:10" x14ac:dyDescent="0.5">
      <c r="A127">
        <v>524.6939697265625</v>
      </c>
      <c r="B127">
        <v>87</v>
      </c>
    </row>
    <row r="128" spans="1:10" x14ac:dyDescent="0.5">
      <c r="A128">
        <v>524.7039794921875</v>
      </c>
      <c r="B128">
        <v>32</v>
      </c>
    </row>
    <row r="129" spans="1:2" x14ac:dyDescent="0.5">
      <c r="A129">
        <v>524.7139892578125</v>
      </c>
      <c r="B129">
        <v>55.25</v>
      </c>
    </row>
    <row r="130" spans="1:2" x14ac:dyDescent="0.5">
      <c r="A130">
        <v>524.7239990234375</v>
      </c>
      <c r="B130">
        <v>100</v>
      </c>
    </row>
    <row r="131" spans="1:2" x14ac:dyDescent="0.5">
      <c r="A131">
        <v>524.7340087890625</v>
      </c>
      <c r="B131">
        <v>143</v>
      </c>
    </row>
    <row r="132" spans="1:2" x14ac:dyDescent="0.5">
      <c r="A132">
        <v>524.7440185546875</v>
      </c>
      <c r="B132">
        <v>319</v>
      </c>
    </row>
    <row r="133" spans="1:2" x14ac:dyDescent="0.5">
      <c r="A133">
        <v>524.7540283203125</v>
      </c>
      <c r="B133">
        <v>1691</v>
      </c>
    </row>
    <row r="134" spans="1:2" x14ac:dyDescent="0.5">
      <c r="A134">
        <v>524.76397705078125</v>
      </c>
      <c r="B134">
        <v>6067</v>
      </c>
    </row>
    <row r="135" spans="1:2" x14ac:dyDescent="0.5">
      <c r="A135">
        <v>524.77398681640625</v>
      </c>
      <c r="B135">
        <v>10960</v>
      </c>
    </row>
    <row r="136" spans="1:2" x14ac:dyDescent="0.5">
      <c r="A136">
        <v>524.78399658203125</v>
      </c>
      <c r="B136">
        <v>10740</v>
      </c>
    </row>
    <row r="137" spans="1:2" x14ac:dyDescent="0.5">
      <c r="A137">
        <v>524.79400634765625</v>
      </c>
      <c r="B137">
        <v>6205</v>
      </c>
    </row>
    <row r="138" spans="1:2" x14ac:dyDescent="0.5">
      <c r="A138">
        <v>524.80401611328125</v>
      </c>
      <c r="B138">
        <v>2400</v>
      </c>
    </row>
    <row r="139" spans="1:2" x14ac:dyDescent="0.5">
      <c r="A139">
        <v>524.81402587890625</v>
      </c>
      <c r="B139">
        <v>904.29998779296875</v>
      </c>
    </row>
    <row r="140" spans="1:2" x14ac:dyDescent="0.5">
      <c r="A140">
        <v>524.823974609375</v>
      </c>
      <c r="B140">
        <v>682.5</v>
      </c>
    </row>
    <row r="141" spans="1:2" x14ac:dyDescent="0.5">
      <c r="A141">
        <v>524.833984375</v>
      </c>
      <c r="B141">
        <v>920</v>
      </c>
    </row>
    <row r="142" spans="1:2" x14ac:dyDescent="0.5">
      <c r="A142">
        <v>524.843994140625</v>
      </c>
      <c r="B142">
        <v>1289</v>
      </c>
    </row>
    <row r="143" spans="1:2" x14ac:dyDescent="0.5">
      <c r="A143">
        <v>524.85400390625</v>
      </c>
      <c r="B143">
        <v>1372</v>
      </c>
    </row>
    <row r="144" spans="1:2" x14ac:dyDescent="0.5">
      <c r="A144">
        <v>524.864013671875</v>
      </c>
      <c r="B144">
        <v>1002</v>
      </c>
    </row>
    <row r="145" spans="1:2" x14ac:dyDescent="0.5">
      <c r="A145">
        <v>524.8740234375</v>
      </c>
      <c r="B145">
        <v>538.79998779296875</v>
      </c>
    </row>
    <row r="146" spans="1:2" x14ac:dyDescent="0.5">
      <c r="A146">
        <v>524.88397216796875</v>
      </c>
      <c r="B146">
        <v>243</v>
      </c>
    </row>
    <row r="147" spans="1:2" x14ac:dyDescent="0.5">
      <c r="A147">
        <v>524.89398193359375</v>
      </c>
      <c r="B147">
        <v>138.5</v>
      </c>
    </row>
    <row r="148" spans="1:2" x14ac:dyDescent="0.5">
      <c r="A148">
        <v>524.90399169921875</v>
      </c>
      <c r="B148">
        <v>125.80000305175781</v>
      </c>
    </row>
    <row r="149" spans="1:2" x14ac:dyDescent="0.5">
      <c r="A149">
        <v>524.91400146484375</v>
      </c>
      <c r="B149">
        <v>107.69999694824219</v>
      </c>
    </row>
    <row r="150" spans="1:2" x14ac:dyDescent="0.5">
      <c r="A150">
        <v>524.92401123046875</v>
      </c>
      <c r="B150">
        <v>113</v>
      </c>
    </row>
    <row r="151" spans="1:2" x14ac:dyDescent="0.5">
      <c r="A151">
        <v>524.93402099609375</v>
      </c>
      <c r="B151">
        <v>110.5</v>
      </c>
    </row>
    <row r="152" spans="1:2" x14ac:dyDescent="0.5">
      <c r="A152">
        <v>524.9439697265625</v>
      </c>
      <c r="B152">
        <v>68.5</v>
      </c>
    </row>
    <row r="153" spans="1:2" x14ac:dyDescent="0.5">
      <c r="A153">
        <v>524.9539794921875</v>
      </c>
      <c r="B153">
        <v>68.5</v>
      </c>
    </row>
    <row r="154" spans="1:2" x14ac:dyDescent="0.5">
      <c r="A154">
        <v>524.9639892578125</v>
      </c>
      <c r="B154">
        <v>124.19999694824219</v>
      </c>
    </row>
    <row r="155" spans="1:2" x14ac:dyDescent="0.5">
      <c r="A155">
        <v>524.9739990234375</v>
      </c>
      <c r="B155">
        <v>148</v>
      </c>
    </row>
    <row r="156" spans="1:2" x14ac:dyDescent="0.5">
      <c r="A156">
        <v>524.9840087890625</v>
      </c>
      <c r="B156">
        <v>145.80000305175781</v>
      </c>
    </row>
    <row r="157" spans="1:2" x14ac:dyDescent="0.5">
      <c r="A157">
        <v>524.9940185546875</v>
      </c>
      <c r="B157">
        <v>163.80000305175781</v>
      </c>
    </row>
    <row r="158" spans="1:2" x14ac:dyDescent="0.5">
      <c r="A158">
        <v>525.0040283203125</v>
      </c>
      <c r="B158">
        <v>158.5</v>
      </c>
    </row>
    <row r="159" spans="1:2" x14ac:dyDescent="0.5">
      <c r="A159">
        <v>525.01397705078125</v>
      </c>
      <c r="B159">
        <v>147.5</v>
      </c>
    </row>
    <row r="160" spans="1:2" x14ac:dyDescent="0.5">
      <c r="A160">
        <v>525.02398681640625</v>
      </c>
      <c r="B160">
        <v>150.80000305175781</v>
      </c>
    </row>
    <row r="161" spans="1:2" x14ac:dyDescent="0.5">
      <c r="A161">
        <v>525.03399658203125</v>
      </c>
      <c r="B161">
        <v>134.69999694824219</v>
      </c>
    </row>
    <row r="162" spans="1:2" x14ac:dyDescent="0.5">
      <c r="A162">
        <v>525.04400634765625</v>
      </c>
      <c r="B162">
        <v>126.5</v>
      </c>
    </row>
    <row r="163" spans="1:2" x14ac:dyDescent="0.5">
      <c r="A163">
        <v>525.05401611328125</v>
      </c>
      <c r="B163">
        <v>135</v>
      </c>
    </row>
    <row r="164" spans="1:2" x14ac:dyDescent="0.5">
      <c r="A164">
        <v>525.06402587890625</v>
      </c>
      <c r="B164">
        <v>169</v>
      </c>
    </row>
    <row r="165" spans="1:2" x14ac:dyDescent="0.5">
      <c r="A165">
        <v>525.073974609375</v>
      </c>
      <c r="B165">
        <v>195.80000305175781</v>
      </c>
    </row>
    <row r="166" spans="1:2" x14ac:dyDescent="0.5">
      <c r="A166">
        <v>525.083984375</v>
      </c>
      <c r="B166">
        <v>182.69999694824219</v>
      </c>
    </row>
    <row r="167" spans="1:2" x14ac:dyDescent="0.5">
      <c r="A167">
        <v>525.093994140625</v>
      </c>
      <c r="B167">
        <v>143.80000305175781</v>
      </c>
    </row>
    <row r="168" spans="1:2" x14ac:dyDescent="0.5">
      <c r="A168">
        <v>525.10400390625</v>
      </c>
      <c r="B168">
        <v>96</v>
      </c>
    </row>
    <row r="169" spans="1:2" x14ac:dyDescent="0.5">
      <c r="A169">
        <v>525.114013671875</v>
      </c>
      <c r="B169">
        <v>84.75</v>
      </c>
    </row>
    <row r="170" spans="1:2" x14ac:dyDescent="0.5">
      <c r="A170">
        <v>525.1240234375</v>
      </c>
      <c r="B170">
        <v>98.25</v>
      </c>
    </row>
    <row r="171" spans="1:2" x14ac:dyDescent="0.5">
      <c r="A171">
        <v>525.13397216796875</v>
      </c>
      <c r="B171">
        <v>87.25</v>
      </c>
    </row>
    <row r="172" spans="1:2" x14ac:dyDescent="0.5">
      <c r="A172">
        <v>525.14398193359375</v>
      </c>
      <c r="B172">
        <v>73.5</v>
      </c>
    </row>
    <row r="173" spans="1:2" x14ac:dyDescent="0.5">
      <c r="A173">
        <v>525.15399169921875</v>
      </c>
      <c r="B173">
        <v>68.5</v>
      </c>
    </row>
    <row r="174" spans="1:2" x14ac:dyDescent="0.5">
      <c r="A174">
        <v>525.16400146484375</v>
      </c>
      <c r="B174">
        <v>62.5</v>
      </c>
    </row>
    <row r="175" spans="1:2" x14ac:dyDescent="0.5">
      <c r="A175">
        <v>525.17401123046875</v>
      </c>
      <c r="B175">
        <v>91.25</v>
      </c>
    </row>
    <row r="176" spans="1:2" x14ac:dyDescent="0.5">
      <c r="A176">
        <v>525.18499755859375</v>
      </c>
      <c r="B176">
        <v>106.30000305175781</v>
      </c>
    </row>
    <row r="177" spans="1:2" x14ac:dyDescent="0.5">
      <c r="A177">
        <v>525.19500732421875</v>
      </c>
      <c r="B177">
        <v>101.30000305175781</v>
      </c>
    </row>
    <row r="178" spans="1:2" x14ac:dyDescent="0.5">
      <c r="A178">
        <v>525.2039794921875</v>
      </c>
      <c r="B178">
        <v>118</v>
      </c>
    </row>
    <row r="179" spans="1:2" x14ac:dyDescent="0.5">
      <c r="A179">
        <v>525.2139892578125</v>
      </c>
      <c r="B179">
        <v>114.80000305175781</v>
      </c>
    </row>
    <row r="180" spans="1:2" x14ac:dyDescent="0.5">
      <c r="A180">
        <v>525.2239990234375</v>
      </c>
      <c r="B180">
        <v>130.30000305175781</v>
      </c>
    </row>
    <row r="181" spans="1:2" x14ac:dyDescent="0.5">
      <c r="A181">
        <v>525.2340087890625</v>
      </c>
      <c r="B181">
        <v>215</v>
      </c>
    </row>
    <row r="182" spans="1:2" x14ac:dyDescent="0.5">
      <c r="A182">
        <v>525.2449951171875</v>
      </c>
      <c r="B182">
        <v>663.79998779296875</v>
      </c>
    </row>
    <row r="183" spans="1:2" x14ac:dyDescent="0.5">
      <c r="A183">
        <v>525.2550048828125</v>
      </c>
      <c r="B183">
        <v>3481</v>
      </c>
    </row>
    <row r="184" spans="1:2" x14ac:dyDescent="0.5">
      <c r="A184">
        <v>525.2650146484375</v>
      </c>
      <c r="B184">
        <v>16960</v>
      </c>
    </row>
    <row r="185" spans="1:2" x14ac:dyDescent="0.5">
      <c r="A185">
        <v>525.2750244140625</v>
      </c>
      <c r="B185">
        <v>42210</v>
      </c>
    </row>
    <row r="186" spans="1:2" x14ac:dyDescent="0.5">
      <c r="A186">
        <v>525.28497314453125</v>
      </c>
      <c r="B186">
        <v>51960</v>
      </c>
    </row>
    <row r="187" spans="1:2" x14ac:dyDescent="0.5">
      <c r="A187">
        <v>525.29400634765625</v>
      </c>
      <c r="B187">
        <v>31960</v>
      </c>
    </row>
    <row r="188" spans="1:2" x14ac:dyDescent="0.5">
      <c r="A188">
        <v>525.30499267578125</v>
      </c>
      <c r="B188">
        <v>9603</v>
      </c>
    </row>
    <row r="189" spans="1:2" x14ac:dyDescent="0.5">
      <c r="A189">
        <v>525.31500244140625</v>
      </c>
      <c r="B189">
        <v>1700</v>
      </c>
    </row>
    <row r="190" spans="1:2" x14ac:dyDescent="0.5">
      <c r="A190">
        <v>525.32501220703125</v>
      </c>
      <c r="B190">
        <v>501.5</v>
      </c>
    </row>
    <row r="191" spans="1:2" x14ac:dyDescent="0.5">
      <c r="A191">
        <v>525.33502197265625</v>
      </c>
      <c r="B191">
        <v>414.79998779296875</v>
      </c>
    </row>
    <row r="192" spans="1:2" x14ac:dyDescent="0.5">
      <c r="A192">
        <v>525.344970703125</v>
      </c>
      <c r="B192">
        <v>627</v>
      </c>
    </row>
    <row r="193" spans="1:2" x14ac:dyDescent="0.5">
      <c r="A193">
        <v>525.35498046875</v>
      </c>
      <c r="B193">
        <v>849.79998779296875</v>
      </c>
    </row>
    <row r="194" spans="1:2" x14ac:dyDescent="0.5">
      <c r="A194">
        <v>525.364990234375</v>
      </c>
      <c r="B194">
        <v>691.20001220703125</v>
      </c>
    </row>
    <row r="195" spans="1:2" x14ac:dyDescent="0.5">
      <c r="A195">
        <v>525.375</v>
      </c>
      <c r="B195">
        <v>354.29998779296875</v>
      </c>
    </row>
    <row r="196" spans="1:2" x14ac:dyDescent="0.5">
      <c r="A196">
        <v>525.385009765625</v>
      </c>
      <c r="B196">
        <v>175.5</v>
      </c>
    </row>
    <row r="197" spans="1:2" x14ac:dyDescent="0.5">
      <c r="A197">
        <v>525.39501953125</v>
      </c>
      <c r="B197">
        <v>109.69999694824219</v>
      </c>
    </row>
    <row r="198" spans="1:2" x14ac:dyDescent="0.5">
      <c r="A198">
        <v>525.405029296875</v>
      </c>
      <c r="B198">
        <v>84.5</v>
      </c>
    </row>
    <row r="199" spans="1:2" x14ac:dyDescent="0.5">
      <c r="A199">
        <v>525.41497802734375</v>
      </c>
      <c r="B199">
        <v>80.75</v>
      </c>
    </row>
    <row r="200" spans="1:2" x14ac:dyDescent="0.5">
      <c r="A200">
        <v>525.42498779296875</v>
      </c>
      <c r="B200">
        <v>126.80000305175781</v>
      </c>
    </row>
    <row r="201" spans="1:2" x14ac:dyDescent="0.5">
      <c r="A201">
        <v>525.43499755859375</v>
      </c>
      <c r="B201">
        <v>173.80000305175781</v>
      </c>
    </row>
    <row r="202" spans="1:2" x14ac:dyDescent="0.5">
      <c r="A202">
        <v>525.44500732421875</v>
      </c>
      <c r="B202">
        <v>138.80000305175781</v>
      </c>
    </row>
    <row r="203" spans="1:2" x14ac:dyDescent="0.5">
      <c r="A203">
        <v>525.45501708984375</v>
      </c>
      <c r="B203">
        <v>116</v>
      </c>
    </row>
    <row r="204" spans="1:2" x14ac:dyDescent="0.5">
      <c r="A204">
        <v>525.46502685546875</v>
      </c>
      <c r="B204">
        <v>148.19999694824219</v>
      </c>
    </row>
    <row r="205" spans="1:2" x14ac:dyDescent="0.5">
      <c r="A205">
        <v>525.4749755859375</v>
      </c>
      <c r="B205">
        <v>156.30000305175781</v>
      </c>
    </row>
    <row r="206" spans="1:2" x14ac:dyDescent="0.5">
      <c r="A206">
        <v>525.4849853515625</v>
      </c>
      <c r="B206">
        <v>114.30000305175781</v>
      </c>
    </row>
    <row r="207" spans="1:2" x14ac:dyDescent="0.5">
      <c r="A207">
        <v>525.4949951171875</v>
      </c>
      <c r="B207">
        <v>72.75</v>
      </c>
    </row>
    <row r="208" spans="1:2" x14ac:dyDescent="0.5">
      <c r="A208">
        <v>525.5050048828125</v>
      </c>
      <c r="B208">
        <v>53.25</v>
      </c>
    </row>
    <row r="209" spans="1:2" x14ac:dyDescent="0.5">
      <c r="A209">
        <v>525.5150146484375</v>
      </c>
      <c r="B209">
        <v>65.25</v>
      </c>
    </row>
    <row r="210" spans="1:2" x14ac:dyDescent="0.5">
      <c r="A210">
        <v>525.5250244140625</v>
      </c>
      <c r="B210">
        <v>125</v>
      </c>
    </row>
    <row r="211" spans="1:2" x14ac:dyDescent="0.5">
      <c r="A211">
        <v>525.53497314453125</v>
      </c>
      <c r="B211">
        <v>172.19999694824219</v>
      </c>
    </row>
    <row r="212" spans="1:2" x14ac:dyDescent="0.5">
      <c r="A212">
        <v>525.54498291015625</v>
      </c>
      <c r="B212">
        <v>188.30000305175781</v>
      </c>
    </row>
    <row r="213" spans="1:2" x14ac:dyDescent="0.5">
      <c r="A213">
        <v>525.55499267578125</v>
      </c>
      <c r="B213">
        <v>220.30000305175781</v>
      </c>
    </row>
    <row r="214" spans="1:2" x14ac:dyDescent="0.5">
      <c r="A214">
        <v>525.56500244140625</v>
      </c>
      <c r="B214">
        <v>225.19999694824219</v>
      </c>
    </row>
    <row r="215" spans="1:2" x14ac:dyDescent="0.5">
      <c r="A215">
        <v>525.57501220703125</v>
      </c>
      <c r="B215">
        <v>192.80000305175781</v>
      </c>
    </row>
    <row r="216" spans="1:2" x14ac:dyDescent="0.5">
      <c r="A216">
        <v>525.58502197265625</v>
      </c>
      <c r="B216">
        <v>158.30000305175781</v>
      </c>
    </row>
    <row r="217" spans="1:2" x14ac:dyDescent="0.5">
      <c r="A217">
        <v>525.594970703125</v>
      </c>
      <c r="B217">
        <v>113.80000305175781</v>
      </c>
    </row>
    <row r="218" spans="1:2" x14ac:dyDescent="0.5">
      <c r="A218">
        <v>525.60498046875</v>
      </c>
      <c r="B218">
        <v>128</v>
      </c>
    </row>
    <row r="219" spans="1:2" x14ac:dyDescent="0.5">
      <c r="A219">
        <v>525.614990234375</v>
      </c>
      <c r="B219">
        <v>195</v>
      </c>
    </row>
    <row r="220" spans="1:2" x14ac:dyDescent="0.5">
      <c r="A220">
        <v>525.625</v>
      </c>
      <c r="B220">
        <v>178.30000305175781</v>
      </c>
    </row>
    <row r="221" spans="1:2" x14ac:dyDescent="0.5">
      <c r="A221">
        <v>525.635009765625</v>
      </c>
      <c r="B221">
        <v>135.5</v>
      </c>
    </row>
    <row r="222" spans="1:2" x14ac:dyDescent="0.5">
      <c r="A222">
        <v>525.64501953125</v>
      </c>
      <c r="B222">
        <v>197.5</v>
      </c>
    </row>
    <row r="223" spans="1:2" x14ac:dyDescent="0.5">
      <c r="A223">
        <v>525.655029296875</v>
      </c>
      <c r="B223">
        <v>254.5</v>
      </c>
    </row>
    <row r="224" spans="1:2" x14ac:dyDescent="0.5">
      <c r="A224">
        <v>525.66497802734375</v>
      </c>
      <c r="B224">
        <v>227.30000305175781</v>
      </c>
    </row>
    <row r="225" spans="1:2" x14ac:dyDescent="0.5">
      <c r="A225">
        <v>525.67498779296875</v>
      </c>
      <c r="B225">
        <v>200</v>
      </c>
    </row>
    <row r="226" spans="1:2" x14ac:dyDescent="0.5">
      <c r="A226">
        <v>525.68499755859375</v>
      </c>
      <c r="B226">
        <v>200</v>
      </c>
    </row>
    <row r="227" spans="1:2" x14ac:dyDescent="0.5">
      <c r="A227">
        <v>525.69500732421875</v>
      </c>
      <c r="B227">
        <v>205.80000305175781</v>
      </c>
    </row>
    <row r="228" spans="1:2" x14ac:dyDescent="0.5">
      <c r="A228">
        <v>525.70501708984375</v>
      </c>
      <c r="B228">
        <v>213</v>
      </c>
    </row>
    <row r="229" spans="1:2" x14ac:dyDescent="0.5">
      <c r="A229">
        <v>525.71502685546875</v>
      </c>
      <c r="B229">
        <v>223.69999694824219</v>
      </c>
    </row>
    <row r="230" spans="1:2" x14ac:dyDescent="0.5">
      <c r="A230">
        <v>525.7249755859375</v>
      </c>
      <c r="B230">
        <v>307.79998779296875</v>
      </c>
    </row>
    <row r="231" spans="1:2" x14ac:dyDescent="0.5">
      <c r="A231">
        <v>525.7349853515625</v>
      </c>
      <c r="B231">
        <v>457.5</v>
      </c>
    </row>
    <row r="232" spans="1:2" x14ac:dyDescent="0.5">
      <c r="A232">
        <v>525.7449951171875</v>
      </c>
      <c r="B232">
        <v>761.5</v>
      </c>
    </row>
    <row r="233" spans="1:2" x14ac:dyDescent="0.5">
      <c r="A233">
        <v>525.7550048828125</v>
      </c>
      <c r="B233">
        <v>3087</v>
      </c>
    </row>
    <row r="234" spans="1:2" x14ac:dyDescent="0.5">
      <c r="A234">
        <v>525.7650146484375</v>
      </c>
      <c r="B234">
        <v>23960</v>
      </c>
    </row>
    <row r="235" spans="1:2" x14ac:dyDescent="0.5">
      <c r="A235">
        <v>525.7750244140625</v>
      </c>
      <c r="B235">
        <v>90740</v>
      </c>
    </row>
    <row r="236" spans="1:2" x14ac:dyDescent="0.5">
      <c r="A236">
        <v>525.78497314453125</v>
      </c>
      <c r="B236">
        <v>142700</v>
      </c>
    </row>
    <row r="237" spans="1:2" x14ac:dyDescent="0.5">
      <c r="A237">
        <v>525.79498291015625</v>
      </c>
      <c r="B237">
        <v>99720</v>
      </c>
    </row>
    <row r="238" spans="1:2" x14ac:dyDescent="0.5">
      <c r="A238">
        <v>525.80499267578125</v>
      </c>
      <c r="B238">
        <v>30160</v>
      </c>
    </row>
    <row r="239" spans="1:2" x14ac:dyDescent="0.5">
      <c r="A239">
        <v>525.81500244140625</v>
      </c>
      <c r="B239">
        <v>4291</v>
      </c>
    </row>
    <row r="240" spans="1:2" x14ac:dyDescent="0.5">
      <c r="A240">
        <v>525.82501220703125</v>
      </c>
      <c r="B240">
        <v>929.70001220703125</v>
      </c>
    </row>
    <row r="241" spans="1:2" x14ac:dyDescent="0.5">
      <c r="A241">
        <v>525.83502197265625</v>
      </c>
      <c r="B241">
        <v>972.70001220703125</v>
      </c>
    </row>
    <row r="242" spans="1:2" x14ac:dyDescent="0.5">
      <c r="A242">
        <v>525.844970703125</v>
      </c>
      <c r="B242">
        <v>1351</v>
      </c>
    </row>
    <row r="243" spans="1:2" x14ac:dyDescent="0.5">
      <c r="A243">
        <v>525.85498046875</v>
      </c>
      <c r="B243">
        <v>1410</v>
      </c>
    </row>
    <row r="244" spans="1:2" x14ac:dyDescent="0.5">
      <c r="A244">
        <v>525.864990234375</v>
      </c>
      <c r="B244">
        <v>1063</v>
      </c>
    </row>
    <row r="245" spans="1:2" x14ac:dyDescent="0.5">
      <c r="A245">
        <v>525.875</v>
      </c>
      <c r="B245">
        <v>629.5</v>
      </c>
    </row>
    <row r="246" spans="1:2" x14ac:dyDescent="0.5">
      <c r="A246">
        <v>525.885009765625</v>
      </c>
      <c r="B246">
        <v>364.5</v>
      </c>
    </row>
    <row r="247" spans="1:2" x14ac:dyDescent="0.5">
      <c r="A247">
        <v>525.89501953125</v>
      </c>
      <c r="B247">
        <v>265</v>
      </c>
    </row>
    <row r="248" spans="1:2" x14ac:dyDescent="0.5">
      <c r="A248">
        <v>525.905029296875</v>
      </c>
      <c r="B248">
        <v>260.5</v>
      </c>
    </row>
    <row r="249" spans="1:2" x14ac:dyDescent="0.5">
      <c r="A249">
        <v>525.91497802734375</v>
      </c>
      <c r="B249">
        <v>291.5</v>
      </c>
    </row>
    <row r="250" spans="1:2" x14ac:dyDescent="0.5">
      <c r="A250">
        <v>525.92498779296875</v>
      </c>
      <c r="B250">
        <v>267.20001220703125</v>
      </c>
    </row>
    <row r="251" spans="1:2" x14ac:dyDescent="0.5">
      <c r="A251">
        <v>525.93499755859375</v>
      </c>
      <c r="B251">
        <v>212.30000305175781</v>
      </c>
    </row>
    <row r="252" spans="1:2" x14ac:dyDescent="0.5">
      <c r="A252">
        <v>525.94500732421875</v>
      </c>
      <c r="B252">
        <v>211</v>
      </c>
    </row>
    <row r="253" spans="1:2" x14ac:dyDescent="0.5">
      <c r="A253">
        <v>525.95501708984375</v>
      </c>
      <c r="B253">
        <v>202.30000305175781</v>
      </c>
    </row>
    <row r="254" spans="1:2" x14ac:dyDescent="0.5">
      <c r="A254">
        <v>525.96502685546875</v>
      </c>
      <c r="B254">
        <v>225.5</v>
      </c>
    </row>
    <row r="255" spans="1:2" x14ac:dyDescent="0.5">
      <c r="A255">
        <v>525.9749755859375</v>
      </c>
      <c r="B255">
        <v>349.29998779296875</v>
      </c>
    </row>
    <row r="256" spans="1:2" x14ac:dyDescent="0.5">
      <c r="A256">
        <v>525.9849853515625</v>
      </c>
      <c r="B256">
        <v>395.79998779296875</v>
      </c>
    </row>
    <row r="257" spans="1:2" x14ac:dyDescent="0.5">
      <c r="A257">
        <v>525.9949951171875</v>
      </c>
      <c r="B257">
        <v>329.29998779296875</v>
      </c>
    </row>
    <row r="258" spans="1:2" x14ac:dyDescent="0.5">
      <c r="A258">
        <v>526.0050048828125</v>
      </c>
      <c r="B258">
        <v>276</v>
      </c>
    </row>
    <row r="259" spans="1:2" x14ac:dyDescent="0.5">
      <c r="A259">
        <v>526.0150146484375</v>
      </c>
      <c r="B259">
        <v>218.30000305175781</v>
      </c>
    </row>
    <row r="260" spans="1:2" x14ac:dyDescent="0.5">
      <c r="A260">
        <v>526.0250244140625</v>
      </c>
      <c r="B260">
        <v>163.5</v>
      </c>
    </row>
    <row r="261" spans="1:2" x14ac:dyDescent="0.5">
      <c r="A261">
        <v>526.03497314453125</v>
      </c>
      <c r="B261">
        <v>138.5</v>
      </c>
    </row>
    <row r="262" spans="1:2" x14ac:dyDescent="0.5">
      <c r="A262">
        <v>526.04498291015625</v>
      </c>
      <c r="B262">
        <v>157.69999694824219</v>
      </c>
    </row>
    <row r="263" spans="1:2" x14ac:dyDescent="0.5">
      <c r="A263">
        <v>526.05499267578125</v>
      </c>
      <c r="B263">
        <v>220.80000305175781</v>
      </c>
    </row>
    <row r="264" spans="1:2" x14ac:dyDescent="0.5">
      <c r="A264">
        <v>526.06500244140625</v>
      </c>
      <c r="B264">
        <v>222.30000305175781</v>
      </c>
    </row>
    <row r="265" spans="1:2" x14ac:dyDescent="0.5">
      <c r="A265">
        <v>526.07501220703125</v>
      </c>
      <c r="B265">
        <v>212.30000305175781</v>
      </c>
    </row>
    <row r="266" spans="1:2" x14ac:dyDescent="0.5">
      <c r="A266">
        <v>526.08502197265625</v>
      </c>
      <c r="B266">
        <v>224.30000305175781</v>
      </c>
    </row>
    <row r="267" spans="1:2" x14ac:dyDescent="0.5">
      <c r="A267">
        <v>526.094970703125</v>
      </c>
      <c r="B267">
        <v>181.69999694824219</v>
      </c>
    </row>
    <row r="268" spans="1:2" x14ac:dyDescent="0.5">
      <c r="A268">
        <v>526.10498046875</v>
      </c>
      <c r="B268">
        <v>159</v>
      </c>
    </row>
    <row r="269" spans="1:2" x14ac:dyDescent="0.5">
      <c r="A269">
        <v>526.114990234375</v>
      </c>
      <c r="B269">
        <v>168</v>
      </c>
    </row>
    <row r="270" spans="1:2" x14ac:dyDescent="0.5">
      <c r="A270">
        <v>526.125</v>
      </c>
      <c r="B270">
        <v>176.80000305175781</v>
      </c>
    </row>
    <row r="271" spans="1:2" x14ac:dyDescent="0.5">
      <c r="A271">
        <v>526.135009765625</v>
      </c>
      <c r="B271">
        <v>200.69999694824219</v>
      </c>
    </row>
    <row r="272" spans="1:2" x14ac:dyDescent="0.5">
      <c r="A272">
        <v>526.14501953125</v>
      </c>
      <c r="B272">
        <v>206</v>
      </c>
    </row>
    <row r="273" spans="1:2" x14ac:dyDescent="0.5">
      <c r="A273">
        <v>526.155029296875</v>
      </c>
      <c r="B273">
        <v>237</v>
      </c>
    </row>
    <row r="274" spans="1:2" x14ac:dyDescent="0.5">
      <c r="A274">
        <v>526.16497802734375</v>
      </c>
      <c r="B274">
        <v>306.29998779296875</v>
      </c>
    </row>
    <row r="275" spans="1:2" x14ac:dyDescent="0.5">
      <c r="A275">
        <v>526.17498779296875</v>
      </c>
      <c r="B275">
        <v>326.79998779296875</v>
      </c>
    </row>
    <row r="276" spans="1:2" x14ac:dyDescent="0.5">
      <c r="A276">
        <v>526.18499755859375</v>
      </c>
      <c r="B276">
        <v>360.5</v>
      </c>
    </row>
    <row r="277" spans="1:2" x14ac:dyDescent="0.5">
      <c r="A277">
        <v>526.19500732421875</v>
      </c>
      <c r="B277">
        <v>415.70001220703125</v>
      </c>
    </row>
    <row r="278" spans="1:2" x14ac:dyDescent="0.5">
      <c r="A278">
        <v>526.20501708984375</v>
      </c>
      <c r="B278">
        <v>403.70001220703125</v>
      </c>
    </row>
    <row r="279" spans="1:2" x14ac:dyDescent="0.5">
      <c r="A279">
        <v>526.21502685546875</v>
      </c>
      <c r="B279">
        <v>431</v>
      </c>
    </row>
    <row r="280" spans="1:2" x14ac:dyDescent="0.5">
      <c r="A280">
        <v>526.2249755859375</v>
      </c>
      <c r="B280">
        <v>483.20001220703125</v>
      </c>
    </row>
    <row r="281" spans="1:2" x14ac:dyDescent="0.5">
      <c r="A281">
        <v>526.2349853515625</v>
      </c>
      <c r="B281">
        <v>394.70001220703125</v>
      </c>
    </row>
    <row r="282" spans="1:2" x14ac:dyDescent="0.5">
      <c r="A282">
        <v>526.2449951171875</v>
      </c>
      <c r="B282">
        <v>355.79998779296875</v>
      </c>
    </row>
    <row r="283" spans="1:2" x14ac:dyDescent="0.5">
      <c r="A283">
        <v>526.2550048828125</v>
      </c>
      <c r="B283">
        <v>2110</v>
      </c>
    </row>
    <row r="284" spans="1:2" x14ac:dyDescent="0.5">
      <c r="A284">
        <v>526.2659912109375</v>
      </c>
      <c r="B284">
        <v>21820</v>
      </c>
    </row>
    <row r="285" spans="1:2" x14ac:dyDescent="0.5">
      <c r="A285">
        <v>526.2760009765625</v>
      </c>
      <c r="B285">
        <v>118900</v>
      </c>
    </row>
    <row r="286" spans="1:2" x14ac:dyDescent="0.5">
      <c r="A286">
        <v>526.2860107421875</v>
      </c>
      <c r="B286">
        <v>233800</v>
      </c>
    </row>
    <row r="287" spans="1:2" x14ac:dyDescent="0.5">
      <c r="A287">
        <v>526.2960205078125</v>
      </c>
      <c r="B287">
        <v>194400</v>
      </c>
    </row>
    <row r="288" spans="1:2" x14ac:dyDescent="0.5">
      <c r="A288">
        <v>526.3060302734375</v>
      </c>
      <c r="B288">
        <v>65580</v>
      </c>
    </row>
    <row r="289" spans="1:2" x14ac:dyDescent="0.5">
      <c r="A289">
        <v>526.31597900390625</v>
      </c>
      <c r="B289">
        <v>6646</v>
      </c>
    </row>
    <row r="290" spans="1:2" x14ac:dyDescent="0.5">
      <c r="A290">
        <v>526.32598876953125</v>
      </c>
      <c r="B290">
        <v>812</v>
      </c>
    </row>
    <row r="291" spans="1:2" x14ac:dyDescent="0.5">
      <c r="A291">
        <v>526.33599853515625</v>
      </c>
      <c r="B291">
        <v>589.5</v>
      </c>
    </row>
    <row r="292" spans="1:2" x14ac:dyDescent="0.5">
      <c r="A292">
        <v>526.34600830078125</v>
      </c>
      <c r="B292">
        <v>1326</v>
      </c>
    </row>
    <row r="293" spans="1:2" x14ac:dyDescent="0.5">
      <c r="A293">
        <v>526.35601806640625</v>
      </c>
      <c r="B293">
        <v>1734</v>
      </c>
    </row>
    <row r="294" spans="1:2" x14ac:dyDescent="0.5">
      <c r="A294">
        <v>526.36602783203125</v>
      </c>
      <c r="B294">
        <v>1158</v>
      </c>
    </row>
    <row r="295" spans="1:2" x14ac:dyDescent="0.5">
      <c r="A295">
        <v>526.3759765625</v>
      </c>
      <c r="B295">
        <v>487</v>
      </c>
    </row>
    <row r="296" spans="1:2" x14ac:dyDescent="0.5">
      <c r="A296">
        <v>526.385986328125</v>
      </c>
      <c r="B296">
        <v>259</v>
      </c>
    </row>
    <row r="297" spans="1:2" x14ac:dyDescent="0.5">
      <c r="A297">
        <v>526.39599609375</v>
      </c>
      <c r="B297">
        <v>467</v>
      </c>
    </row>
    <row r="298" spans="1:2" x14ac:dyDescent="0.5">
      <c r="A298">
        <v>526.406005859375</v>
      </c>
      <c r="B298">
        <v>1029</v>
      </c>
    </row>
    <row r="299" spans="1:2" x14ac:dyDescent="0.5">
      <c r="A299">
        <v>526.416015625</v>
      </c>
      <c r="B299">
        <v>1217</v>
      </c>
    </row>
    <row r="300" spans="1:2" x14ac:dyDescent="0.5">
      <c r="A300">
        <v>526.426025390625</v>
      </c>
      <c r="B300">
        <v>754.79998779296875</v>
      </c>
    </row>
    <row r="301" spans="1:2" x14ac:dyDescent="0.5">
      <c r="A301">
        <v>526.43597412109375</v>
      </c>
      <c r="B301">
        <v>300</v>
      </c>
    </row>
    <row r="302" spans="1:2" x14ac:dyDescent="0.5">
      <c r="A302">
        <v>526.44598388671875</v>
      </c>
      <c r="B302">
        <v>144</v>
      </c>
    </row>
    <row r="303" spans="1:2" x14ac:dyDescent="0.5">
      <c r="A303">
        <v>526.45599365234375</v>
      </c>
      <c r="B303">
        <v>176.80000305175781</v>
      </c>
    </row>
    <row r="304" spans="1:2" x14ac:dyDescent="0.5">
      <c r="A304">
        <v>526.46600341796875</v>
      </c>
      <c r="B304">
        <v>608.5</v>
      </c>
    </row>
    <row r="305" spans="1:2" x14ac:dyDescent="0.5">
      <c r="A305">
        <v>526.47601318359375</v>
      </c>
      <c r="B305">
        <v>1341</v>
      </c>
    </row>
    <row r="306" spans="1:2" x14ac:dyDescent="0.5">
      <c r="A306">
        <v>526.48602294921875</v>
      </c>
      <c r="B306">
        <v>1408</v>
      </c>
    </row>
    <row r="307" spans="1:2" x14ac:dyDescent="0.5">
      <c r="A307">
        <v>526.4959716796875</v>
      </c>
      <c r="B307">
        <v>719.5</v>
      </c>
    </row>
    <row r="308" spans="1:2" x14ac:dyDescent="0.5">
      <c r="A308">
        <v>526.5059814453125</v>
      </c>
      <c r="B308">
        <v>289.29998779296875</v>
      </c>
    </row>
    <row r="309" spans="1:2" x14ac:dyDescent="0.5">
      <c r="A309">
        <v>526.5159912109375</v>
      </c>
      <c r="B309">
        <v>258</v>
      </c>
    </row>
    <row r="310" spans="1:2" x14ac:dyDescent="0.5">
      <c r="A310">
        <v>526.5260009765625</v>
      </c>
      <c r="B310">
        <v>269.20001220703125</v>
      </c>
    </row>
    <row r="311" spans="1:2" x14ac:dyDescent="0.5">
      <c r="A311">
        <v>526.5360107421875</v>
      </c>
      <c r="B311">
        <v>315.5</v>
      </c>
    </row>
    <row r="312" spans="1:2" x14ac:dyDescent="0.5">
      <c r="A312">
        <v>526.5460205078125</v>
      </c>
      <c r="B312">
        <v>347.79998779296875</v>
      </c>
    </row>
    <row r="313" spans="1:2" x14ac:dyDescent="0.5">
      <c r="A313">
        <v>526.5560302734375</v>
      </c>
      <c r="B313">
        <v>277</v>
      </c>
    </row>
    <row r="314" spans="1:2" x14ac:dyDescent="0.5">
      <c r="A314">
        <v>526.56597900390625</v>
      </c>
      <c r="B314">
        <v>184.30000305175781</v>
      </c>
    </row>
    <row r="315" spans="1:2" x14ac:dyDescent="0.5">
      <c r="A315">
        <v>526.57598876953125</v>
      </c>
      <c r="B315">
        <v>234.19999694824219</v>
      </c>
    </row>
    <row r="316" spans="1:2" x14ac:dyDescent="0.5">
      <c r="A316">
        <v>526.58599853515625</v>
      </c>
      <c r="B316">
        <v>385.5</v>
      </c>
    </row>
    <row r="317" spans="1:2" x14ac:dyDescent="0.5">
      <c r="A317">
        <v>526.59600830078125</v>
      </c>
      <c r="B317">
        <v>457.70001220703125</v>
      </c>
    </row>
    <row r="318" spans="1:2" x14ac:dyDescent="0.5">
      <c r="A318">
        <v>526.60601806640625</v>
      </c>
      <c r="B318">
        <v>379</v>
      </c>
    </row>
    <row r="319" spans="1:2" x14ac:dyDescent="0.5">
      <c r="A319">
        <v>526.61602783203125</v>
      </c>
      <c r="B319">
        <v>248.5</v>
      </c>
    </row>
    <row r="320" spans="1:2" x14ac:dyDescent="0.5">
      <c r="A320">
        <v>526.6259765625</v>
      </c>
      <c r="B320">
        <v>188.30000305175781</v>
      </c>
    </row>
    <row r="321" spans="1:2" x14ac:dyDescent="0.5">
      <c r="A321">
        <v>526.635986328125</v>
      </c>
      <c r="B321">
        <v>130.80000305175781</v>
      </c>
    </row>
    <row r="322" spans="1:2" x14ac:dyDescent="0.5">
      <c r="A322">
        <v>526.64599609375</v>
      </c>
      <c r="B322">
        <v>114.30000305175781</v>
      </c>
    </row>
    <row r="323" spans="1:2" x14ac:dyDescent="0.5">
      <c r="A323">
        <v>526.656005859375</v>
      </c>
      <c r="B323">
        <v>265.79998779296875</v>
      </c>
    </row>
    <row r="324" spans="1:2" x14ac:dyDescent="0.5">
      <c r="A324">
        <v>526.666015625</v>
      </c>
      <c r="B324">
        <v>394.20001220703125</v>
      </c>
    </row>
    <row r="325" spans="1:2" x14ac:dyDescent="0.5">
      <c r="A325">
        <v>526.676025390625</v>
      </c>
      <c r="B325">
        <v>312</v>
      </c>
    </row>
    <row r="326" spans="1:2" x14ac:dyDescent="0.5">
      <c r="A326">
        <v>526.68597412109375</v>
      </c>
      <c r="B326">
        <v>199.5</v>
      </c>
    </row>
    <row r="327" spans="1:2" x14ac:dyDescent="0.5">
      <c r="A327">
        <v>526.69598388671875</v>
      </c>
      <c r="B327">
        <v>264</v>
      </c>
    </row>
    <row r="328" spans="1:2" x14ac:dyDescent="0.5">
      <c r="A328">
        <v>526.70599365234375</v>
      </c>
      <c r="B328">
        <v>413</v>
      </c>
    </row>
    <row r="329" spans="1:2" x14ac:dyDescent="0.5">
      <c r="A329">
        <v>526.71600341796875</v>
      </c>
      <c r="B329">
        <v>499</v>
      </c>
    </row>
    <row r="330" spans="1:2" x14ac:dyDescent="0.5">
      <c r="A330">
        <v>526.72601318359375</v>
      </c>
      <c r="B330">
        <v>511.20001220703125</v>
      </c>
    </row>
    <row r="331" spans="1:2" x14ac:dyDescent="0.5">
      <c r="A331">
        <v>526.73602294921875</v>
      </c>
      <c r="B331">
        <v>405.79998779296875</v>
      </c>
    </row>
    <row r="332" spans="1:2" x14ac:dyDescent="0.5">
      <c r="A332">
        <v>526.7459716796875</v>
      </c>
      <c r="B332">
        <v>327.5</v>
      </c>
    </row>
    <row r="333" spans="1:2" x14ac:dyDescent="0.5">
      <c r="A333">
        <v>526.7559814453125</v>
      </c>
      <c r="B333">
        <v>1177</v>
      </c>
    </row>
    <row r="334" spans="1:2" x14ac:dyDescent="0.5">
      <c r="A334">
        <v>526.7659912109375</v>
      </c>
      <c r="B334">
        <v>13540</v>
      </c>
    </row>
    <row r="335" spans="1:2" x14ac:dyDescent="0.5">
      <c r="A335">
        <v>526.7760009765625</v>
      </c>
      <c r="B335">
        <v>103100</v>
      </c>
    </row>
    <row r="336" spans="1:2" x14ac:dyDescent="0.5">
      <c r="A336">
        <v>526.7860107421875</v>
      </c>
      <c r="B336">
        <v>246500</v>
      </c>
    </row>
    <row r="337" spans="1:2" x14ac:dyDescent="0.5">
      <c r="A337">
        <v>526.7960205078125</v>
      </c>
      <c r="B337">
        <v>244000</v>
      </c>
    </row>
    <row r="338" spans="1:2" x14ac:dyDescent="0.5">
      <c r="A338">
        <v>526.8060302734375</v>
      </c>
      <c r="B338">
        <v>100300</v>
      </c>
    </row>
    <row r="339" spans="1:2" x14ac:dyDescent="0.5">
      <c r="A339">
        <v>526.81597900390625</v>
      </c>
      <c r="B339">
        <v>13320</v>
      </c>
    </row>
    <row r="340" spans="1:2" x14ac:dyDescent="0.5">
      <c r="A340">
        <v>526.8270263671875</v>
      </c>
      <c r="B340">
        <v>1485</v>
      </c>
    </row>
    <row r="341" spans="1:2" x14ac:dyDescent="0.5">
      <c r="A341">
        <v>526.83697509765625</v>
      </c>
      <c r="B341">
        <v>920.5</v>
      </c>
    </row>
    <row r="342" spans="1:2" x14ac:dyDescent="0.5">
      <c r="A342">
        <v>526.84698486328125</v>
      </c>
      <c r="B342">
        <v>1875</v>
      </c>
    </row>
    <row r="343" spans="1:2" x14ac:dyDescent="0.5">
      <c r="A343">
        <v>526.85699462890625</v>
      </c>
      <c r="B343">
        <v>2521</v>
      </c>
    </row>
    <row r="344" spans="1:2" x14ac:dyDescent="0.5">
      <c r="A344">
        <v>526.86700439453125</v>
      </c>
      <c r="B344">
        <v>1791</v>
      </c>
    </row>
    <row r="345" spans="1:2" x14ac:dyDescent="0.5">
      <c r="A345">
        <v>526.87701416015625</v>
      </c>
      <c r="B345">
        <v>818.5</v>
      </c>
    </row>
    <row r="346" spans="1:2" x14ac:dyDescent="0.5">
      <c r="A346">
        <v>526.88702392578125</v>
      </c>
      <c r="B346">
        <v>468.29998779296875</v>
      </c>
    </row>
    <row r="347" spans="1:2" x14ac:dyDescent="0.5">
      <c r="A347">
        <v>526.89697265625</v>
      </c>
      <c r="B347">
        <v>746.79998779296875</v>
      </c>
    </row>
    <row r="348" spans="1:2" x14ac:dyDescent="0.5">
      <c r="A348">
        <v>526.906982421875</v>
      </c>
      <c r="B348">
        <v>1818</v>
      </c>
    </row>
    <row r="349" spans="1:2" x14ac:dyDescent="0.5">
      <c r="A349">
        <v>526.9169921875</v>
      </c>
      <c r="B349">
        <v>2364</v>
      </c>
    </row>
    <row r="350" spans="1:2" x14ac:dyDescent="0.5">
      <c r="A350">
        <v>526.927001953125</v>
      </c>
      <c r="B350">
        <v>1406</v>
      </c>
    </row>
    <row r="351" spans="1:2" x14ac:dyDescent="0.5">
      <c r="A351">
        <v>526.93701171875</v>
      </c>
      <c r="B351">
        <v>416.79998779296875</v>
      </c>
    </row>
    <row r="352" spans="1:2" x14ac:dyDescent="0.5">
      <c r="A352">
        <v>526.947021484375</v>
      </c>
      <c r="B352">
        <v>198</v>
      </c>
    </row>
    <row r="353" spans="1:2" x14ac:dyDescent="0.5">
      <c r="A353">
        <v>526.95697021484375</v>
      </c>
      <c r="B353">
        <v>214.80000305175781</v>
      </c>
    </row>
    <row r="354" spans="1:2" x14ac:dyDescent="0.5">
      <c r="A354">
        <v>526.96697998046875</v>
      </c>
      <c r="B354">
        <v>523.20001220703125</v>
      </c>
    </row>
    <row r="355" spans="1:2" x14ac:dyDescent="0.5">
      <c r="A355">
        <v>526.97698974609375</v>
      </c>
      <c r="B355">
        <v>1259</v>
      </c>
    </row>
    <row r="356" spans="1:2" x14ac:dyDescent="0.5">
      <c r="A356">
        <v>526.98699951171875</v>
      </c>
      <c r="B356">
        <v>1543</v>
      </c>
    </row>
    <row r="357" spans="1:2" x14ac:dyDescent="0.5">
      <c r="A357">
        <v>526.99700927734375</v>
      </c>
      <c r="B357">
        <v>994</v>
      </c>
    </row>
    <row r="358" spans="1:2" x14ac:dyDescent="0.5">
      <c r="A358">
        <v>527.00701904296875</v>
      </c>
      <c r="B358">
        <v>485.29998779296875</v>
      </c>
    </row>
    <row r="359" spans="1:2" x14ac:dyDescent="0.5">
      <c r="A359">
        <v>527.01702880859375</v>
      </c>
      <c r="B359">
        <v>300.20001220703125</v>
      </c>
    </row>
    <row r="360" spans="1:2" x14ac:dyDescent="0.5">
      <c r="A360">
        <v>527.0269775390625</v>
      </c>
      <c r="B360">
        <v>284</v>
      </c>
    </row>
    <row r="361" spans="1:2" x14ac:dyDescent="0.5">
      <c r="A361">
        <v>527.0369873046875</v>
      </c>
      <c r="B361">
        <v>352</v>
      </c>
    </row>
    <row r="362" spans="1:2" x14ac:dyDescent="0.5">
      <c r="A362">
        <v>527.0469970703125</v>
      </c>
      <c r="B362">
        <v>282.5</v>
      </c>
    </row>
    <row r="363" spans="1:2" x14ac:dyDescent="0.5">
      <c r="A363">
        <v>527.0570068359375</v>
      </c>
      <c r="B363">
        <v>191.5</v>
      </c>
    </row>
    <row r="364" spans="1:2" x14ac:dyDescent="0.5">
      <c r="A364">
        <v>527.0670166015625</v>
      </c>
      <c r="B364">
        <v>206.69999694824219</v>
      </c>
    </row>
    <row r="365" spans="1:2" x14ac:dyDescent="0.5">
      <c r="A365">
        <v>527.0770263671875</v>
      </c>
      <c r="B365">
        <v>238.5</v>
      </c>
    </row>
    <row r="366" spans="1:2" x14ac:dyDescent="0.5">
      <c r="A366">
        <v>527.08697509765625</v>
      </c>
      <c r="B366">
        <v>366.5</v>
      </c>
    </row>
    <row r="367" spans="1:2" x14ac:dyDescent="0.5">
      <c r="A367">
        <v>527.09698486328125</v>
      </c>
      <c r="B367">
        <v>531.29998779296875</v>
      </c>
    </row>
    <row r="368" spans="1:2" x14ac:dyDescent="0.5">
      <c r="A368">
        <v>527.10699462890625</v>
      </c>
      <c r="B368">
        <v>497.79998779296875</v>
      </c>
    </row>
    <row r="369" spans="1:2" x14ac:dyDescent="0.5">
      <c r="A369">
        <v>527.11700439453125</v>
      </c>
      <c r="B369">
        <v>323.20001220703125</v>
      </c>
    </row>
    <row r="370" spans="1:2" x14ac:dyDescent="0.5">
      <c r="A370">
        <v>527.12701416015625</v>
      </c>
      <c r="B370">
        <v>206</v>
      </c>
    </row>
    <row r="371" spans="1:2" x14ac:dyDescent="0.5">
      <c r="A371">
        <v>527.13702392578125</v>
      </c>
      <c r="B371">
        <v>193</v>
      </c>
    </row>
    <row r="372" spans="1:2" x14ac:dyDescent="0.5">
      <c r="A372">
        <v>527.14697265625</v>
      </c>
      <c r="B372">
        <v>194.5</v>
      </c>
    </row>
    <row r="373" spans="1:2" x14ac:dyDescent="0.5">
      <c r="A373">
        <v>527.156982421875</v>
      </c>
      <c r="B373">
        <v>188</v>
      </c>
    </row>
    <row r="374" spans="1:2" x14ac:dyDescent="0.5">
      <c r="A374">
        <v>527.1669921875</v>
      </c>
      <c r="B374">
        <v>227.69999694824219</v>
      </c>
    </row>
    <row r="375" spans="1:2" x14ac:dyDescent="0.5">
      <c r="A375">
        <v>527.177001953125</v>
      </c>
      <c r="B375">
        <v>253.80000305175781</v>
      </c>
    </row>
    <row r="376" spans="1:2" x14ac:dyDescent="0.5">
      <c r="A376">
        <v>527.18701171875</v>
      </c>
      <c r="B376">
        <v>252.5</v>
      </c>
    </row>
    <row r="377" spans="1:2" x14ac:dyDescent="0.5">
      <c r="A377">
        <v>527.197021484375</v>
      </c>
      <c r="B377">
        <v>305.79998779296875</v>
      </c>
    </row>
    <row r="378" spans="1:2" x14ac:dyDescent="0.5">
      <c r="A378">
        <v>527.20697021484375</v>
      </c>
      <c r="B378">
        <v>361.5</v>
      </c>
    </row>
    <row r="379" spans="1:2" x14ac:dyDescent="0.5">
      <c r="A379">
        <v>527.21697998046875</v>
      </c>
      <c r="B379">
        <v>359</v>
      </c>
    </row>
    <row r="380" spans="1:2" x14ac:dyDescent="0.5">
      <c r="A380">
        <v>527.22698974609375</v>
      </c>
      <c r="B380">
        <v>421.29998779296875</v>
      </c>
    </row>
    <row r="381" spans="1:2" x14ac:dyDescent="0.5">
      <c r="A381">
        <v>527.23699951171875</v>
      </c>
      <c r="B381">
        <v>489.5</v>
      </c>
    </row>
    <row r="382" spans="1:2" x14ac:dyDescent="0.5">
      <c r="A382">
        <v>527.24700927734375</v>
      </c>
      <c r="B382">
        <v>480</v>
      </c>
    </row>
    <row r="383" spans="1:2" x14ac:dyDescent="0.5">
      <c r="A383">
        <v>527.25799560546875</v>
      </c>
      <c r="B383">
        <v>1175</v>
      </c>
    </row>
    <row r="384" spans="1:2" x14ac:dyDescent="0.5">
      <c r="A384">
        <v>527.26800537109375</v>
      </c>
      <c r="B384">
        <v>9277</v>
      </c>
    </row>
    <row r="385" spans="1:2" x14ac:dyDescent="0.5">
      <c r="A385">
        <v>527.27801513671875</v>
      </c>
      <c r="B385">
        <v>63830</v>
      </c>
    </row>
    <row r="386" spans="1:2" x14ac:dyDescent="0.5">
      <c r="A386">
        <v>527.28802490234375</v>
      </c>
      <c r="B386">
        <v>164400</v>
      </c>
    </row>
    <row r="387" spans="1:2" x14ac:dyDescent="0.5">
      <c r="A387">
        <v>527.2979736328125</v>
      </c>
      <c r="B387">
        <v>184500</v>
      </c>
    </row>
    <row r="388" spans="1:2" x14ac:dyDescent="0.5">
      <c r="A388">
        <v>527.3079833984375</v>
      </c>
      <c r="B388">
        <v>91170</v>
      </c>
    </row>
    <row r="389" spans="1:2" x14ac:dyDescent="0.5">
      <c r="A389">
        <v>527.3179931640625</v>
      </c>
      <c r="B389">
        <v>16970</v>
      </c>
    </row>
    <row r="390" spans="1:2" x14ac:dyDescent="0.5">
      <c r="A390">
        <v>527.3280029296875</v>
      </c>
      <c r="B390">
        <v>1660</v>
      </c>
    </row>
    <row r="391" spans="1:2" x14ac:dyDescent="0.5">
      <c r="A391">
        <v>527.3380126953125</v>
      </c>
      <c r="B391">
        <v>693.5</v>
      </c>
    </row>
    <row r="392" spans="1:2" x14ac:dyDescent="0.5">
      <c r="A392">
        <v>527.3480224609375</v>
      </c>
      <c r="B392">
        <v>988.5</v>
      </c>
    </row>
    <row r="393" spans="1:2" x14ac:dyDescent="0.5">
      <c r="A393">
        <v>527.35797119140625</v>
      </c>
      <c r="B393">
        <v>1385</v>
      </c>
    </row>
    <row r="394" spans="1:2" x14ac:dyDescent="0.5">
      <c r="A394">
        <v>527.36798095703125</v>
      </c>
      <c r="B394">
        <v>1137</v>
      </c>
    </row>
    <row r="395" spans="1:2" x14ac:dyDescent="0.5">
      <c r="A395">
        <v>527.37799072265625</v>
      </c>
      <c r="B395">
        <v>526</v>
      </c>
    </row>
    <row r="396" spans="1:2" x14ac:dyDescent="0.5">
      <c r="A396">
        <v>527.38800048828125</v>
      </c>
      <c r="B396">
        <v>214.80000305175781</v>
      </c>
    </row>
    <row r="397" spans="1:2" x14ac:dyDescent="0.5">
      <c r="A397">
        <v>527.39801025390625</v>
      </c>
      <c r="B397">
        <v>316.79998779296875</v>
      </c>
    </row>
    <row r="398" spans="1:2" x14ac:dyDescent="0.5">
      <c r="A398">
        <v>527.40802001953125</v>
      </c>
      <c r="B398">
        <v>1127</v>
      </c>
    </row>
    <row r="399" spans="1:2" x14ac:dyDescent="0.5">
      <c r="A399">
        <v>527.41802978515625</v>
      </c>
      <c r="B399">
        <v>1876</v>
      </c>
    </row>
    <row r="400" spans="1:2" x14ac:dyDescent="0.5">
      <c r="A400">
        <v>527.427978515625</v>
      </c>
      <c r="B400">
        <v>1334</v>
      </c>
    </row>
    <row r="401" spans="1:2" x14ac:dyDescent="0.5">
      <c r="A401">
        <v>527.43798828125</v>
      </c>
      <c r="B401">
        <v>397.79998779296875</v>
      </c>
    </row>
    <row r="402" spans="1:2" x14ac:dyDescent="0.5">
      <c r="A402">
        <v>527.447998046875</v>
      </c>
      <c r="B402">
        <v>96.5</v>
      </c>
    </row>
    <row r="403" spans="1:2" x14ac:dyDescent="0.5">
      <c r="A403">
        <v>527.4580078125</v>
      </c>
      <c r="B403">
        <v>100.80000305175781</v>
      </c>
    </row>
    <row r="404" spans="1:2" x14ac:dyDescent="0.5">
      <c r="A404">
        <v>527.468017578125</v>
      </c>
      <c r="B404">
        <v>178.5</v>
      </c>
    </row>
    <row r="405" spans="1:2" x14ac:dyDescent="0.5">
      <c r="A405">
        <v>527.47802734375</v>
      </c>
      <c r="B405">
        <v>403.20001220703125</v>
      </c>
    </row>
    <row r="406" spans="1:2" x14ac:dyDescent="0.5">
      <c r="A406">
        <v>527.48797607421875</v>
      </c>
      <c r="B406">
        <v>576.79998779296875</v>
      </c>
    </row>
    <row r="407" spans="1:2" x14ac:dyDescent="0.5">
      <c r="A407">
        <v>527.49798583984375</v>
      </c>
      <c r="B407">
        <v>442.29998779296875</v>
      </c>
    </row>
    <row r="408" spans="1:2" x14ac:dyDescent="0.5">
      <c r="A408">
        <v>527.50799560546875</v>
      </c>
      <c r="B408">
        <v>203.80000305175781</v>
      </c>
    </row>
    <row r="409" spans="1:2" x14ac:dyDescent="0.5">
      <c r="A409">
        <v>527.51800537109375</v>
      </c>
      <c r="B409">
        <v>100.5</v>
      </c>
    </row>
    <row r="410" spans="1:2" x14ac:dyDescent="0.5">
      <c r="A410">
        <v>527.52801513671875</v>
      </c>
      <c r="B410">
        <v>116.5</v>
      </c>
    </row>
    <row r="411" spans="1:2" x14ac:dyDescent="0.5">
      <c r="A411">
        <v>527.53802490234375</v>
      </c>
      <c r="B411">
        <v>178.80000305175781</v>
      </c>
    </row>
    <row r="412" spans="1:2" x14ac:dyDescent="0.5">
      <c r="A412">
        <v>527.5479736328125</v>
      </c>
      <c r="B412">
        <v>213</v>
      </c>
    </row>
    <row r="413" spans="1:2" x14ac:dyDescent="0.5">
      <c r="A413">
        <v>527.5579833984375</v>
      </c>
      <c r="B413">
        <v>176.80000305175781</v>
      </c>
    </row>
    <row r="414" spans="1:2" x14ac:dyDescent="0.5">
      <c r="A414">
        <v>527.5679931640625</v>
      </c>
      <c r="B414">
        <v>163.5</v>
      </c>
    </row>
    <row r="415" spans="1:2" x14ac:dyDescent="0.5">
      <c r="A415">
        <v>527.5780029296875</v>
      </c>
      <c r="B415">
        <v>222</v>
      </c>
    </row>
    <row r="416" spans="1:2" x14ac:dyDescent="0.5">
      <c r="A416">
        <v>527.5880126953125</v>
      </c>
      <c r="B416">
        <v>258</v>
      </c>
    </row>
    <row r="417" spans="1:2" x14ac:dyDescent="0.5">
      <c r="A417">
        <v>527.5980224609375</v>
      </c>
      <c r="B417">
        <v>269</v>
      </c>
    </row>
    <row r="418" spans="1:2" x14ac:dyDescent="0.5">
      <c r="A418">
        <v>527.60797119140625</v>
      </c>
      <c r="B418">
        <v>242</v>
      </c>
    </row>
    <row r="419" spans="1:2" x14ac:dyDescent="0.5">
      <c r="A419">
        <v>527.61798095703125</v>
      </c>
      <c r="B419">
        <v>145</v>
      </c>
    </row>
    <row r="420" spans="1:2" x14ac:dyDescent="0.5">
      <c r="A420">
        <v>527.62799072265625</v>
      </c>
      <c r="B420">
        <v>84.75</v>
      </c>
    </row>
    <row r="421" spans="1:2" x14ac:dyDescent="0.5">
      <c r="A421">
        <v>527.63800048828125</v>
      </c>
      <c r="B421">
        <v>108</v>
      </c>
    </row>
    <row r="422" spans="1:2" x14ac:dyDescent="0.5">
      <c r="A422">
        <v>527.64801025390625</v>
      </c>
      <c r="B422">
        <v>161</v>
      </c>
    </row>
    <row r="423" spans="1:2" x14ac:dyDescent="0.5">
      <c r="A423">
        <v>527.65899658203125</v>
      </c>
      <c r="B423">
        <v>227.5</v>
      </c>
    </row>
    <row r="424" spans="1:2" x14ac:dyDescent="0.5">
      <c r="A424">
        <v>527.66900634765625</v>
      </c>
      <c r="B424">
        <v>234.19999694824219</v>
      </c>
    </row>
    <row r="425" spans="1:2" x14ac:dyDescent="0.5">
      <c r="A425">
        <v>527.67901611328125</v>
      </c>
      <c r="B425">
        <v>159.5</v>
      </c>
    </row>
    <row r="426" spans="1:2" x14ac:dyDescent="0.5">
      <c r="A426">
        <v>527.68902587890625</v>
      </c>
      <c r="B426">
        <v>133.30000305175781</v>
      </c>
    </row>
    <row r="427" spans="1:2" x14ac:dyDescent="0.5">
      <c r="A427">
        <v>527.698974609375</v>
      </c>
      <c r="B427">
        <v>201.5</v>
      </c>
    </row>
    <row r="428" spans="1:2" x14ac:dyDescent="0.5">
      <c r="A428">
        <v>527.708984375</v>
      </c>
      <c r="B428">
        <v>259</v>
      </c>
    </row>
    <row r="429" spans="1:2" x14ac:dyDescent="0.5">
      <c r="A429">
        <v>527.718994140625</v>
      </c>
      <c r="B429">
        <v>250</v>
      </c>
    </row>
    <row r="430" spans="1:2" x14ac:dyDescent="0.5">
      <c r="A430">
        <v>527.72900390625</v>
      </c>
      <c r="B430">
        <v>243.80000305175781</v>
      </c>
    </row>
    <row r="431" spans="1:2" x14ac:dyDescent="0.5">
      <c r="A431">
        <v>527.739013671875</v>
      </c>
      <c r="B431">
        <v>270.5</v>
      </c>
    </row>
    <row r="432" spans="1:2" x14ac:dyDescent="0.5">
      <c r="A432">
        <v>527.7490234375</v>
      </c>
      <c r="B432">
        <v>359.20001220703125</v>
      </c>
    </row>
    <row r="433" spans="1:2" x14ac:dyDescent="0.5">
      <c r="A433">
        <v>527.75897216796875</v>
      </c>
      <c r="B433">
        <v>1002</v>
      </c>
    </row>
    <row r="434" spans="1:2" x14ac:dyDescent="0.5">
      <c r="A434">
        <v>527.76898193359375</v>
      </c>
      <c r="B434">
        <v>5329</v>
      </c>
    </row>
    <row r="435" spans="1:2" x14ac:dyDescent="0.5">
      <c r="A435">
        <v>527.77899169921875</v>
      </c>
      <c r="B435">
        <v>28880</v>
      </c>
    </row>
    <row r="436" spans="1:2" x14ac:dyDescent="0.5">
      <c r="A436">
        <v>527.78900146484375</v>
      </c>
      <c r="B436">
        <v>72710</v>
      </c>
    </row>
    <row r="437" spans="1:2" x14ac:dyDescent="0.5">
      <c r="A437">
        <v>527.79901123046875</v>
      </c>
      <c r="B437">
        <v>85320</v>
      </c>
    </row>
    <row r="438" spans="1:2" x14ac:dyDescent="0.5">
      <c r="A438">
        <v>527.80902099609375</v>
      </c>
      <c r="B438">
        <v>47060</v>
      </c>
    </row>
    <row r="439" spans="1:2" x14ac:dyDescent="0.5">
      <c r="A439">
        <v>527.8189697265625</v>
      </c>
      <c r="B439">
        <v>11430</v>
      </c>
    </row>
    <row r="440" spans="1:2" x14ac:dyDescent="0.5">
      <c r="A440">
        <v>527.8289794921875</v>
      </c>
      <c r="B440">
        <v>1607</v>
      </c>
    </row>
    <row r="441" spans="1:2" x14ac:dyDescent="0.5">
      <c r="A441">
        <v>527.8389892578125</v>
      </c>
      <c r="B441">
        <v>560</v>
      </c>
    </row>
    <row r="442" spans="1:2" x14ac:dyDescent="0.5">
      <c r="A442">
        <v>527.8489990234375</v>
      </c>
      <c r="B442">
        <v>619</v>
      </c>
    </row>
    <row r="443" spans="1:2" x14ac:dyDescent="0.5">
      <c r="A443">
        <v>527.8590087890625</v>
      </c>
      <c r="B443">
        <v>721</v>
      </c>
    </row>
    <row r="444" spans="1:2" x14ac:dyDescent="0.5">
      <c r="A444">
        <v>527.8690185546875</v>
      </c>
      <c r="B444">
        <v>576.5</v>
      </c>
    </row>
    <row r="445" spans="1:2" x14ac:dyDescent="0.5">
      <c r="A445">
        <v>527.8790283203125</v>
      </c>
      <c r="B445">
        <v>335.5</v>
      </c>
    </row>
    <row r="446" spans="1:2" x14ac:dyDescent="0.5">
      <c r="A446">
        <v>527.88897705078125</v>
      </c>
      <c r="B446">
        <v>215.80000305175781</v>
      </c>
    </row>
    <row r="447" spans="1:2" x14ac:dyDescent="0.5">
      <c r="A447">
        <v>527.89898681640625</v>
      </c>
      <c r="B447">
        <v>228.5</v>
      </c>
    </row>
    <row r="448" spans="1:2" x14ac:dyDescent="0.5">
      <c r="A448">
        <v>527.90899658203125</v>
      </c>
      <c r="B448">
        <v>459</v>
      </c>
    </row>
    <row r="449" spans="1:2" x14ac:dyDescent="0.5">
      <c r="A449">
        <v>527.91900634765625</v>
      </c>
      <c r="B449">
        <v>732.20001220703125</v>
      </c>
    </row>
    <row r="450" spans="1:2" x14ac:dyDescent="0.5">
      <c r="A450">
        <v>527.92901611328125</v>
      </c>
      <c r="B450">
        <v>589.79998779296875</v>
      </c>
    </row>
    <row r="451" spans="1:2" x14ac:dyDescent="0.5">
      <c r="A451">
        <v>527.93902587890625</v>
      </c>
      <c r="B451">
        <v>209.80000305175781</v>
      </c>
    </row>
    <row r="452" spans="1:2" x14ac:dyDescent="0.5">
      <c r="A452">
        <v>527.948974609375</v>
      </c>
      <c r="B452">
        <v>64.75</v>
      </c>
    </row>
    <row r="453" spans="1:2" x14ac:dyDescent="0.5">
      <c r="A453">
        <v>527.958984375</v>
      </c>
      <c r="B453">
        <v>85.75</v>
      </c>
    </row>
    <row r="454" spans="1:2" x14ac:dyDescent="0.5">
      <c r="A454">
        <v>527.969970703125</v>
      </c>
      <c r="B454">
        <v>106.69999694824219</v>
      </c>
    </row>
    <row r="455" spans="1:2" x14ac:dyDescent="0.5">
      <c r="A455">
        <v>527.97998046875</v>
      </c>
      <c r="B455">
        <v>147.5</v>
      </c>
    </row>
    <row r="456" spans="1:2" x14ac:dyDescent="0.5">
      <c r="A456">
        <v>527.989990234375</v>
      </c>
      <c r="B456">
        <v>168.5</v>
      </c>
    </row>
    <row r="457" spans="1:2" x14ac:dyDescent="0.5">
      <c r="A457">
        <v>528</v>
      </c>
      <c r="B457">
        <v>127.5</v>
      </c>
    </row>
    <row r="458" spans="1:2" x14ac:dyDescent="0.5">
      <c r="A458">
        <v>528.010009765625</v>
      </c>
      <c r="B458">
        <v>94.75</v>
      </c>
    </row>
    <row r="459" spans="1:2" x14ac:dyDescent="0.5">
      <c r="A459">
        <v>528.02001953125</v>
      </c>
      <c r="B459">
        <v>90</v>
      </c>
    </row>
    <row r="460" spans="1:2" x14ac:dyDescent="0.5">
      <c r="A460">
        <v>528.030029296875</v>
      </c>
      <c r="B460">
        <v>100</v>
      </c>
    </row>
    <row r="461" spans="1:2" x14ac:dyDescent="0.5">
      <c r="A461">
        <v>528.03997802734375</v>
      </c>
      <c r="B461">
        <v>129.30000305175781</v>
      </c>
    </row>
    <row r="462" spans="1:2" x14ac:dyDescent="0.5">
      <c r="A462">
        <v>528.04998779296875</v>
      </c>
      <c r="B462">
        <v>113.80000305175781</v>
      </c>
    </row>
    <row r="463" spans="1:2" x14ac:dyDescent="0.5">
      <c r="A463">
        <v>528.05999755859375</v>
      </c>
      <c r="B463">
        <v>86.25</v>
      </c>
    </row>
    <row r="464" spans="1:2" x14ac:dyDescent="0.5">
      <c r="A464">
        <v>528.07000732421875</v>
      </c>
      <c r="B464">
        <v>84.5</v>
      </c>
    </row>
    <row r="465" spans="1:2" x14ac:dyDescent="0.5">
      <c r="A465">
        <v>528.08001708984375</v>
      </c>
      <c r="B465">
        <v>70.5</v>
      </c>
    </row>
    <row r="466" spans="1:2" x14ac:dyDescent="0.5">
      <c r="A466">
        <v>528.09002685546875</v>
      </c>
      <c r="B466">
        <v>77.75</v>
      </c>
    </row>
    <row r="467" spans="1:2" x14ac:dyDescent="0.5">
      <c r="A467">
        <v>528.0999755859375</v>
      </c>
      <c r="B467">
        <v>112.30000305175781</v>
      </c>
    </row>
    <row r="468" spans="1:2" x14ac:dyDescent="0.5">
      <c r="A468">
        <v>528.1099853515625</v>
      </c>
      <c r="B468">
        <v>116.5</v>
      </c>
    </row>
    <row r="469" spans="1:2" x14ac:dyDescent="0.5">
      <c r="A469">
        <v>528.1199951171875</v>
      </c>
      <c r="B469">
        <v>111.5</v>
      </c>
    </row>
    <row r="470" spans="1:2" x14ac:dyDescent="0.5">
      <c r="A470">
        <v>528.1300048828125</v>
      </c>
      <c r="B470">
        <v>135.30000305175781</v>
      </c>
    </row>
    <row r="471" spans="1:2" x14ac:dyDescent="0.5">
      <c r="A471">
        <v>528.1400146484375</v>
      </c>
      <c r="B471">
        <v>120.5</v>
      </c>
    </row>
    <row r="472" spans="1:2" x14ac:dyDescent="0.5">
      <c r="A472">
        <v>528.1500244140625</v>
      </c>
      <c r="B472">
        <v>85.5</v>
      </c>
    </row>
    <row r="473" spans="1:2" x14ac:dyDescent="0.5">
      <c r="A473">
        <v>528.15997314453125</v>
      </c>
      <c r="B473">
        <v>77.25</v>
      </c>
    </row>
    <row r="474" spans="1:2" x14ac:dyDescent="0.5">
      <c r="A474">
        <v>528.16998291015625</v>
      </c>
      <c r="B474">
        <v>62.5</v>
      </c>
    </row>
    <row r="475" spans="1:2" x14ac:dyDescent="0.5">
      <c r="A475">
        <v>528.17999267578125</v>
      </c>
      <c r="B475">
        <v>62.75</v>
      </c>
    </row>
    <row r="476" spans="1:2" x14ac:dyDescent="0.5">
      <c r="A476">
        <v>528.19000244140625</v>
      </c>
      <c r="B476">
        <v>76</v>
      </c>
    </row>
    <row r="477" spans="1:2" x14ac:dyDescent="0.5">
      <c r="A477">
        <v>528.20001220703125</v>
      </c>
      <c r="B477">
        <v>82</v>
      </c>
    </row>
    <row r="478" spans="1:2" x14ac:dyDescent="0.5">
      <c r="A478">
        <v>528.21002197265625</v>
      </c>
      <c r="B478">
        <v>95.25</v>
      </c>
    </row>
    <row r="479" spans="1:2" x14ac:dyDescent="0.5">
      <c r="A479">
        <v>528.219970703125</v>
      </c>
      <c r="B479">
        <v>121.80000305175781</v>
      </c>
    </row>
    <row r="480" spans="1:2" x14ac:dyDescent="0.5">
      <c r="A480">
        <v>528.22998046875</v>
      </c>
      <c r="B480">
        <v>130</v>
      </c>
    </row>
    <row r="481" spans="1:2" x14ac:dyDescent="0.5">
      <c r="A481">
        <v>528.239990234375</v>
      </c>
      <c r="B481">
        <v>157.30000305175781</v>
      </c>
    </row>
    <row r="482" spans="1:2" x14ac:dyDescent="0.5">
      <c r="A482">
        <v>528.25</v>
      </c>
      <c r="B482">
        <v>300.5</v>
      </c>
    </row>
    <row r="483" spans="1:2" x14ac:dyDescent="0.5">
      <c r="A483">
        <v>528.260009765625</v>
      </c>
      <c r="B483">
        <v>873.5</v>
      </c>
    </row>
    <row r="484" spans="1:2" x14ac:dyDescent="0.5">
      <c r="A484">
        <v>528.27099609375</v>
      </c>
      <c r="B484">
        <v>3123</v>
      </c>
    </row>
    <row r="485" spans="1:2" x14ac:dyDescent="0.5">
      <c r="A485">
        <v>528.281005859375</v>
      </c>
      <c r="B485">
        <v>10100</v>
      </c>
    </row>
    <row r="486" spans="1:2" x14ac:dyDescent="0.5">
      <c r="A486">
        <v>528.291015625</v>
      </c>
      <c r="B486">
        <v>20800</v>
      </c>
    </row>
    <row r="487" spans="1:2" x14ac:dyDescent="0.5">
      <c r="A487">
        <v>528.301025390625</v>
      </c>
      <c r="B487">
        <v>24390</v>
      </c>
    </row>
    <row r="488" spans="1:2" x14ac:dyDescent="0.5">
      <c r="A488">
        <v>528.31097412109375</v>
      </c>
      <c r="B488">
        <v>15990</v>
      </c>
    </row>
    <row r="489" spans="1:2" x14ac:dyDescent="0.5">
      <c r="A489">
        <v>528.32098388671875</v>
      </c>
      <c r="B489">
        <v>5867</v>
      </c>
    </row>
    <row r="490" spans="1:2" x14ac:dyDescent="0.5">
      <c r="A490">
        <v>528.33099365234375</v>
      </c>
      <c r="B490">
        <v>1365</v>
      </c>
    </row>
    <row r="491" spans="1:2" x14ac:dyDescent="0.5">
      <c r="A491">
        <v>528.34100341796875</v>
      </c>
      <c r="B491">
        <v>334.79998779296875</v>
      </c>
    </row>
    <row r="492" spans="1:2" x14ac:dyDescent="0.5">
      <c r="A492">
        <v>528.35101318359375</v>
      </c>
      <c r="B492">
        <v>180</v>
      </c>
    </row>
    <row r="493" spans="1:2" x14ac:dyDescent="0.5">
      <c r="A493">
        <v>528.36102294921875</v>
      </c>
      <c r="B493">
        <v>169.19999694824219</v>
      </c>
    </row>
    <row r="494" spans="1:2" x14ac:dyDescent="0.5">
      <c r="A494">
        <v>528.3709716796875</v>
      </c>
      <c r="B494">
        <v>117.5</v>
      </c>
    </row>
    <row r="495" spans="1:2" x14ac:dyDescent="0.5">
      <c r="A495">
        <v>528.3809814453125</v>
      </c>
      <c r="B495">
        <v>62.75</v>
      </c>
    </row>
    <row r="496" spans="1:2" x14ac:dyDescent="0.5">
      <c r="A496">
        <v>528.3909912109375</v>
      </c>
      <c r="B496">
        <v>39.5</v>
      </c>
    </row>
    <row r="497" spans="1:2" x14ac:dyDescent="0.5">
      <c r="A497">
        <v>528.4010009765625</v>
      </c>
      <c r="B497">
        <v>48.75</v>
      </c>
    </row>
    <row r="498" spans="1:2" x14ac:dyDescent="0.5">
      <c r="A498">
        <v>528.4110107421875</v>
      </c>
      <c r="B498">
        <v>80.25</v>
      </c>
    </row>
    <row r="499" spans="1:2" x14ac:dyDescent="0.5">
      <c r="A499">
        <v>528.4210205078125</v>
      </c>
      <c r="B499">
        <v>98.5</v>
      </c>
    </row>
    <row r="500" spans="1:2" x14ac:dyDescent="0.5">
      <c r="A500">
        <v>528.4310302734375</v>
      </c>
      <c r="B500">
        <v>81.25</v>
      </c>
    </row>
    <row r="501" spans="1:2" x14ac:dyDescent="0.5">
      <c r="A501">
        <v>528.44097900390625</v>
      </c>
      <c r="B501">
        <v>69</v>
      </c>
    </row>
    <row r="502" spans="1:2" x14ac:dyDescent="0.5">
      <c r="A502">
        <v>528.45098876953125</v>
      </c>
      <c r="B502">
        <v>79.5</v>
      </c>
    </row>
    <row r="503" spans="1:2" x14ac:dyDescent="0.5">
      <c r="A503">
        <v>528.46099853515625</v>
      </c>
      <c r="B503">
        <v>62.5</v>
      </c>
    </row>
    <row r="504" spans="1:2" x14ac:dyDescent="0.5">
      <c r="A504">
        <v>528.47100830078125</v>
      </c>
      <c r="B504">
        <v>26.25</v>
      </c>
    </row>
    <row r="505" spans="1:2" x14ac:dyDescent="0.5">
      <c r="A505">
        <v>528.48101806640625</v>
      </c>
      <c r="B505">
        <v>24.75</v>
      </c>
    </row>
    <row r="506" spans="1:2" x14ac:dyDescent="0.5">
      <c r="A506">
        <v>528.49102783203125</v>
      </c>
      <c r="B506">
        <v>55.75</v>
      </c>
    </row>
    <row r="507" spans="1:2" x14ac:dyDescent="0.5">
      <c r="A507">
        <v>528.5009765625</v>
      </c>
      <c r="B507">
        <v>81.5</v>
      </c>
    </row>
    <row r="508" spans="1:2" x14ac:dyDescent="0.5">
      <c r="A508">
        <v>528.510986328125</v>
      </c>
      <c r="B508">
        <v>85.25</v>
      </c>
    </row>
    <row r="509" spans="1:2" x14ac:dyDescent="0.5">
      <c r="A509">
        <v>528.52099609375</v>
      </c>
      <c r="B509">
        <v>88</v>
      </c>
    </row>
    <row r="510" spans="1:2" x14ac:dyDescent="0.5">
      <c r="A510">
        <v>528.531005859375</v>
      </c>
      <c r="B510">
        <v>87.25</v>
      </c>
    </row>
    <row r="511" spans="1:2" x14ac:dyDescent="0.5">
      <c r="A511">
        <v>528.541015625</v>
      </c>
      <c r="B511">
        <v>55.75</v>
      </c>
    </row>
    <row r="512" spans="1:2" x14ac:dyDescent="0.5">
      <c r="A512">
        <v>528.552001953125</v>
      </c>
      <c r="B512">
        <v>29.75</v>
      </c>
    </row>
    <row r="513" spans="1:2" x14ac:dyDescent="0.5">
      <c r="A513">
        <v>528.56201171875</v>
      </c>
      <c r="B513">
        <v>27</v>
      </c>
    </row>
    <row r="514" spans="1:2" x14ac:dyDescent="0.5">
      <c r="A514">
        <v>528.572021484375</v>
      </c>
      <c r="B514">
        <v>29.75</v>
      </c>
    </row>
    <row r="515" spans="1:2" x14ac:dyDescent="0.5">
      <c r="A515">
        <v>528.58197021484375</v>
      </c>
      <c r="B515">
        <v>38.75</v>
      </c>
    </row>
    <row r="516" spans="1:2" x14ac:dyDescent="0.5">
      <c r="A516">
        <v>528.59197998046875</v>
      </c>
      <c r="B516">
        <v>60.75</v>
      </c>
    </row>
    <row r="517" spans="1:2" x14ac:dyDescent="0.5">
      <c r="A517">
        <v>528.60198974609375</v>
      </c>
      <c r="B517">
        <v>76.25</v>
      </c>
    </row>
    <row r="518" spans="1:2" x14ac:dyDescent="0.5">
      <c r="A518">
        <v>528.61199951171875</v>
      </c>
      <c r="B518">
        <v>80.25</v>
      </c>
    </row>
    <row r="519" spans="1:2" x14ac:dyDescent="0.5">
      <c r="A519">
        <v>528.62200927734375</v>
      </c>
      <c r="B519">
        <v>109.30000305175781</v>
      </c>
    </row>
    <row r="520" spans="1:2" x14ac:dyDescent="0.5">
      <c r="A520">
        <v>528.63201904296875</v>
      </c>
      <c r="B520">
        <v>120</v>
      </c>
    </row>
    <row r="521" spans="1:2" x14ac:dyDescent="0.5">
      <c r="A521">
        <v>528.64202880859375</v>
      </c>
      <c r="B521">
        <v>71.75</v>
      </c>
    </row>
    <row r="522" spans="1:2" x14ac:dyDescent="0.5">
      <c r="A522">
        <v>528.6519775390625</v>
      </c>
      <c r="B522">
        <v>29.25</v>
      </c>
    </row>
    <row r="523" spans="1:2" x14ac:dyDescent="0.5">
      <c r="A523">
        <v>528.6619873046875</v>
      </c>
      <c r="B523">
        <v>24.5</v>
      </c>
    </row>
    <row r="524" spans="1:2" x14ac:dyDescent="0.5">
      <c r="A524">
        <v>528.6719970703125</v>
      </c>
      <c r="B524">
        <v>38.75</v>
      </c>
    </row>
    <row r="525" spans="1:2" x14ac:dyDescent="0.5">
      <c r="A525">
        <v>528.6820068359375</v>
      </c>
      <c r="B525">
        <v>77</v>
      </c>
    </row>
    <row r="526" spans="1:2" x14ac:dyDescent="0.5">
      <c r="A526">
        <v>528.6920166015625</v>
      </c>
      <c r="B526">
        <v>127.80000305175781</v>
      </c>
    </row>
    <row r="527" spans="1:2" x14ac:dyDescent="0.5">
      <c r="A527">
        <v>528.7020263671875</v>
      </c>
      <c r="B527">
        <v>152.5</v>
      </c>
    </row>
    <row r="528" spans="1:2" x14ac:dyDescent="0.5">
      <c r="A528">
        <v>528.71197509765625</v>
      </c>
      <c r="B528">
        <v>131.69999694824219</v>
      </c>
    </row>
    <row r="529" spans="1:2" x14ac:dyDescent="0.5">
      <c r="A529">
        <v>528.72198486328125</v>
      </c>
      <c r="B529">
        <v>112.30000305175781</v>
      </c>
    </row>
    <row r="530" spans="1:2" x14ac:dyDescent="0.5">
      <c r="A530">
        <v>528.73199462890625</v>
      </c>
      <c r="B530">
        <v>121.19999694824219</v>
      </c>
    </row>
    <row r="531" spans="1:2" x14ac:dyDescent="0.5">
      <c r="A531">
        <v>528.74200439453125</v>
      </c>
      <c r="B531">
        <v>121.19999694824219</v>
      </c>
    </row>
    <row r="532" spans="1:2" x14ac:dyDescent="0.5">
      <c r="A532">
        <v>528.75201416015625</v>
      </c>
      <c r="B532">
        <v>170</v>
      </c>
    </row>
    <row r="533" spans="1:2" x14ac:dyDescent="0.5">
      <c r="A533">
        <v>528.76202392578125</v>
      </c>
      <c r="B533">
        <v>356</v>
      </c>
    </row>
    <row r="534" spans="1:2" x14ac:dyDescent="0.5">
      <c r="A534">
        <v>528.77197265625</v>
      </c>
      <c r="B534">
        <v>958.20001220703125</v>
      </c>
    </row>
    <row r="535" spans="1:2" x14ac:dyDescent="0.5">
      <c r="A535">
        <v>528.781982421875</v>
      </c>
      <c r="B535">
        <v>2825</v>
      </c>
    </row>
    <row r="536" spans="1:2" x14ac:dyDescent="0.5">
      <c r="A536">
        <v>528.7919921875</v>
      </c>
      <c r="B536">
        <v>5706</v>
      </c>
    </row>
    <row r="537" spans="1:2" x14ac:dyDescent="0.5">
      <c r="A537">
        <v>528.802001953125</v>
      </c>
      <c r="B537">
        <v>6815</v>
      </c>
    </row>
    <row r="538" spans="1:2" x14ac:dyDescent="0.5">
      <c r="A538">
        <v>528.81201171875</v>
      </c>
      <c r="B538">
        <v>4780</v>
      </c>
    </row>
    <row r="539" spans="1:2" x14ac:dyDescent="0.5">
      <c r="A539">
        <v>528.822998046875</v>
      </c>
      <c r="B539">
        <v>2073</v>
      </c>
    </row>
    <row r="540" spans="1:2" x14ac:dyDescent="0.5">
      <c r="A540">
        <v>528.8330078125</v>
      </c>
      <c r="B540">
        <v>758</v>
      </c>
    </row>
    <row r="541" spans="1:2" x14ac:dyDescent="0.5">
      <c r="A541">
        <v>528.843017578125</v>
      </c>
      <c r="B541">
        <v>434.29998779296875</v>
      </c>
    </row>
    <row r="542" spans="1:2" x14ac:dyDescent="0.5">
      <c r="A542">
        <v>528.85302734375</v>
      </c>
      <c r="B542">
        <v>309</v>
      </c>
    </row>
    <row r="543" spans="1:2" x14ac:dyDescent="0.5">
      <c r="A543">
        <v>528.86297607421875</v>
      </c>
      <c r="B543">
        <v>191</v>
      </c>
    </row>
    <row r="544" spans="1:2" x14ac:dyDescent="0.5">
      <c r="A544">
        <v>528.87298583984375</v>
      </c>
      <c r="B544">
        <v>132.69999694824219</v>
      </c>
    </row>
    <row r="545" spans="1:2" x14ac:dyDescent="0.5">
      <c r="A545">
        <v>528.88299560546875</v>
      </c>
      <c r="B545">
        <v>133.30000305175781</v>
      </c>
    </row>
    <row r="546" spans="1:2" x14ac:dyDescent="0.5">
      <c r="A546">
        <v>528.89300537109375</v>
      </c>
      <c r="B546">
        <v>122</v>
      </c>
    </row>
    <row r="547" spans="1:2" x14ac:dyDescent="0.5">
      <c r="A547">
        <v>528.90301513671875</v>
      </c>
      <c r="B547">
        <v>88</v>
      </c>
    </row>
    <row r="548" spans="1:2" x14ac:dyDescent="0.5">
      <c r="A548">
        <v>528.91302490234375</v>
      </c>
      <c r="B548">
        <v>64.5</v>
      </c>
    </row>
    <row r="549" spans="1:2" x14ac:dyDescent="0.5">
      <c r="A549">
        <v>528.9229736328125</v>
      </c>
      <c r="B549">
        <v>64.25</v>
      </c>
    </row>
    <row r="550" spans="1:2" x14ac:dyDescent="0.5">
      <c r="A550">
        <v>528.9329833984375</v>
      </c>
      <c r="B550">
        <v>90.75</v>
      </c>
    </row>
    <row r="551" spans="1:2" x14ac:dyDescent="0.5">
      <c r="A551">
        <v>528.9429931640625</v>
      </c>
      <c r="B551">
        <v>102.30000305175781</v>
      </c>
    </row>
    <row r="552" spans="1:2" x14ac:dyDescent="0.5">
      <c r="A552">
        <v>528.9530029296875</v>
      </c>
      <c r="B552">
        <v>140.5</v>
      </c>
    </row>
    <row r="553" spans="1:2" x14ac:dyDescent="0.5">
      <c r="A553">
        <v>528.9630126953125</v>
      </c>
      <c r="B553">
        <v>177.80000305175781</v>
      </c>
    </row>
    <row r="554" spans="1:2" x14ac:dyDescent="0.5">
      <c r="A554">
        <v>528.9730224609375</v>
      </c>
      <c r="B554">
        <v>129.30000305175781</v>
      </c>
    </row>
    <row r="555" spans="1:2" x14ac:dyDescent="0.5">
      <c r="A555">
        <v>528.98297119140625</v>
      </c>
      <c r="B555">
        <v>111.69999694824219</v>
      </c>
    </row>
    <row r="556" spans="1:2" x14ac:dyDescent="0.5">
      <c r="A556">
        <v>528.99298095703125</v>
      </c>
      <c r="B556">
        <v>150</v>
      </c>
    </row>
    <row r="557" spans="1:2" x14ac:dyDescent="0.5">
      <c r="A557">
        <v>529.00299072265625</v>
      </c>
      <c r="B557">
        <v>140.5</v>
      </c>
    </row>
    <row r="558" spans="1:2" x14ac:dyDescent="0.5">
      <c r="A558">
        <v>529.01300048828125</v>
      </c>
      <c r="B558">
        <v>106</v>
      </c>
    </row>
    <row r="559" spans="1:2" x14ac:dyDescent="0.5">
      <c r="A559">
        <v>529.02301025390625</v>
      </c>
      <c r="B559">
        <v>84</v>
      </c>
    </row>
    <row r="560" spans="1:2" x14ac:dyDescent="0.5">
      <c r="A560">
        <v>529.03302001953125</v>
      </c>
      <c r="B560">
        <v>74.75</v>
      </c>
    </row>
    <row r="561" spans="1:2" x14ac:dyDescent="0.5">
      <c r="A561">
        <v>529.04302978515625</v>
      </c>
      <c r="B561">
        <v>94</v>
      </c>
    </row>
    <row r="562" spans="1:2" x14ac:dyDescent="0.5">
      <c r="A562">
        <v>529.052978515625</v>
      </c>
      <c r="B562">
        <v>102.80000305175781</v>
      </c>
    </row>
    <row r="563" spans="1:2" x14ac:dyDescent="0.5">
      <c r="A563">
        <v>529.06298828125</v>
      </c>
      <c r="B563">
        <v>82.5</v>
      </c>
    </row>
    <row r="564" spans="1:2" x14ac:dyDescent="0.5">
      <c r="A564">
        <v>529.072998046875</v>
      </c>
      <c r="B564">
        <v>59.5</v>
      </c>
    </row>
    <row r="565" spans="1:2" x14ac:dyDescent="0.5">
      <c r="A565">
        <v>529.0830078125</v>
      </c>
      <c r="B565">
        <v>38.75</v>
      </c>
    </row>
    <row r="566" spans="1:2" x14ac:dyDescent="0.5">
      <c r="A566">
        <v>529.093994140625</v>
      </c>
      <c r="B566">
        <v>32.25</v>
      </c>
    </row>
    <row r="567" spans="1:2" x14ac:dyDescent="0.5">
      <c r="A567">
        <v>529.10400390625</v>
      </c>
      <c r="B567">
        <v>55.75</v>
      </c>
    </row>
    <row r="568" spans="1:2" x14ac:dyDescent="0.5">
      <c r="A568">
        <v>529.114013671875</v>
      </c>
      <c r="B568">
        <v>75.25</v>
      </c>
    </row>
    <row r="569" spans="1:2" x14ac:dyDescent="0.5">
      <c r="A569">
        <v>529.1240234375</v>
      </c>
      <c r="B569">
        <v>48.5</v>
      </c>
    </row>
    <row r="570" spans="1:2" x14ac:dyDescent="0.5">
      <c r="A570">
        <v>529.13397216796875</v>
      </c>
      <c r="B570">
        <v>30.5</v>
      </c>
    </row>
    <row r="571" spans="1:2" x14ac:dyDescent="0.5">
      <c r="A571">
        <v>529.14398193359375</v>
      </c>
      <c r="B571">
        <v>46.5</v>
      </c>
    </row>
    <row r="572" spans="1:2" x14ac:dyDescent="0.5">
      <c r="A572">
        <v>529.15399169921875</v>
      </c>
      <c r="B572">
        <v>44.75</v>
      </c>
    </row>
    <row r="573" spans="1:2" x14ac:dyDescent="0.5">
      <c r="A573">
        <v>529.16400146484375</v>
      </c>
      <c r="B573">
        <v>32.5</v>
      </c>
    </row>
    <row r="574" spans="1:2" x14ac:dyDescent="0.5">
      <c r="A574">
        <v>529.17401123046875</v>
      </c>
      <c r="B574">
        <v>37.25</v>
      </c>
    </row>
    <row r="575" spans="1:2" x14ac:dyDescent="0.5">
      <c r="A575">
        <v>529.18402099609375</v>
      </c>
      <c r="B575">
        <v>38.5</v>
      </c>
    </row>
    <row r="576" spans="1:2" x14ac:dyDescent="0.5">
      <c r="A576">
        <v>529.1939697265625</v>
      </c>
      <c r="B576">
        <v>23.25</v>
      </c>
    </row>
    <row r="577" spans="1:2" x14ac:dyDescent="0.5">
      <c r="A577">
        <v>529.2039794921875</v>
      </c>
      <c r="B577">
        <v>11.25</v>
      </c>
    </row>
    <row r="578" spans="1:2" x14ac:dyDescent="0.5">
      <c r="A578">
        <v>529.2139892578125</v>
      </c>
      <c r="B578">
        <v>33.5</v>
      </c>
    </row>
    <row r="579" spans="1:2" x14ac:dyDescent="0.5">
      <c r="A579">
        <v>529.2239990234375</v>
      </c>
      <c r="B579">
        <v>87.5</v>
      </c>
    </row>
    <row r="580" spans="1:2" x14ac:dyDescent="0.5">
      <c r="A580">
        <v>529.2340087890625</v>
      </c>
      <c r="B580">
        <v>138</v>
      </c>
    </row>
    <row r="581" spans="1:2" x14ac:dyDescent="0.5">
      <c r="A581">
        <v>529.2440185546875</v>
      </c>
      <c r="B581">
        <v>155.80000305175781</v>
      </c>
    </row>
    <row r="582" spans="1:2" x14ac:dyDescent="0.5">
      <c r="A582">
        <v>529.2540283203125</v>
      </c>
      <c r="B582">
        <v>136.30000305175781</v>
      </c>
    </row>
    <row r="583" spans="1:2" x14ac:dyDescent="0.5">
      <c r="A583">
        <v>529.26397705078125</v>
      </c>
      <c r="B583">
        <v>133.69999694824219</v>
      </c>
    </row>
    <row r="584" spans="1:2" x14ac:dyDescent="0.5">
      <c r="A584">
        <v>529.27398681640625</v>
      </c>
      <c r="B584">
        <v>311.20001220703125</v>
      </c>
    </row>
    <row r="585" spans="1:2" x14ac:dyDescent="0.5">
      <c r="A585">
        <v>529.28399658203125</v>
      </c>
      <c r="B585">
        <v>864.79998779296875</v>
      </c>
    </row>
    <row r="586" spans="1:2" x14ac:dyDescent="0.5">
      <c r="A586">
        <v>529.29400634765625</v>
      </c>
      <c r="B586">
        <v>1545</v>
      </c>
    </row>
  </sheetData>
  <sheetProtection formatCells="0"/>
  <sortState xmlns:xlrd2="http://schemas.microsoft.com/office/spreadsheetml/2017/richdata2" ref="A1:B586">
    <sortCondition ref="A1"/>
  </sortState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/>
  <dimension ref="A1:V586"/>
  <sheetViews>
    <sheetView tabSelected="1" topLeftCell="A3" workbookViewId="0"/>
  </sheetViews>
  <sheetFormatPr defaultRowHeight="14.35" x14ac:dyDescent="0.5"/>
  <cols>
    <col min="6" max="6" width="17.703125" customWidth="1"/>
  </cols>
  <sheetData>
    <row r="1" spans="1:22" ht="14.7" thickBot="1" x14ac:dyDescent="0.55000000000000004">
      <c r="A1">
        <v>523.43499755859375</v>
      </c>
      <c r="B1">
        <v>79.75</v>
      </c>
      <c r="C1" s="2" t="s">
        <v>21</v>
      </c>
      <c r="D1">
        <v>523.7750244140625</v>
      </c>
      <c r="E1">
        <v>204800</v>
      </c>
      <c r="G1" s="2" t="s">
        <v>23</v>
      </c>
      <c r="H1" s="2" t="s">
        <v>24</v>
      </c>
      <c r="I1" s="2" t="s">
        <v>24</v>
      </c>
      <c r="J1">
        <f>'hidden params'!J1</f>
        <v>1</v>
      </c>
      <c r="K1">
        <f>IF(ISNUMBER(D1),ROUND((D1-I$2)*$G$6,0),"")</f>
        <v>0</v>
      </c>
      <c r="L1">
        <f>IF(ISNUMBER((((EXP(GAMMALN($I$3+1)))/((EXP(GAMMALN(K1+1)))*(EXP(GAMMALN($I$3-K1+1))))))*(($I$8)^K1)*((1-$I$8)^($I$3-K1))),(((EXP(GAMMALN($I$3+1)))/((EXP(GAMMALN(K1+1)))*(EXP(GAMMALN($I$3-K1+1))))))*(($I$8)^K1)*((1-$I$8)^($I$3-K1)),0)</f>
        <v>0.69608195152554808</v>
      </c>
      <c r="M1">
        <f>I$7*(L$1*J1) + $I$4</f>
        <v>198554.1756361936</v>
      </c>
      <c r="N1">
        <f>IF(ISNUMBER((((EXP(GAMMALN($I$22+1)))/((EXP(GAMMALN(K1+1)))*(EXP(GAMMALN($I$22-K1+1))))))*(($I$11)^K1)*((1-$I$11)^($I$22-K1))),(((EXP(GAMMALN($I$22+1)))/((EXP(GAMMALN(K1+1)))*(EXP(GAMMALN($I$22-K1+1))))))*(($I$11)^K1)*((1-$I$11)^($I$22-K1)),0)</f>
        <v>3.816940898117473E-6</v>
      </c>
      <c r="O1">
        <f>I$10*(N$1*J1)+$I$4</f>
        <v>1.9367916811820506E-3</v>
      </c>
      <c r="P1">
        <f>IF(ISNUMBER(D1),SUM(M1,O1,V1)-(2*$I$4),"")</f>
        <v>199219.25380039896</v>
      </c>
      <c r="Q1">
        <f>IF(ISNUMBER(P1),P1-E1,"")</f>
        <v>-5580.7461996010388</v>
      </c>
      <c r="R1">
        <f>IF(ISNUMBER(P1),Q1*Q1,"")</f>
        <v>31144728.144361436</v>
      </c>
      <c r="S1">
        <f>IF(ISNUMBER(P1),((IF(P1&gt;E1,I$5*(P1-E1),P1-E1)))^2,"")</f>
        <v>31144728.144361436</v>
      </c>
      <c r="T1">
        <f>IF(ISNUMBER(P1),(M1*D1),"")</f>
        <v>103997718.19136135</v>
      </c>
      <c r="U1">
        <f>IF(ISNUMBER((((EXP(GAMMALN($I$23+1)))/((EXP(GAMMALN(K1+1)))*(EXP(GAMMALN($I$23-K1+1))))))*(($I$14)^K1)*((1-$I$14)^($I$23-K1))),(((EXP(GAMMALN($I$23+1)))/((EXP(GAMMALN(K1+1)))*(EXP(GAMMALN($I$23-K1+1))))))*(($I$14)^K1)*((1-$I$14)^($I$23-K1)),0)</f>
        <v>3.0439375377601793E-3</v>
      </c>
      <c r="V1">
        <f>I$13*(U$1*J1)+$I$4</f>
        <v>665.0775179481509</v>
      </c>
    </row>
    <row r="2" spans="1:22" ht="14.7" thickTop="1" x14ac:dyDescent="0.5">
      <c r="A2">
        <v>523.44500732421875</v>
      </c>
      <c r="B2">
        <v>101.80000305175781</v>
      </c>
      <c r="C2" s="2" t="s">
        <v>22</v>
      </c>
      <c r="D2">
        <v>524.27398681640625</v>
      </c>
      <c r="E2">
        <v>187000</v>
      </c>
      <c r="F2" s="3" t="s">
        <v>25</v>
      </c>
      <c r="G2" s="4">
        <v>3.96417236328125</v>
      </c>
      <c r="H2" t="s">
        <v>434</v>
      </c>
      <c r="I2">
        <f>'hidden params'!I2</f>
        <v>523.77129500000001</v>
      </c>
      <c r="J2">
        <f>'hidden params'!J2</f>
        <v>0.60095572250709473</v>
      </c>
      <c r="K2">
        <f t="shared" ref="K2:K30" si="0">IF(ISNUMBER(D2),ROUND((D2-I$2)*$G$6,0),"")</f>
        <v>1</v>
      </c>
      <c r="L2">
        <f t="shared" ref="L2:L30" si="1">IF(ISNUMBER((((EXP(GAMMALN($I$3+1)))/((EXP(GAMMALN(K2+1)))*(EXP(GAMMALN($I$3-K2+1))))))*(($I$8)^K2)*((1-$I$8)^($I$3-K2))),(((EXP(GAMMALN($I$3+1)))/((EXP(GAMMALN(K2+1)))*(EXP(GAMMALN($I$3-K2+1))))))*(($I$8)^K2)*((1-$I$8)^($I$3-K2)),0)</f>
        <v>0.25861624861243804</v>
      </c>
      <c r="M2">
        <f>I$7*((L$1*J2)+(L$2*J1)) + $I$4</f>
        <v>193091.36372538508</v>
      </c>
      <c r="N2">
        <f t="shared" ref="N2:N30" si="2">IF(ISNUMBER((((EXP(GAMMALN($I$22+1)))/((EXP(GAMMALN(K2+1)))*(EXP(GAMMALN($I$22-K2+1))))))*(($I$11)^K2)*((1-$I$11)^($I$22-K2))),(((EXP(GAMMALN($I$22+1)))/((EXP(GAMMALN(K2+1)))*(EXP(GAMMALN($I$22-K2+1))))))*(($I$11)^K2)*((1-$I$11)^($I$22-K2)),0)</f>
        <v>1.2757554117677269E-4</v>
      </c>
      <c r="O2">
        <f>I$10*((N$1*J2)+(N$2*J1))+$I$4</f>
        <v>4.4588689501129541E-2</v>
      </c>
      <c r="P2">
        <f t="shared" ref="P2:P30" si="3">IF(ISNUMBER(D2),SUM(M2,O2,V2)-(2*$I$4),"")</f>
        <v>199403.52398264117</v>
      </c>
      <c r="Q2">
        <f t="shared" ref="Q2:Q30" si="4">IF(ISNUMBER(P2),P2-E2,"")</f>
        <v>12403.523982641171</v>
      </c>
      <c r="R2">
        <f t="shared" ref="R2:R30" si="5">IF(ISNUMBER(P2),Q2*Q2,"")</f>
        <v>153847407.18795469</v>
      </c>
      <c r="S2">
        <f t="shared" ref="S2:S30" si="6">IF(ISNUMBER(P2),((IF(P2&gt;E2,I$5*(P2-E2),P2-E2)))^2,"")</f>
        <v>153847407.18795469</v>
      </c>
      <c r="T2">
        <f t="shared" ref="T2:T30" si="7">IF(ISNUMBER(P2),(M2*D2),"")</f>
        <v>101232779.08012444</v>
      </c>
      <c r="U2">
        <f t="shared" ref="U2:U30" si="8">IF(ISNUMBER((((EXP(GAMMALN($I$23+1)))/((EXP(GAMMALN(K2+1)))*(EXP(GAMMALN($I$23-K2+1))))))*(($I$14)^K2)*((1-$I$14)^($I$23-K2))),(((EXP(GAMMALN($I$23+1)))/((EXP(GAMMALN(K2+1)))*(EXP(GAMMALN($I$23-K2+1))))))*(($I$14)^K2)*((1-$I$14)^($I$23-K2)),0)</f>
        <v>2.7060152352182152E-2</v>
      </c>
      <c r="V2">
        <f>I$13*((U$1*J2)+(U$2*J1))+$I$4</f>
        <v>6312.1169591010648</v>
      </c>
    </row>
    <row r="3" spans="1:22" x14ac:dyDescent="0.5">
      <c r="A3">
        <v>523.45501708984375</v>
      </c>
      <c r="B3">
        <v>125</v>
      </c>
      <c r="D3">
        <v>524.77398681640625</v>
      </c>
      <c r="E3">
        <v>135200</v>
      </c>
      <c r="F3" s="7" t="s">
        <v>19</v>
      </c>
      <c r="G3" s="8">
        <f>IF(ISBLANK(G2),"",$G$2*$G$6)</f>
        <v>7.9283447265625</v>
      </c>
      <c r="H3" s="21" t="s">
        <v>435</v>
      </c>
      <c r="I3" s="21">
        <v>7.2200179373869906</v>
      </c>
      <c r="J3">
        <f>'hidden params'!J3</f>
        <v>0.20220994369181175</v>
      </c>
      <c r="K3">
        <f t="shared" si="0"/>
        <v>2</v>
      </c>
      <c r="L3">
        <f t="shared" si="1"/>
        <v>4.1388015886117596E-2</v>
      </c>
      <c r="M3">
        <f>I$7*((L$1*J3)+(L$2*J2)+(L$3*J1)) + $I$4</f>
        <v>96287.330373934295</v>
      </c>
      <c r="N3">
        <f t="shared" si="2"/>
        <v>1.8367192085211456E-3</v>
      </c>
      <c r="O3">
        <f>I$10*((N$1*J3)+(N$2*J2)+(N$3*J1))+$I$4</f>
        <v>0.64833206459627635</v>
      </c>
      <c r="P3">
        <f t="shared" si="3"/>
        <v>122615.98072485297</v>
      </c>
      <c r="Q3">
        <f t="shared" si="4"/>
        <v>-12584.019275147031</v>
      </c>
      <c r="R3">
        <f t="shared" si="5"/>
        <v>158357541.11727202</v>
      </c>
      <c r="S3">
        <f t="shared" si="6"/>
        <v>158357541.11727202</v>
      </c>
      <c r="T3">
        <f t="shared" si="7"/>
        <v>50529086.240237951</v>
      </c>
      <c r="U3">
        <f t="shared" si="8"/>
        <v>0.10362107735295654</v>
      </c>
      <c r="V3">
        <f>I$13*((U$1*J3)+(U$2*J2)+(U$3*J1))+$I$4</f>
        <v>26328.003309388543</v>
      </c>
    </row>
    <row r="4" spans="1:22" x14ac:dyDescent="0.5">
      <c r="A4">
        <v>523.46502685546875</v>
      </c>
      <c r="B4">
        <v>123.5</v>
      </c>
      <c r="D4">
        <v>525.28497314453125</v>
      </c>
      <c r="E4">
        <v>100000</v>
      </c>
      <c r="F4" s="5" t="s">
        <v>26</v>
      </c>
      <c r="G4" s="6">
        <v>525.09930419921875</v>
      </c>
      <c r="H4" t="s">
        <v>11</v>
      </c>
      <c r="I4">
        <v>6.4526723024438024E-4</v>
      </c>
      <c r="J4">
        <f>'hidden params'!J4</f>
        <v>4.9195920044795109E-2</v>
      </c>
      <c r="K4">
        <f t="shared" si="0"/>
        <v>3</v>
      </c>
      <c r="L4">
        <f t="shared" si="1"/>
        <v>3.7058045115126604E-3</v>
      </c>
      <c r="M4">
        <f>I$7*((L$1*J4)+(L$2*J3)+(L$3*J2)+(L$4*J1)) + $I$4</f>
        <v>32836.691990863161</v>
      </c>
      <c r="N4">
        <f t="shared" si="2"/>
        <v>1.4794735842709739E-2</v>
      </c>
      <c r="O4">
        <f>I$10*((N$1*J4)+(N$2*J3)+(N$3*J2)+(N$4*J1))+$I$4</f>
        <v>5.388963153485129</v>
      </c>
      <c r="P4">
        <f t="shared" si="3"/>
        <v>96181.755545222535</v>
      </c>
      <c r="Q4">
        <f t="shared" si="4"/>
        <v>-3818.2444547774649</v>
      </c>
      <c r="R4">
        <f t="shared" si="5"/>
        <v>14578990.71643886</v>
      </c>
      <c r="S4">
        <f t="shared" si="6"/>
        <v>14578990.71643886</v>
      </c>
      <c r="T4">
        <f t="shared" si="7"/>
        <v>17248620.870575801</v>
      </c>
      <c r="U4">
        <f t="shared" si="8"/>
        <v>0.22200107041992695</v>
      </c>
      <c r="V4">
        <f>I$13*((U$1*J4)+(U$2*J3)+(U$3*J2)+(U$4*J1))+$I$4</f>
        <v>63339.675881740353</v>
      </c>
    </row>
    <row r="5" spans="1:22" ht="14.7" thickBot="1" x14ac:dyDescent="0.55000000000000004">
      <c r="A5">
        <v>523.4749755859375</v>
      </c>
      <c r="B5">
        <v>83.5</v>
      </c>
      <c r="D5">
        <v>525.78497314453125</v>
      </c>
      <c r="E5">
        <v>101200</v>
      </c>
      <c r="F5" s="9" t="s">
        <v>27</v>
      </c>
      <c r="G5" s="10">
        <f>($G$4-1.00794)*$G$6</f>
        <v>1048.1827283984376</v>
      </c>
      <c r="H5" t="s">
        <v>436</v>
      </c>
      <c r="I5">
        <f>'hidden params'!D2</f>
        <v>1</v>
      </c>
      <c r="J5">
        <f>'hidden params'!J5</f>
        <v>9.56276746222493E-3</v>
      </c>
      <c r="K5">
        <f t="shared" si="0"/>
        <v>4</v>
      </c>
      <c r="L5">
        <f t="shared" si="1"/>
        <v>2.0118424579823304E-4</v>
      </c>
      <c r="M5">
        <f>I$7*((L$1*J5)+(L$2*J4)+(L$3*J3)+(L$4*J2)+(L$5*J1)) + $I$4</f>
        <v>8607.740179457358</v>
      </c>
      <c r="N5">
        <f t="shared" si="2"/>
        <v>7.2256218165438729E-2</v>
      </c>
      <c r="O5">
        <f>I$10*((N$1*J5)+(N$2*J4)+(N$3*J3)+(N$4*J2)+(N$5*J1))+$I$4</f>
        <v>27.585935107179353</v>
      </c>
      <c r="P5">
        <f t="shared" si="3"/>
        <v>105669.21155180005</v>
      </c>
      <c r="Q5">
        <f t="shared" si="4"/>
        <v>4469.2115518000501</v>
      </c>
      <c r="R5">
        <f t="shared" si="5"/>
        <v>19973851.89474301</v>
      </c>
      <c r="S5">
        <f t="shared" si="6"/>
        <v>19973851.89474301</v>
      </c>
      <c r="T5">
        <f t="shared" si="7"/>
        <v>4525820.4390910892</v>
      </c>
      <c r="U5">
        <f t="shared" si="8"/>
        <v>0.28838030619149446</v>
      </c>
      <c r="V5">
        <f>I$13*((U$1*J5)+(U$2*J4)+(U$3*J3)+(U$4*J2)+(U$5*J1))+$I$4</f>
        <v>97033.886727769976</v>
      </c>
    </row>
    <row r="6" spans="1:22" ht="14.7" thickTop="1" x14ac:dyDescent="0.5">
      <c r="A6">
        <v>523.4849853515625</v>
      </c>
      <c r="B6">
        <v>46.25</v>
      </c>
      <c r="D6">
        <v>526.2860107421875</v>
      </c>
      <c r="E6">
        <v>93190</v>
      </c>
      <c r="F6" t="s">
        <v>28</v>
      </c>
      <c r="G6">
        <v>2</v>
      </c>
      <c r="H6" t="s">
        <v>437</v>
      </c>
      <c r="I6">
        <f>SUM(S1:S30)</f>
        <v>563419760.65168202</v>
      </c>
      <c r="J6">
        <f>'hidden params'!J6</f>
        <v>1.5654537401586068E-3</v>
      </c>
      <c r="K6">
        <f t="shared" si="0"/>
        <v>5</v>
      </c>
      <c r="L6">
        <f t="shared" si="1"/>
        <v>6.6671375299799809E-6</v>
      </c>
      <c r="M6">
        <f>I$7*((L$1*J6)+(L$2*J5)+(L$3*J4)+(L$4*J3)+(L$5*J2)+(L$6*J1)) + $I$4</f>
        <v>1847.1965589357542</v>
      </c>
      <c r="N6">
        <f t="shared" si="2"/>
        <v>0.21541563387539617</v>
      </c>
      <c r="O6">
        <f>I$10*((N$1*J6)+(N$2*J5)+(N$3*J4)+(N$4*J3)+(N$5*J2)+(N$6*J1))+$I$4</f>
        <v>88.626124014499766</v>
      </c>
      <c r="P6">
        <f t="shared" si="3"/>
        <v>100743.79606060343</v>
      </c>
      <c r="Q6">
        <f t="shared" si="4"/>
        <v>7553.7960606034321</v>
      </c>
      <c r="R6">
        <f t="shared" si="5"/>
        <v>57059834.92518793</v>
      </c>
      <c r="S6">
        <f t="shared" si="6"/>
        <v>57059834.92518793</v>
      </c>
      <c r="T6">
        <f t="shared" si="7"/>
        <v>972153.70805899415</v>
      </c>
      <c r="U6">
        <f t="shared" si="8"/>
        <v>0.22867048334941917</v>
      </c>
      <c r="V6">
        <f>I$13*((U$1*J6)+(U$2*J5)+(U$3*J4)+(U$4*J3)+(U$5*J2)+(U$6*J1))+$I$4</f>
        <v>98807.974668187642</v>
      </c>
    </row>
    <row r="7" spans="1:22" x14ac:dyDescent="0.5">
      <c r="A7">
        <v>523.4949951171875</v>
      </c>
      <c r="B7">
        <v>40.75</v>
      </c>
      <c r="D7">
        <v>526.7860107421875</v>
      </c>
      <c r="E7">
        <v>74360</v>
      </c>
      <c r="F7" t="s">
        <v>29</v>
      </c>
      <c r="G7" s="11">
        <v>0.10000000149011612</v>
      </c>
      <c r="H7" s="21" t="s">
        <v>438</v>
      </c>
      <c r="I7" s="21">
        <v>285245.40042414662</v>
      </c>
      <c r="J7">
        <f>'hidden params'!J7</f>
        <v>2.2288478874357397E-4</v>
      </c>
      <c r="K7">
        <f t="shared" si="0"/>
        <v>6</v>
      </c>
      <c r="L7">
        <f t="shared" si="1"/>
        <v>1.2694096775956643E-7</v>
      </c>
      <c r="M7">
        <f>I$7*((L$1*J7)+(L$2*J6)+(L$3*J5)+(L$4*J4)+(L$5*J3)+(L$6*J2)+(L$7*J1)) + $I$4</f>
        <v>337.41952224468525</v>
      </c>
      <c r="N7">
        <f t="shared" si="2"/>
        <v>0.36897433272807989</v>
      </c>
      <c r="O7">
        <f>I$10*((N$1*J7)+(N$2*J6)+(N$3*J5)+(N$4*J4)+(N$5*J3)+(N$6*J2)+(N$7*J1))+$I$4</f>
        <v>173.84859222530739</v>
      </c>
      <c r="P7">
        <f t="shared" si="3"/>
        <v>68651.719461224086</v>
      </c>
      <c r="Q7">
        <f t="shared" si="4"/>
        <v>-5708.2805387759145</v>
      </c>
      <c r="R7">
        <f t="shared" si="5"/>
        <v>32584466.709367845</v>
      </c>
      <c r="S7">
        <f t="shared" si="6"/>
        <v>32584466.709367845</v>
      </c>
      <c r="T7">
        <f t="shared" si="7"/>
        <v>177747.88406981254</v>
      </c>
      <c r="U7">
        <f t="shared" si="8"/>
        <v>0.10417693295955451</v>
      </c>
      <c r="V7">
        <f>I$13*((U$1*J7)+(U$2*J6)+(U$3*J5)+(U$4*J4)+(U$5*J3)+(U$6*J2)+(U$7*J1))+$I$4</f>
        <v>68140.452637288559</v>
      </c>
    </row>
    <row r="8" spans="1:22" x14ac:dyDescent="0.5">
      <c r="A8">
        <v>523.5050048828125</v>
      </c>
      <c r="B8">
        <v>48</v>
      </c>
      <c r="D8">
        <v>527.2979736328125</v>
      </c>
      <c r="E8">
        <v>39910</v>
      </c>
      <c r="F8" t="s">
        <v>30</v>
      </c>
      <c r="G8" s="11">
        <v>2.9999999329447746E-2</v>
      </c>
      <c r="H8" s="21" t="s">
        <v>439</v>
      </c>
      <c r="I8" s="21">
        <v>4.8940118886457773E-2</v>
      </c>
      <c r="J8">
        <f>'hidden params'!J8</f>
        <v>2.8200854503395628E-5</v>
      </c>
      <c r="K8">
        <f t="shared" si="0"/>
        <v>7</v>
      </c>
      <c r="L8">
        <f t="shared" si="1"/>
        <v>1.1384845434283201E-9</v>
      </c>
      <c r="M8">
        <f>I$7*((L$1*J8)+(L$2*J7)+(L$3*J6)+(L$4*J5)+(L$5*J4)+(L$6*J3)+(L$7*J2)+(L$8*J1)) + $I$4</f>
        <v>53.861690062584891</v>
      </c>
      <c r="N8">
        <f t="shared" si="2"/>
        <v>0.29769944930958947</v>
      </c>
      <c r="O8">
        <f>I$10*((N$1*J8)+(N$2*J7)+(N$3*J6)+(N$4*J5)+(N$5*J4)+(N$6*J3)+(N$7*J2)+(N$8*J1))+$I$4</f>
        <v>191.7511649179979</v>
      </c>
      <c r="P8">
        <f t="shared" si="3"/>
        <v>32512.482274844107</v>
      </c>
      <c r="Q8">
        <f t="shared" si="4"/>
        <v>-7397.5177251558925</v>
      </c>
      <c r="R8">
        <f t="shared" si="5"/>
        <v>54723268.493995614</v>
      </c>
      <c r="S8">
        <f t="shared" si="6"/>
        <v>54723268.493995614</v>
      </c>
      <c r="T8">
        <f t="shared" si="7"/>
        <v>28401.160026439607</v>
      </c>
      <c r="U8">
        <f t="shared" si="8"/>
        <v>2.2356096099696583E-2</v>
      </c>
      <c r="V8">
        <f>I$13*((U$1*J8)+(U$2*J7)+(U$3*J6)+(U$4*J5)+(U$5*J4)+(U$6*J3)+(U$7*J2)+(U$8*J1))+$I$4</f>
        <v>32266.870710397983</v>
      </c>
    </row>
    <row r="9" spans="1:22" x14ac:dyDescent="0.5">
      <c r="A9">
        <v>523.5150146484375</v>
      </c>
      <c r="B9">
        <v>50.25</v>
      </c>
      <c r="D9">
        <v>527.79901123046875</v>
      </c>
      <c r="E9">
        <v>16680</v>
      </c>
      <c r="F9" t="s">
        <v>31</v>
      </c>
      <c r="G9">
        <v>6</v>
      </c>
      <c r="H9" t="s">
        <v>445</v>
      </c>
      <c r="I9">
        <f>I3*I8</f>
        <v>0.35334853621807694</v>
      </c>
      <c r="J9">
        <f>'hidden params'!J9</f>
        <v>3.2198967658273084E-6</v>
      </c>
      <c r="K9">
        <f t="shared" si="0"/>
        <v>8</v>
      </c>
      <c r="L9">
        <f t="shared" si="1"/>
        <v>1.6112109277116742E-12</v>
      </c>
      <c r="M9">
        <f>I$7*((L$1*J9)+(L$2*J8)+(L$3*J7)+(L$4*J6)+(L$5*J5)+(L$6*J4)+(L$7*J3)+(L$8*J2)+(L$9*J1)) + $I$4</f>
        <v>7.656279415138</v>
      </c>
      <c r="N9">
        <f t="shared" si="2"/>
        <v>3.7901795868522777E-2</v>
      </c>
      <c r="O9">
        <f>I$10*((N$1*J9)+(N$2*J8)+(N$3*J7)+(N$4*J6)+(N$5*J5)+(N$6*J4)+(N$7*J3)+(N$8*J2)+(N$9*J1))+$I$4</f>
        <v>102.43374803015212</v>
      </c>
      <c r="P9">
        <f t="shared" si="3"/>
        <v>10955.270335851681</v>
      </c>
      <c r="Q9">
        <f t="shared" si="4"/>
        <v>-5724.729664148319</v>
      </c>
      <c r="R9">
        <f t="shared" si="5"/>
        <v>32772529.727579724</v>
      </c>
      <c r="S9">
        <f t="shared" si="6"/>
        <v>32772529.727579724</v>
      </c>
      <c r="T9">
        <f t="shared" si="7"/>
        <v>4040.9767050140281</v>
      </c>
      <c r="U9">
        <f t="shared" si="8"/>
        <v>7.5704255752638029E-4</v>
      </c>
      <c r="V9">
        <f>I$13*((U$1*J9)+(U$2*J8)+(U$3*J7)+(U$4*J6)+(U$5*J5)+(U$6*J4)+(U$7*J3)+(U$8*J2)+(U$9*J1))+$I$4</f>
        <v>10845.181598940851</v>
      </c>
    </row>
    <row r="10" spans="1:22" x14ac:dyDescent="0.5">
      <c r="A10">
        <v>523.5250244140625</v>
      </c>
      <c r="B10">
        <v>56.5</v>
      </c>
      <c r="D10">
        <f>D9 + (1/$G$6)</f>
        <v>528.29901123046875</v>
      </c>
      <c r="E10">
        <v>0</v>
      </c>
      <c r="F10" s="2" t="s">
        <v>22</v>
      </c>
      <c r="G10">
        <v>523.75286865234375</v>
      </c>
      <c r="H10" s="22" t="s">
        <v>453</v>
      </c>
      <c r="I10" s="22">
        <v>338.36637386097703</v>
      </c>
      <c r="J10">
        <f>'hidden params'!J10</f>
        <v>3.3555566333987669E-7</v>
      </c>
      <c r="K10">
        <f t="shared" si="0"/>
        <v>9</v>
      </c>
      <c r="L10">
        <f t="shared" si="1"/>
        <v>0</v>
      </c>
      <c r="M10">
        <f>I$7*((L1*J$10)+(L2*J$9)+(L3*J$8)+(L4*J$7)+(L5*J$6)+(L6*J$5)+(L7*J$4)+(L8*J$3)+(L9*J$2)+(L10*J$1)) + $I$4</f>
        <v>0.98320551222502817</v>
      </c>
      <c r="N10">
        <f t="shared" si="2"/>
        <v>0</v>
      </c>
      <c r="O10">
        <f>I$10*((N1*J$10)+(N2*J$9)+(N3*J$8)+(N4*J$7)+(N5*J$6)+(N6*J$5)+(N7*J$4)+(N8*J$3)+(N9*J$2)+(N10*J$1)) + $I$4</f>
        <v>34.955094540978877</v>
      </c>
      <c r="P10">
        <f t="shared" si="3"/>
        <v>2830.74104562602</v>
      </c>
      <c r="Q10">
        <f t="shared" si="4"/>
        <v>2830.74104562602</v>
      </c>
      <c r="R10">
        <f t="shared" si="5"/>
        <v>8013094.8673918927</v>
      </c>
      <c r="S10">
        <f t="shared" si="6"/>
        <v>8013094.8673918927</v>
      </c>
      <c r="T10">
        <f t="shared" si="7"/>
        <v>519.42649994482895</v>
      </c>
      <c r="U10">
        <f t="shared" si="8"/>
        <v>0</v>
      </c>
      <c r="V10">
        <f>I$13*((U1*J$10)+(U2*J$9)+(U3*J$8)+(U4*J$7)+(U5*J$6)+(U6*J$5)+(U7*J$4)+(U8*J$3)+(U9*J$2)+(U10*J$1)) + $I$4</f>
        <v>2794.8040361072767</v>
      </c>
    </row>
    <row r="11" spans="1:22" x14ac:dyDescent="0.5">
      <c r="A11">
        <v>523.53497314453125</v>
      </c>
      <c r="B11">
        <v>94.75</v>
      </c>
      <c r="D11">
        <f>D10 + (1/$G$6)</f>
        <v>528.79901123046875</v>
      </c>
      <c r="E11">
        <v>0</v>
      </c>
      <c r="F11" s="2" t="s">
        <v>32</v>
      </c>
      <c r="G11">
        <v>527.717041015625</v>
      </c>
      <c r="H11" s="22" t="s">
        <v>454</v>
      </c>
      <c r="I11" s="22">
        <v>0.82235747575759888</v>
      </c>
      <c r="J11">
        <f>'hidden params'!J11</f>
        <v>3.2197744332767282E-8</v>
      </c>
      <c r="K11">
        <f t="shared" si="0"/>
        <v>10</v>
      </c>
      <c r="L11">
        <f t="shared" si="1"/>
        <v>0</v>
      </c>
      <c r="M11">
        <f t="shared" ref="M11:M30" si="9">I$7*((L2*J$10)+(L3*J$9)+(L4*J$8)+(L5*J$7)+(L6*J$6)+(L7*J$5)+(L8*J$4)+(L9*J$3)+(L10*J$2)+(L11*J$1)) + $I$4</f>
        <v>0.10935239893909239</v>
      </c>
      <c r="N11">
        <f t="shared" si="2"/>
        <v>0</v>
      </c>
      <c r="O11">
        <f t="shared" ref="O11:O30" si="10">I$10*((N2*J$10)+(N3*J$9)+(N4*J$8)+(N5*J$7)+(N6*J$6)+(N7*J$5)+(N8*J$4)+(N9*J$3)+(N10*J$2)+(N11*J$1)) + $I$4</f>
        <v>8.8630985072807729</v>
      </c>
      <c r="P11">
        <f t="shared" si="3"/>
        <v>594.09022272138952</v>
      </c>
      <c r="Q11">
        <f t="shared" si="4"/>
        <v>594.09022272138952</v>
      </c>
      <c r="R11">
        <f t="shared" si="5"/>
        <v>352943.19273315021</v>
      </c>
      <c r="S11">
        <f t="shared" si="6"/>
        <v>352943.19273315021</v>
      </c>
      <c r="T11">
        <f t="shared" si="7"/>
        <v>57.825440434671819</v>
      </c>
      <c r="U11">
        <f t="shared" si="8"/>
        <v>0</v>
      </c>
      <c r="V11">
        <f t="shared" ref="V11:V30" si="11">I$13*((U2*J$10)+(U3*J$9)+(U4*J$8)+(U5*J$7)+(U6*J$6)+(U7*J$5)+(U8*J$4)+(U9*J$3)+(U10*J$2)+(U11*J$1)) + $I$4</f>
        <v>585.11906234963021</v>
      </c>
    </row>
    <row r="12" spans="1:22" x14ac:dyDescent="0.5">
      <c r="A12">
        <v>523.54498291015625</v>
      </c>
      <c r="B12">
        <v>149</v>
      </c>
      <c r="D12">
        <f>D11 + (1/$G$6)</f>
        <v>529.29901123046875</v>
      </c>
      <c r="E12">
        <v>0</v>
      </c>
      <c r="F12" t="s">
        <v>33</v>
      </c>
      <c r="G12" t="s">
        <v>34</v>
      </c>
      <c r="H12" t="s">
        <v>458</v>
      </c>
      <c r="I12">
        <f>I11*I22</f>
        <v>5.9374357033952663</v>
      </c>
      <c r="J12">
        <f>'hidden params'!J12</f>
        <v>2.82920264901344E-9</v>
      </c>
      <c r="K12">
        <f t="shared" si="0"/>
        <v>11</v>
      </c>
      <c r="L12">
        <f t="shared" si="1"/>
        <v>0</v>
      </c>
      <c r="M12">
        <f t="shared" si="9"/>
        <v>1.0112433370772311E-2</v>
      </c>
      <c r="N12">
        <f t="shared" si="2"/>
        <v>0</v>
      </c>
      <c r="O12">
        <f t="shared" si="10"/>
        <v>1.8072359142183534</v>
      </c>
      <c r="P12">
        <f t="shared" si="3"/>
        <v>105.37397522976488</v>
      </c>
      <c r="Q12">
        <f t="shared" si="4"/>
        <v>105.37397522976488</v>
      </c>
      <c r="R12">
        <f t="shared" si="5"/>
        <v>11103.674655723102</v>
      </c>
      <c r="S12">
        <f t="shared" si="6"/>
        <v>11103.674655723102</v>
      </c>
      <c r="T12">
        <f t="shared" si="7"/>
        <v>5.3525009842837807</v>
      </c>
      <c r="U12">
        <f t="shared" si="8"/>
        <v>0</v>
      </c>
      <c r="V12">
        <f t="shared" si="11"/>
        <v>103.55791741663624</v>
      </c>
    </row>
    <row r="13" spans="1:22" x14ac:dyDescent="0.5">
      <c r="A13">
        <v>523.55499267578125</v>
      </c>
      <c r="B13">
        <v>167.30000305175781</v>
      </c>
      <c r="E13">
        <v>0</v>
      </c>
      <c r="F13">
        <v>20480</v>
      </c>
      <c r="H13" s="23" t="s">
        <v>514</v>
      </c>
      <c r="I13" s="23">
        <v>218492.28653039454</v>
      </c>
      <c r="J13">
        <f>'hidden params'!J13</f>
        <v>2.3609250813173977E-10</v>
      </c>
      <c r="K13" t="str">
        <f t="shared" si="0"/>
        <v/>
      </c>
      <c r="L13">
        <f t="shared" si="1"/>
        <v>0</v>
      </c>
      <c r="M13">
        <f t="shared" si="9"/>
        <v>1.2469655985537613E-3</v>
      </c>
      <c r="N13">
        <f t="shared" si="2"/>
        <v>0</v>
      </c>
      <c r="O13">
        <f t="shared" si="10"/>
        <v>0.31093808341197232</v>
      </c>
      <c r="P13" t="str">
        <f t="shared" si="3"/>
        <v/>
      </c>
      <c r="Q13" t="str">
        <f t="shared" si="4"/>
        <v/>
      </c>
      <c r="R13" t="str">
        <f t="shared" si="5"/>
        <v/>
      </c>
      <c r="S13" t="str">
        <f t="shared" si="6"/>
        <v/>
      </c>
      <c r="T13" t="str">
        <f t="shared" si="7"/>
        <v/>
      </c>
      <c r="U13">
        <f t="shared" si="8"/>
        <v>0</v>
      </c>
      <c r="V13">
        <f t="shared" si="11"/>
        <v>15.930494319443534</v>
      </c>
    </row>
    <row r="14" spans="1:22" x14ac:dyDescent="0.5">
      <c r="A14">
        <v>523.56500244140625</v>
      </c>
      <c r="B14">
        <v>156.69999694824219</v>
      </c>
      <c r="E14">
        <v>0</v>
      </c>
      <c r="F14">
        <v>20480</v>
      </c>
      <c r="H14" s="23" t="s">
        <v>515</v>
      </c>
      <c r="I14" s="23">
        <v>0.5518264120890144</v>
      </c>
      <c r="J14">
        <f>'hidden params'!J14</f>
        <v>0</v>
      </c>
      <c r="K14" t="str">
        <f t="shared" si="0"/>
        <v/>
      </c>
      <c r="L14">
        <f t="shared" si="1"/>
        <v>0</v>
      </c>
      <c r="M14">
        <f t="shared" si="9"/>
        <v>6.7174146187526113E-4</v>
      </c>
      <c r="N14">
        <f t="shared" si="2"/>
        <v>0</v>
      </c>
      <c r="O14">
        <f t="shared" si="10"/>
        <v>4.6936981531769867E-2</v>
      </c>
      <c r="P14" t="str">
        <f t="shared" si="3"/>
        <v/>
      </c>
      <c r="Q14" t="str">
        <f t="shared" si="4"/>
        <v/>
      </c>
      <c r="R14" t="str">
        <f t="shared" si="5"/>
        <v/>
      </c>
      <c r="S14" t="str">
        <f t="shared" si="6"/>
        <v/>
      </c>
      <c r="T14" t="str">
        <f t="shared" si="7"/>
        <v/>
      </c>
      <c r="U14">
        <f t="shared" si="8"/>
        <v>0</v>
      </c>
      <c r="V14">
        <f t="shared" si="11"/>
        <v>2.1722161526236619</v>
      </c>
    </row>
    <row r="15" spans="1:22" x14ac:dyDescent="0.5">
      <c r="A15">
        <v>523.57501220703125</v>
      </c>
      <c r="B15">
        <v>159.30000305175781</v>
      </c>
      <c r="E15">
        <v>0</v>
      </c>
      <c r="H15" t="s">
        <v>513</v>
      </c>
      <c r="I15">
        <f>I14*I23</f>
        <v>3.9841965936065891</v>
      </c>
      <c r="J15">
        <f>'hidden params'!J15</f>
        <v>0</v>
      </c>
      <c r="K15" t="str">
        <f t="shared" si="0"/>
        <v/>
      </c>
      <c r="L15">
        <f t="shared" si="1"/>
        <v>0</v>
      </c>
      <c r="M15">
        <f t="shared" si="9"/>
        <v>6.4603123093138375E-4</v>
      </c>
      <c r="N15">
        <f t="shared" si="2"/>
        <v>0</v>
      </c>
      <c r="O15">
        <f t="shared" si="10"/>
        <v>6.7708679295377947E-3</v>
      </c>
      <c r="P15" t="str">
        <f t="shared" si="3"/>
        <v/>
      </c>
      <c r="Q15" t="str">
        <f t="shared" si="4"/>
        <v/>
      </c>
      <c r="R15" t="str">
        <f t="shared" si="5"/>
        <v/>
      </c>
      <c r="S15" t="str">
        <f t="shared" si="6"/>
        <v/>
      </c>
      <c r="T15" t="str">
        <f t="shared" si="7"/>
        <v/>
      </c>
      <c r="U15">
        <f t="shared" si="8"/>
        <v>0</v>
      </c>
      <c r="V15">
        <f t="shared" si="11"/>
        <v>0.26531916041475911</v>
      </c>
    </row>
    <row r="16" spans="1:22" x14ac:dyDescent="0.5">
      <c r="A16">
        <v>523.58502197265625</v>
      </c>
      <c r="B16">
        <v>162.5</v>
      </c>
      <c r="E16">
        <v>0</v>
      </c>
      <c r="F16">
        <v>57487833.94992812</v>
      </c>
      <c r="H16" t="s">
        <v>455</v>
      </c>
      <c r="I16">
        <f>I7/(I7+I10+I13)</f>
        <v>0.56587770543884808</v>
      </c>
      <c r="J16">
        <f>'hidden params'!J16</f>
        <v>0</v>
      </c>
      <c r="K16" t="str">
        <f t="shared" si="0"/>
        <v/>
      </c>
      <c r="L16">
        <f t="shared" si="1"/>
        <v>0</v>
      </c>
      <c r="M16">
        <f t="shared" si="9"/>
        <v>6.4528043910338465E-4</v>
      </c>
      <c r="N16">
        <f t="shared" si="2"/>
        <v>0</v>
      </c>
      <c r="O16">
        <f t="shared" si="10"/>
        <v>1.3731731385405073E-3</v>
      </c>
      <c r="P16" t="str">
        <f t="shared" si="3"/>
        <v/>
      </c>
      <c r="Q16" t="str">
        <f t="shared" si="4"/>
        <v/>
      </c>
      <c r="R16" t="str">
        <f t="shared" si="5"/>
        <v/>
      </c>
      <c r="S16" t="str">
        <f t="shared" si="6"/>
        <v/>
      </c>
      <c r="T16" t="str">
        <f t="shared" si="7"/>
        <v/>
      </c>
      <c r="U16">
        <f t="shared" si="8"/>
        <v>0</v>
      </c>
      <c r="V16">
        <f t="shared" si="11"/>
        <v>2.8675801816732356E-2</v>
      </c>
    </row>
    <row r="17" spans="1:22" x14ac:dyDescent="0.5">
      <c r="A17">
        <v>523.594970703125</v>
      </c>
      <c r="B17">
        <v>145.19999694824219</v>
      </c>
      <c r="E17">
        <v>0</v>
      </c>
      <c r="F17">
        <v>1486630318.2699013</v>
      </c>
      <c r="H17" t="s">
        <v>456</v>
      </c>
      <c r="I17">
        <f>I10/(I10+I7+I13)</f>
        <v>6.7126056004198568E-4</v>
      </c>
      <c r="J17">
        <f>'hidden params'!J17</f>
        <v>0</v>
      </c>
      <c r="K17" t="str">
        <f t="shared" si="0"/>
        <v/>
      </c>
      <c r="L17">
        <f t="shared" si="1"/>
        <v>0</v>
      </c>
      <c r="M17">
        <f t="shared" si="9"/>
        <v>6.4526734069507007E-4</v>
      </c>
      <c r="N17">
        <f t="shared" si="2"/>
        <v>0</v>
      </c>
      <c r="O17">
        <f t="shared" si="10"/>
        <v>7.2036243815319406E-4</v>
      </c>
      <c r="P17" t="str">
        <f t="shared" si="3"/>
        <v/>
      </c>
      <c r="Q17" t="str">
        <f t="shared" si="4"/>
        <v/>
      </c>
      <c r="R17" t="str">
        <f t="shared" si="5"/>
        <v/>
      </c>
      <c r="S17" t="str">
        <f t="shared" si="6"/>
        <v/>
      </c>
      <c r="T17" t="str">
        <f t="shared" si="7"/>
        <v/>
      </c>
      <c r="U17">
        <f t="shared" si="8"/>
        <v>0</v>
      </c>
      <c r="V17">
        <f t="shared" si="11"/>
        <v>2.8169305719222427E-3</v>
      </c>
    </row>
    <row r="18" spans="1:22" x14ac:dyDescent="0.5">
      <c r="A18">
        <v>523.60498046875</v>
      </c>
      <c r="B18">
        <v>157.30000305175781</v>
      </c>
      <c r="E18">
        <v>0</v>
      </c>
      <c r="F18">
        <v>118224560.70871367</v>
      </c>
      <c r="H18" t="s">
        <v>511</v>
      </c>
      <c r="I18">
        <f>I13/(I13+I10+I7)</f>
        <v>0.43345103400110996</v>
      </c>
      <c r="J18">
        <f>'hidden params'!J18</f>
        <v>0</v>
      </c>
      <c r="K18" t="str">
        <f t="shared" si="0"/>
        <v/>
      </c>
      <c r="L18">
        <f t="shared" si="1"/>
        <v>0</v>
      </c>
      <c r="M18">
        <f t="shared" si="9"/>
        <v>6.4526723039859846E-4</v>
      </c>
      <c r="N18">
        <f t="shared" si="2"/>
        <v>0</v>
      </c>
      <c r="O18">
        <f t="shared" si="10"/>
        <v>6.4957062868858885E-4</v>
      </c>
      <c r="P18" t="str">
        <f t="shared" si="3"/>
        <v/>
      </c>
      <c r="Q18" t="str">
        <f t="shared" si="4"/>
        <v/>
      </c>
      <c r="R18" t="str">
        <f t="shared" si="5"/>
        <v/>
      </c>
      <c r="S18" t="str">
        <f t="shared" si="6"/>
        <v/>
      </c>
      <c r="T18" t="str">
        <f t="shared" si="7"/>
        <v/>
      </c>
      <c r="U18">
        <f t="shared" si="8"/>
        <v>0</v>
      </c>
      <c r="V18">
        <f t="shared" si="11"/>
        <v>7.0077080778078321E-4</v>
      </c>
    </row>
    <row r="19" spans="1:22" x14ac:dyDescent="0.5">
      <c r="A19">
        <v>523.614990234375</v>
      </c>
      <c r="B19">
        <v>167.30000305175781</v>
      </c>
      <c r="E19">
        <v>0</v>
      </c>
      <c r="H19" t="s">
        <v>444</v>
      </c>
      <c r="I19">
        <v>64.94206259667456</v>
      </c>
      <c r="J19">
        <f>'hidden params'!J19</f>
        <v>0</v>
      </c>
      <c r="K19" t="str">
        <f t="shared" si="0"/>
        <v/>
      </c>
      <c r="L19">
        <f t="shared" si="1"/>
        <v>0</v>
      </c>
      <c r="M19">
        <f t="shared" si="9"/>
        <v>6.4526723024438024E-4</v>
      </c>
      <c r="N19">
        <f t="shared" si="2"/>
        <v>0</v>
      </c>
      <c r="O19">
        <f t="shared" si="10"/>
        <v>6.4526723024438024E-4</v>
      </c>
      <c r="P19" t="str">
        <f t="shared" si="3"/>
        <v/>
      </c>
      <c r="Q19" t="str">
        <f t="shared" si="4"/>
        <v/>
      </c>
      <c r="R19" t="str">
        <f t="shared" si="5"/>
        <v/>
      </c>
      <c r="S19" t="str">
        <f t="shared" si="6"/>
        <v/>
      </c>
      <c r="T19" t="str">
        <f t="shared" si="7"/>
        <v/>
      </c>
      <c r="U19">
        <f t="shared" si="8"/>
        <v>0</v>
      </c>
      <c r="V19">
        <f t="shared" si="11"/>
        <v>6.4526723024438024E-4</v>
      </c>
    </row>
    <row r="20" spans="1:22" x14ac:dyDescent="0.5">
      <c r="A20">
        <v>523.625</v>
      </c>
      <c r="B20">
        <v>169.19999694824219</v>
      </c>
      <c r="E20">
        <v>0</v>
      </c>
      <c r="F20">
        <v>4.7951768977694445E-2</v>
      </c>
      <c r="H20" t="s">
        <v>450</v>
      </c>
      <c r="I20">
        <f>'hidden params'!I20</f>
        <v>0.82235748181840074</v>
      </c>
      <c r="J20">
        <f>'hidden params'!J20</f>
        <v>0</v>
      </c>
      <c r="K20" t="str">
        <f t="shared" si="0"/>
        <v/>
      </c>
      <c r="L20">
        <f t="shared" si="1"/>
        <v>0</v>
      </c>
      <c r="M20">
        <f t="shared" si="9"/>
        <v>6.4526723024438024E-4</v>
      </c>
      <c r="N20">
        <f t="shared" si="2"/>
        <v>0</v>
      </c>
      <c r="O20">
        <f t="shared" si="10"/>
        <v>6.4526723024438024E-4</v>
      </c>
      <c r="P20" t="str">
        <f t="shared" si="3"/>
        <v/>
      </c>
      <c r="Q20" t="str">
        <f t="shared" si="4"/>
        <v/>
      </c>
      <c r="R20" t="str">
        <f t="shared" si="5"/>
        <v/>
      </c>
      <c r="S20" t="str">
        <f t="shared" si="6"/>
        <v/>
      </c>
      <c r="T20" t="str">
        <f t="shared" si="7"/>
        <v/>
      </c>
      <c r="U20">
        <f t="shared" si="8"/>
        <v>0</v>
      </c>
      <c r="V20">
        <f t="shared" si="11"/>
        <v>6.4526723024438024E-4</v>
      </c>
    </row>
    <row r="21" spans="1:22" x14ac:dyDescent="0.5">
      <c r="A21">
        <v>523.635009765625</v>
      </c>
      <c r="B21">
        <v>211.80000305175781</v>
      </c>
      <c r="E21">
        <v>0</v>
      </c>
      <c r="F21">
        <v>0.54785231652478039</v>
      </c>
      <c r="H21" t="s">
        <v>451</v>
      </c>
      <c r="I21">
        <f>'hidden params'!I21</f>
        <v>7.2200180148492263</v>
      </c>
      <c r="J21">
        <f>'hidden params'!J21</f>
        <v>0</v>
      </c>
      <c r="K21" t="str">
        <f t="shared" si="0"/>
        <v/>
      </c>
      <c r="L21">
        <f t="shared" si="1"/>
        <v>0</v>
      </c>
      <c r="M21">
        <f t="shared" si="9"/>
        <v>6.4526723024438024E-4</v>
      </c>
      <c r="N21">
        <f t="shared" si="2"/>
        <v>0</v>
      </c>
      <c r="O21">
        <f t="shared" si="10"/>
        <v>6.4526723024438024E-4</v>
      </c>
      <c r="P21" t="str">
        <f t="shared" si="3"/>
        <v/>
      </c>
      <c r="Q21" t="str">
        <f t="shared" si="4"/>
        <v/>
      </c>
      <c r="R21" t="str">
        <f t="shared" si="5"/>
        <v/>
      </c>
      <c r="S21" t="str">
        <f t="shared" si="6"/>
        <v/>
      </c>
      <c r="T21" t="str">
        <f t="shared" si="7"/>
        <v/>
      </c>
      <c r="U21">
        <f t="shared" si="8"/>
        <v>0</v>
      </c>
      <c r="V21">
        <f t="shared" si="11"/>
        <v>6.4526723024438024E-4</v>
      </c>
    </row>
    <row r="22" spans="1:22" x14ac:dyDescent="0.5">
      <c r="A22">
        <v>523.64501953125</v>
      </c>
      <c r="B22">
        <v>184.69999694824219</v>
      </c>
      <c r="E22">
        <v>0</v>
      </c>
      <c r="F22">
        <v>279035.61698660755</v>
      </c>
      <c r="H22" s="22" t="s">
        <v>457</v>
      </c>
      <c r="I22" s="22">
        <v>7.2200179100036621</v>
      </c>
      <c r="J22">
        <f>'hidden params'!J22</f>
        <v>0</v>
      </c>
      <c r="K22" t="str">
        <f t="shared" si="0"/>
        <v/>
      </c>
      <c r="L22">
        <f t="shared" si="1"/>
        <v>0</v>
      </c>
      <c r="M22">
        <f t="shared" si="9"/>
        <v>6.4526723024438024E-4</v>
      </c>
      <c r="N22">
        <f t="shared" si="2"/>
        <v>0</v>
      </c>
      <c r="O22">
        <f t="shared" si="10"/>
        <v>6.4526723024438024E-4</v>
      </c>
      <c r="P22" t="str">
        <f t="shared" si="3"/>
        <v/>
      </c>
      <c r="Q22" t="str">
        <f t="shared" si="4"/>
        <v/>
      </c>
      <c r="R22" t="str">
        <f t="shared" si="5"/>
        <v/>
      </c>
      <c r="S22" t="str">
        <f t="shared" si="6"/>
        <v/>
      </c>
      <c r="T22" t="str">
        <f t="shared" si="7"/>
        <v/>
      </c>
      <c r="U22">
        <f t="shared" si="8"/>
        <v>0</v>
      </c>
      <c r="V22">
        <f t="shared" si="11"/>
        <v>6.4526723024438024E-4</v>
      </c>
    </row>
    <row r="23" spans="1:22" x14ac:dyDescent="0.5">
      <c r="A23">
        <v>523.655029296875</v>
      </c>
      <c r="B23">
        <v>105.5</v>
      </c>
      <c r="E23">
        <v>0</v>
      </c>
      <c r="F23">
        <v>7.2200180148492263</v>
      </c>
      <c r="H23" s="23" t="s">
        <v>512</v>
      </c>
      <c r="I23" s="23">
        <v>7.2200179373869906</v>
      </c>
      <c r="J23">
        <f>'hidden params'!J23</f>
        <v>0</v>
      </c>
      <c r="K23" t="str">
        <f t="shared" si="0"/>
        <v/>
      </c>
      <c r="L23">
        <f t="shared" si="1"/>
        <v>0</v>
      </c>
      <c r="M23">
        <f t="shared" si="9"/>
        <v>6.4526723024438024E-4</v>
      </c>
      <c r="N23">
        <f t="shared" si="2"/>
        <v>0</v>
      </c>
      <c r="O23">
        <f t="shared" si="10"/>
        <v>6.4526723024438024E-4</v>
      </c>
      <c r="P23" t="str">
        <f t="shared" si="3"/>
        <v/>
      </c>
      <c r="Q23" t="str">
        <f t="shared" si="4"/>
        <v/>
      </c>
      <c r="R23" t="str">
        <f t="shared" si="5"/>
        <v/>
      </c>
      <c r="S23" t="str">
        <f t="shared" si="6"/>
        <v/>
      </c>
      <c r="T23" t="str">
        <f t="shared" si="7"/>
        <v/>
      </c>
      <c r="U23">
        <f t="shared" si="8"/>
        <v>0</v>
      </c>
      <c r="V23">
        <f t="shared" si="11"/>
        <v>6.4526723024438024E-4</v>
      </c>
    </row>
    <row r="24" spans="1:22" x14ac:dyDescent="0.5">
      <c r="A24">
        <v>523.66497802734375</v>
      </c>
      <c r="B24">
        <v>148</v>
      </c>
      <c r="E24">
        <v>0</v>
      </c>
      <c r="F24">
        <v>7.2200180148492263</v>
      </c>
      <c r="H24" t="s">
        <v>446</v>
      </c>
      <c r="I24">
        <v>25609269218.37178</v>
      </c>
      <c r="J24">
        <f>'hidden params'!J24</f>
        <v>0</v>
      </c>
      <c r="K24" t="str">
        <f t="shared" si="0"/>
        <v/>
      </c>
      <c r="L24">
        <f t="shared" si="1"/>
        <v>0</v>
      </c>
      <c r="M24">
        <f t="shared" si="9"/>
        <v>6.4526723024438024E-4</v>
      </c>
      <c r="N24">
        <f t="shared" si="2"/>
        <v>0</v>
      </c>
      <c r="O24">
        <f t="shared" si="10"/>
        <v>6.4526723024438024E-4</v>
      </c>
      <c r="P24" t="str">
        <f t="shared" si="3"/>
        <v/>
      </c>
      <c r="Q24" t="str">
        <f t="shared" si="4"/>
        <v/>
      </c>
      <c r="R24" t="str">
        <f t="shared" si="5"/>
        <v/>
      </c>
      <c r="S24" t="str">
        <f t="shared" si="6"/>
        <v/>
      </c>
      <c r="T24" t="str">
        <f t="shared" si="7"/>
        <v/>
      </c>
      <c r="U24">
        <f t="shared" si="8"/>
        <v>0</v>
      </c>
      <c r="V24">
        <f t="shared" si="11"/>
        <v>6.4526723024438024E-4</v>
      </c>
    </row>
    <row r="25" spans="1:22" x14ac:dyDescent="0.5">
      <c r="A25">
        <v>523.67498779296875</v>
      </c>
      <c r="B25">
        <v>273</v>
      </c>
      <c r="E25">
        <v>0</v>
      </c>
      <c r="H25" t="s">
        <v>452</v>
      </c>
      <c r="I25">
        <v>16307727004.341179</v>
      </c>
      <c r="J25">
        <f>'hidden params'!J25</f>
        <v>0</v>
      </c>
      <c r="K25" t="str">
        <f t="shared" si="0"/>
        <v/>
      </c>
      <c r="L25">
        <f t="shared" si="1"/>
        <v>0</v>
      </c>
      <c r="M25">
        <f t="shared" si="9"/>
        <v>6.4526723024438024E-4</v>
      </c>
      <c r="N25">
        <f t="shared" si="2"/>
        <v>0</v>
      </c>
      <c r="O25">
        <f t="shared" si="10"/>
        <v>6.4526723024438024E-4</v>
      </c>
      <c r="P25" t="str">
        <f t="shared" si="3"/>
        <v/>
      </c>
      <c r="Q25" t="str">
        <f t="shared" si="4"/>
        <v/>
      </c>
      <c r="R25" t="str">
        <f t="shared" si="5"/>
        <v/>
      </c>
      <c r="S25" t="str">
        <f t="shared" si="6"/>
        <v/>
      </c>
      <c r="T25" t="str">
        <f t="shared" si="7"/>
        <v/>
      </c>
      <c r="U25">
        <f t="shared" si="8"/>
        <v>0</v>
      </c>
      <c r="V25">
        <f t="shared" si="11"/>
        <v>6.4526723024438024E-4</v>
      </c>
    </row>
    <row r="26" spans="1:22" x14ac:dyDescent="0.5">
      <c r="A26">
        <v>523.68499755859375</v>
      </c>
      <c r="B26">
        <v>289.29998779296875</v>
      </c>
      <c r="E26">
        <v>0</v>
      </c>
      <c r="H26" t="s">
        <v>510</v>
      </c>
      <c r="I26">
        <v>524165772.25434339</v>
      </c>
      <c r="J26">
        <f>'hidden params'!J26</f>
        <v>0</v>
      </c>
      <c r="K26" t="str">
        <f t="shared" si="0"/>
        <v/>
      </c>
      <c r="L26">
        <f t="shared" si="1"/>
        <v>0</v>
      </c>
      <c r="M26">
        <f t="shared" si="9"/>
        <v>6.4526723024438024E-4</v>
      </c>
      <c r="N26">
        <f t="shared" si="2"/>
        <v>0</v>
      </c>
      <c r="O26">
        <f t="shared" si="10"/>
        <v>6.4526723024438024E-4</v>
      </c>
      <c r="P26" t="str">
        <f t="shared" si="3"/>
        <v/>
      </c>
      <c r="Q26" t="str">
        <f t="shared" si="4"/>
        <v/>
      </c>
      <c r="R26" t="str">
        <f t="shared" si="5"/>
        <v/>
      </c>
      <c r="S26" t="str">
        <f t="shared" si="6"/>
        <v/>
      </c>
      <c r="T26" t="str">
        <f t="shared" si="7"/>
        <v/>
      </c>
      <c r="U26">
        <f t="shared" si="8"/>
        <v>0</v>
      </c>
      <c r="V26">
        <f t="shared" si="11"/>
        <v>6.4526723024438024E-4</v>
      </c>
    </row>
    <row r="27" spans="1:22" x14ac:dyDescent="0.5">
      <c r="A27">
        <v>523.69500732421875</v>
      </c>
      <c r="B27">
        <v>228.30000305175781</v>
      </c>
      <c r="E27">
        <v>0</v>
      </c>
      <c r="H27" t="s">
        <v>473</v>
      </c>
      <c r="I27">
        <f xml:space="preserve"> 1 + 1.5*EXP(-(I22 * 0.000239 * I19))</f>
        <v>2.3409818985654778</v>
      </c>
      <c r="J27">
        <f>'hidden params'!J27</f>
        <v>0</v>
      </c>
      <c r="K27" t="str">
        <f t="shared" si="0"/>
        <v/>
      </c>
      <c r="L27">
        <f t="shared" si="1"/>
        <v>0</v>
      </c>
      <c r="M27">
        <f t="shared" si="9"/>
        <v>6.4526723024438024E-4</v>
      </c>
      <c r="N27">
        <f t="shared" si="2"/>
        <v>0</v>
      </c>
      <c r="O27">
        <f t="shared" si="10"/>
        <v>6.4526723024438024E-4</v>
      </c>
      <c r="P27" t="str">
        <f t="shared" si="3"/>
        <v/>
      </c>
      <c r="Q27" t="str">
        <f t="shared" si="4"/>
        <v/>
      </c>
      <c r="R27" t="str">
        <f t="shared" si="5"/>
        <v/>
      </c>
      <c r="S27" t="str">
        <f t="shared" si="6"/>
        <v/>
      </c>
      <c r="T27" t="str">
        <f t="shared" si="7"/>
        <v/>
      </c>
      <c r="U27">
        <f t="shared" si="8"/>
        <v>0</v>
      </c>
      <c r="V27">
        <f t="shared" si="11"/>
        <v>6.4526723024438024E-4</v>
      </c>
    </row>
    <row r="28" spans="1:22" x14ac:dyDescent="0.5">
      <c r="A28">
        <v>523.70501708984375</v>
      </c>
      <c r="B28">
        <v>281.29998779296875</v>
      </c>
      <c r="E28">
        <v>0</v>
      </c>
      <c r="H28" t="s">
        <v>472</v>
      </c>
      <c r="I28">
        <f>MIN((ABS((I3*I8)-I23*I14))/((AVERAGE((I3*I8*(1-I8)),(I23*I14*(1-I14))))),(ABS((I23*I14)-I22*I11))/((AVERAGE((I23*I14*(1-I14)),(I22*I11*(1-I11))))))</f>
        <v>1.3753496716504496</v>
      </c>
      <c r="J28">
        <f>'hidden params'!J28</f>
        <v>0</v>
      </c>
      <c r="K28" t="str">
        <f t="shared" si="0"/>
        <v/>
      </c>
      <c r="L28">
        <f t="shared" si="1"/>
        <v>0</v>
      </c>
      <c r="M28">
        <f t="shared" si="9"/>
        <v>6.4526723024438024E-4</v>
      </c>
      <c r="N28">
        <f t="shared" si="2"/>
        <v>0</v>
      </c>
      <c r="O28">
        <f t="shared" si="10"/>
        <v>6.4526723024438024E-4</v>
      </c>
      <c r="P28" t="str">
        <f t="shared" si="3"/>
        <v/>
      </c>
      <c r="Q28" t="str">
        <f t="shared" si="4"/>
        <v/>
      </c>
      <c r="R28" t="str">
        <f t="shared" si="5"/>
        <v/>
      </c>
      <c r="S28" t="str">
        <f t="shared" si="6"/>
        <v/>
      </c>
      <c r="T28" t="str">
        <f t="shared" si="7"/>
        <v/>
      </c>
      <c r="U28">
        <f t="shared" si="8"/>
        <v>0</v>
      </c>
      <c r="V28">
        <f t="shared" si="11"/>
        <v>6.4526723024438024E-4</v>
      </c>
    </row>
    <row r="29" spans="1:22" x14ac:dyDescent="0.5">
      <c r="A29">
        <v>523.71502685546875</v>
      </c>
      <c r="B29">
        <v>369.20001220703125</v>
      </c>
      <c r="H29" t="s">
        <v>474</v>
      </c>
      <c r="I29">
        <f>(I25-I26)/I26</f>
        <v>30.111773922598108</v>
      </c>
      <c r="J29">
        <f>'hidden params'!J29</f>
        <v>0</v>
      </c>
      <c r="K29" t="str">
        <f t="shared" si="0"/>
        <v/>
      </c>
      <c r="L29">
        <f t="shared" si="1"/>
        <v>0</v>
      </c>
      <c r="M29">
        <f t="shared" si="9"/>
        <v>6.4526723024438024E-4</v>
      </c>
      <c r="N29">
        <f t="shared" si="2"/>
        <v>0</v>
      </c>
      <c r="O29">
        <f t="shared" si="10"/>
        <v>6.4526723024438024E-4</v>
      </c>
      <c r="P29" t="str">
        <f t="shared" si="3"/>
        <v/>
      </c>
      <c r="Q29" t="str">
        <f t="shared" si="4"/>
        <v/>
      </c>
      <c r="R29" t="str">
        <f t="shared" si="5"/>
        <v/>
      </c>
      <c r="S29" t="str">
        <f t="shared" si="6"/>
        <v/>
      </c>
      <c r="T29" t="str">
        <f t="shared" si="7"/>
        <v/>
      </c>
      <c r="U29">
        <f t="shared" si="8"/>
        <v>0</v>
      </c>
      <c r="V29">
        <f t="shared" si="11"/>
        <v>6.4526723024438024E-4</v>
      </c>
    </row>
    <row r="30" spans="1:22" x14ac:dyDescent="0.5">
      <c r="A30">
        <v>523.7249755859375</v>
      </c>
      <c r="B30">
        <v>348.5</v>
      </c>
      <c r="H30" t="s">
        <v>516</v>
      </c>
      <c r="I30">
        <f>(I26-I6)/I6</f>
        <v>-6.9670947202730912E-2</v>
      </c>
      <c r="J30">
        <f>'hidden params'!J30</f>
        <v>0</v>
      </c>
      <c r="K30" t="str">
        <f t="shared" si="0"/>
        <v/>
      </c>
      <c r="L30">
        <f t="shared" si="1"/>
        <v>0</v>
      </c>
      <c r="M30">
        <f t="shared" si="9"/>
        <v>6.4526723024438024E-4</v>
      </c>
      <c r="N30">
        <f t="shared" si="2"/>
        <v>0</v>
      </c>
      <c r="O30">
        <f t="shared" si="10"/>
        <v>6.4526723024438024E-4</v>
      </c>
      <c r="P30" t="str">
        <f t="shared" si="3"/>
        <v/>
      </c>
      <c r="Q30" t="str">
        <f t="shared" si="4"/>
        <v/>
      </c>
      <c r="R30" t="str">
        <f t="shared" si="5"/>
        <v/>
      </c>
      <c r="S30" t="str">
        <f t="shared" si="6"/>
        <v/>
      </c>
      <c r="T30" t="str">
        <f t="shared" si="7"/>
        <v/>
      </c>
      <c r="U30">
        <f t="shared" si="8"/>
        <v>0</v>
      </c>
      <c r="V30">
        <f t="shared" si="11"/>
        <v>6.4526723024438024E-4</v>
      </c>
    </row>
    <row r="31" spans="1:22" x14ac:dyDescent="0.5">
      <c r="A31">
        <v>523.7349853515625</v>
      </c>
      <c r="B31">
        <v>640.20001220703125</v>
      </c>
      <c r="H31" t="s">
        <v>475</v>
      </c>
      <c r="I31">
        <f>(0.25* 0.0058*I22*I19)*EXP(-((I17-0.5)^2)/(2*((0.174318)^2)))</f>
        <v>1.1238230176792666E-2</v>
      </c>
      <c r="J31">
        <f>'hidden params'!J31</f>
        <v>0</v>
      </c>
    </row>
    <row r="32" spans="1:22" x14ac:dyDescent="0.5">
      <c r="A32">
        <v>523.7449951171875</v>
      </c>
      <c r="B32">
        <v>4380</v>
      </c>
      <c r="H32" t="s">
        <v>498</v>
      </c>
      <c r="I32">
        <f xml:space="preserve"> 1/ (0.01 * $R$69)</f>
        <v>1.4674937587025618</v>
      </c>
      <c r="J32">
        <f>'hidden params'!J32</f>
        <v>0</v>
      </c>
    </row>
    <row r="33" spans="1:9" x14ac:dyDescent="0.5">
      <c r="A33">
        <v>523.7550048828125</v>
      </c>
      <c r="B33">
        <v>42680</v>
      </c>
      <c r="F33">
        <v>16680</v>
      </c>
      <c r="H33" t="s">
        <v>499</v>
      </c>
      <c r="I33">
        <f xml:space="preserve"> 1/ (0.01 * $R$72)</f>
        <v>1.29370996445773E-4</v>
      </c>
    </row>
    <row r="34" spans="1:9" x14ac:dyDescent="0.5">
      <c r="A34">
        <v>523.7650146484375</v>
      </c>
      <c r="B34">
        <v>147500</v>
      </c>
      <c r="H34" t="s">
        <v>522</v>
      </c>
      <c r="I34">
        <f xml:space="preserve"> 1/ (0.01 * $R$75)</f>
        <v>7.804803880659035E-2</v>
      </c>
    </row>
    <row r="35" spans="1:9" ht="14.7" thickBot="1" x14ac:dyDescent="0.55000000000000004">
      <c r="A35">
        <v>523.7750244140625</v>
      </c>
      <c r="B35">
        <v>204800</v>
      </c>
    </row>
    <row r="36" spans="1:9" x14ac:dyDescent="0.5">
      <c r="A36">
        <v>523.78497314453125</v>
      </c>
      <c r="B36">
        <v>120600</v>
      </c>
      <c r="G36" s="14">
        <v>30</v>
      </c>
      <c r="H36" s="15" t="s">
        <v>505</v>
      </c>
      <c r="I36" s="18" t="s">
        <v>506</v>
      </c>
    </row>
    <row r="37" spans="1:9" x14ac:dyDescent="0.5">
      <c r="A37">
        <v>523.79498291015625</v>
      </c>
      <c r="B37">
        <v>26480</v>
      </c>
      <c r="G37" s="13" t="s">
        <v>461</v>
      </c>
      <c r="H37">
        <f>AVERAGE(K101:K110)</f>
        <v>0.24544994467814374</v>
      </c>
      <c r="I37" s="19">
        <f>STDEV(K101:K110)</f>
        <v>0.15202128963226388</v>
      </c>
    </row>
    <row r="38" spans="1:9" x14ac:dyDescent="0.5">
      <c r="A38">
        <v>523.80499267578125</v>
      </c>
      <c r="B38">
        <v>2326</v>
      </c>
      <c r="G38" s="13" t="s">
        <v>463</v>
      </c>
      <c r="H38">
        <f>AVERAGE(M101:M110)</f>
        <v>2.6031846689055866</v>
      </c>
      <c r="I38" s="19">
        <f>STDEV(M101:M110)</f>
        <v>0.83917560734967933</v>
      </c>
    </row>
    <row r="39" spans="1:9" x14ac:dyDescent="0.5">
      <c r="A39">
        <v>523.81500244140625</v>
      </c>
      <c r="B39">
        <v>760.29998779296875</v>
      </c>
      <c r="G39" s="13" t="s">
        <v>465</v>
      </c>
      <c r="H39">
        <f>AVERAGE(O101:O110)</f>
        <v>4.5380823413706306</v>
      </c>
      <c r="I39" s="19">
        <f>STDEV(O101:O110)</f>
        <v>0.39938460196308445</v>
      </c>
    </row>
    <row r="40" spans="1:9" x14ac:dyDescent="0.5">
      <c r="A40">
        <v>523.82501220703125</v>
      </c>
      <c r="B40">
        <v>1150</v>
      </c>
      <c r="G40" s="13" t="s">
        <v>507</v>
      </c>
      <c r="H40">
        <f>AVERAGE(Q101:Q110)</f>
        <v>0.52784826275742946</v>
      </c>
      <c r="I40" s="19">
        <f>STDEV(Q101:Q110)</f>
        <v>8.4202367039800038E-2</v>
      </c>
    </row>
    <row r="41" spans="1:9" x14ac:dyDescent="0.5">
      <c r="A41">
        <v>523.83502197265625</v>
      </c>
      <c r="B41">
        <v>1677</v>
      </c>
      <c r="G41" s="13" t="s">
        <v>508</v>
      </c>
      <c r="H41">
        <f>AVERAGE(R101:R110)</f>
        <v>0.19109493249288462</v>
      </c>
      <c r="I41" s="19">
        <f>STDEV(R101:R110)</f>
        <v>8.7786674730158012E-2</v>
      </c>
    </row>
    <row r="42" spans="1:9" ht="14.7" thickBot="1" x14ac:dyDescent="0.55000000000000004">
      <c r="A42">
        <v>523.844970703125</v>
      </c>
      <c r="B42">
        <v>1767</v>
      </c>
      <c r="G42" s="16" t="s">
        <v>509</v>
      </c>
      <c r="H42" s="17">
        <f>AVERAGE(S101:S110)</f>
        <v>0.28105680474968581</v>
      </c>
      <c r="I42" s="20">
        <f>STDEV(S101:S110)</f>
        <v>9.1628779911343231E-2</v>
      </c>
    </row>
    <row r="43" spans="1:9" x14ac:dyDescent="0.5">
      <c r="A43">
        <v>523.85498046875</v>
      </c>
      <c r="B43">
        <v>1319</v>
      </c>
      <c r="F43">
        <v>64.94206259667456</v>
      </c>
    </row>
    <row r="44" spans="1:9" x14ac:dyDescent="0.5">
      <c r="A44">
        <v>523.864990234375</v>
      </c>
      <c r="B44">
        <v>789.5</v>
      </c>
      <c r="F44">
        <f xml:space="preserve"> $F$51 / 2</f>
        <v>64.94206259667456</v>
      </c>
    </row>
    <row r="45" spans="1:9" x14ac:dyDescent="0.5">
      <c r="A45">
        <v>523.875</v>
      </c>
      <c r="B45">
        <v>464.5</v>
      </c>
    </row>
    <row r="46" spans="1:9" x14ac:dyDescent="0.5">
      <c r="A46">
        <v>523.885009765625</v>
      </c>
      <c r="B46">
        <v>394</v>
      </c>
    </row>
    <row r="47" spans="1:9" x14ac:dyDescent="0.5">
      <c r="A47">
        <v>523.89501953125</v>
      </c>
      <c r="B47">
        <v>502.70001220703125</v>
      </c>
    </row>
    <row r="48" spans="1:9" x14ac:dyDescent="0.5">
      <c r="A48">
        <v>523.905029296875</v>
      </c>
      <c r="B48">
        <v>520.20001220703125</v>
      </c>
    </row>
    <row r="49" spans="1:16" x14ac:dyDescent="0.5">
      <c r="A49">
        <v>523.91497802734375</v>
      </c>
      <c r="B49">
        <v>336.79998779296875</v>
      </c>
    </row>
    <row r="50" spans="1:16" x14ac:dyDescent="0.5">
      <c r="A50">
        <v>523.92498779296875</v>
      </c>
      <c r="B50">
        <v>200.69999694824219</v>
      </c>
      <c r="E50" t="s">
        <v>440</v>
      </c>
      <c r="F50">
        <f>MEDIAN(F54:F67)</f>
        <v>101.61363636363636</v>
      </c>
    </row>
    <row r="51" spans="1:16" x14ac:dyDescent="0.5">
      <c r="A51">
        <v>523.93499755859375</v>
      </c>
      <c r="B51">
        <v>239.30000305175781</v>
      </c>
      <c r="E51" t="s">
        <v>441</v>
      </c>
      <c r="F51">
        <f>AVERAGE(F54:F67)</f>
        <v>129.88412519334912</v>
      </c>
    </row>
    <row r="52" spans="1:16" x14ac:dyDescent="0.5">
      <c r="A52">
        <v>523.94500732421875</v>
      </c>
      <c r="B52">
        <v>351</v>
      </c>
      <c r="E52" t="s">
        <v>442</v>
      </c>
      <c r="F52">
        <f>SUM(E$1:E$11)</f>
        <v>952340</v>
      </c>
    </row>
    <row r="53" spans="1:16" x14ac:dyDescent="0.5">
      <c r="A53">
        <v>523.95501708984375</v>
      </c>
      <c r="B53">
        <v>697.29998779296875</v>
      </c>
      <c r="E53" t="s">
        <v>443</v>
      </c>
      <c r="F53">
        <f>ABS(F52/F50)</f>
        <v>9372.167300380228</v>
      </c>
    </row>
    <row r="54" spans="1:16" x14ac:dyDescent="0.5">
      <c r="A54">
        <v>523.96502685546875</v>
      </c>
      <c r="B54">
        <v>1056</v>
      </c>
      <c r="F54">
        <f>AVERAGE(B1:B10)</f>
        <v>75.530000305175776</v>
      </c>
    </row>
    <row r="55" spans="1:16" x14ac:dyDescent="0.5">
      <c r="A55">
        <v>523.9749755859375</v>
      </c>
      <c r="B55">
        <v>898.5</v>
      </c>
      <c r="F55">
        <v>365.5</v>
      </c>
    </row>
    <row r="56" spans="1:16" x14ac:dyDescent="0.5">
      <c r="A56">
        <v>523.9849853515625</v>
      </c>
      <c r="B56">
        <v>478.5</v>
      </c>
      <c r="F56">
        <v>304.29998779296875</v>
      </c>
    </row>
    <row r="57" spans="1:16" x14ac:dyDescent="0.5">
      <c r="A57">
        <v>523.9949951171875</v>
      </c>
      <c r="B57">
        <v>266</v>
      </c>
      <c r="F57">
        <v>183.69999694824219</v>
      </c>
    </row>
    <row r="58" spans="1:16" x14ac:dyDescent="0.5">
      <c r="A58">
        <v>524.0050048828125</v>
      </c>
      <c r="B58">
        <v>267.79998779296875</v>
      </c>
      <c r="F58">
        <v>124.80000305175781</v>
      </c>
    </row>
    <row r="59" spans="1:16" x14ac:dyDescent="0.5">
      <c r="A59">
        <v>524.0150146484375</v>
      </c>
      <c r="B59">
        <v>336.79998779296875</v>
      </c>
      <c r="F59">
        <v>126.80000305175781</v>
      </c>
    </row>
    <row r="60" spans="1:16" x14ac:dyDescent="0.5">
      <c r="A60">
        <v>524.0250244140625</v>
      </c>
      <c r="B60">
        <v>365.5</v>
      </c>
      <c r="F60">
        <v>91.25</v>
      </c>
    </row>
    <row r="61" spans="1:16" x14ac:dyDescent="0.5">
      <c r="A61">
        <v>524.03497314453125</v>
      </c>
      <c r="B61">
        <v>328.29998779296875</v>
      </c>
      <c r="F61">
        <v>86.25</v>
      </c>
      <c r="I61" s="21"/>
    </row>
    <row r="62" spans="1:16" x14ac:dyDescent="0.5">
      <c r="A62">
        <v>524.04498291015625</v>
      </c>
      <c r="B62">
        <v>273.20001220703125</v>
      </c>
      <c r="F62">
        <v>35.25</v>
      </c>
      <c r="I62" s="21"/>
    </row>
    <row r="63" spans="1:16" x14ac:dyDescent="0.5">
      <c r="A63">
        <v>524.05499267578125</v>
      </c>
      <c r="B63">
        <v>209</v>
      </c>
      <c r="F63">
        <v>110.5</v>
      </c>
      <c r="I63" s="21"/>
    </row>
    <row r="64" spans="1:16" x14ac:dyDescent="0.5">
      <c r="A64">
        <v>524.06500244140625</v>
      </c>
      <c r="B64">
        <v>234.5</v>
      </c>
      <c r="F64">
        <v>19.5</v>
      </c>
      <c r="L64" t="s">
        <v>485</v>
      </c>
      <c r="M64" t="s">
        <v>486</v>
      </c>
      <c r="N64" t="s">
        <v>487</v>
      </c>
      <c r="O64" t="s">
        <v>488</v>
      </c>
      <c r="P64" t="s">
        <v>489</v>
      </c>
    </row>
    <row r="65" spans="1:20" x14ac:dyDescent="0.5">
      <c r="A65">
        <v>524.07501220703125</v>
      </c>
      <c r="B65">
        <v>377</v>
      </c>
      <c r="F65">
        <v>63.5</v>
      </c>
      <c r="I65" t="s">
        <v>491</v>
      </c>
      <c r="L65">
        <v>0.99495114947694785</v>
      </c>
      <c r="M65">
        <v>0.92479128164495927</v>
      </c>
      <c r="N65">
        <v>0.99967221070861823</v>
      </c>
      <c r="O65">
        <v>0.98992778984549989</v>
      </c>
      <c r="P65">
        <v>0.96306856276683284</v>
      </c>
    </row>
    <row r="66" spans="1:20" x14ac:dyDescent="0.5">
      <c r="A66">
        <v>524.08502197265625</v>
      </c>
      <c r="B66">
        <v>394</v>
      </c>
      <c r="F66">
        <f>AVERAGE(B$576:B$586)</f>
        <v>101.61363636363636</v>
      </c>
      <c r="I66" t="s">
        <v>492</v>
      </c>
      <c r="J66" t="s">
        <v>493</v>
      </c>
      <c r="K66" t="s">
        <v>494</v>
      </c>
      <c r="L66" t="s">
        <v>495</v>
      </c>
      <c r="M66" t="s">
        <v>496</v>
      </c>
      <c r="N66" t="s">
        <v>486</v>
      </c>
      <c r="O66" t="s">
        <v>487</v>
      </c>
      <c r="P66" t="s">
        <v>482</v>
      </c>
      <c r="Q66" t="s">
        <v>483</v>
      </c>
      <c r="R66" t="s">
        <v>497</v>
      </c>
      <c r="S66" t="s">
        <v>482</v>
      </c>
      <c r="T66" t="s">
        <v>483</v>
      </c>
    </row>
    <row r="67" spans="1:20" x14ac:dyDescent="0.5">
      <c r="A67">
        <v>524.094970703125</v>
      </c>
      <c r="B67">
        <v>288.20001220703125</v>
      </c>
      <c r="I67" t="s">
        <v>476</v>
      </c>
      <c r="J67">
        <v>7.2200179373869906</v>
      </c>
      <c r="K67">
        <v>317.16584722358823</v>
      </c>
      <c r="L67">
        <v>2.2764172121903119E-2</v>
      </c>
      <c r="M67">
        <v>3.1824463052837091</v>
      </c>
      <c r="N67">
        <v>-1002.1432607214987</v>
      </c>
      <c r="O67">
        <v>1016.5832965962727</v>
      </c>
      <c r="P67">
        <v>0.98326786558703916</v>
      </c>
      <c r="Q67" s="12" t="s">
        <v>490</v>
      </c>
      <c r="R67">
        <v>4392.8678567573515</v>
      </c>
      <c r="S67">
        <v>1</v>
      </c>
      <c r="T67" s="12" t="s">
        <v>490</v>
      </c>
    </row>
    <row r="68" spans="1:20" x14ac:dyDescent="0.5">
      <c r="A68">
        <v>524.10400390625</v>
      </c>
      <c r="B68">
        <v>225.5</v>
      </c>
      <c r="I68" t="s">
        <v>477</v>
      </c>
      <c r="J68">
        <v>4.8940118886457773E-2</v>
      </c>
      <c r="K68">
        <v>2.0165044887581618</v>
      </c>
      <c r="L68">
        <v>2.4269779293472793E-2</v>
      </c>
      <c r="M68">
        <v>3.1824463052837091</v>
      </c>
      <c r="N68">
        <v>-6.3684771409499685</v>
      </c>
      <c r="O68">
        <v>6.4663573787228845</v>
      </c>
      <c r="P68">
        <v>0.98216149402988118</v>
      </c>
      <c r="Q68" s="12" t="s">
        <v>490</v>
      </c>
      <c r="R68">
        <v>4120.350613443542</v>
      </c>
      <c r="S68">
        <v>1</v>
      </c>
      <c r="T68" s="12" t="s">
        <v>490</v>
      </c>
    </row>
    <row r="69" spans="1:20" x14ac:dyDescent="0.5">
      <c r="A69">
        <v>524.114990234375</v>
      </c>
      <c r="B69">
        <v>223.5</v>
      </c>
      <c r="I69" t="s">
        <v>478</v>
      </c>
      <c r="J69">
        <v>285245.40042414662</v>
      </c>
      <c r="K69">
        <v>194375.8865975262</v>
      </c>
      <c r="L69">
        <v>1.4674937587025618</v>
      </c>
      <c r="M69">
        <v>3.1824463052837091</v>
      </c>
      <c r="N69">
        <v>-333345.42171439587</v>
      </c>
      <c r="O69">
        <v>903836.2225626891</v>
      </c>
      <c r="P69">
        <v>0.23853306449960429</v>
      </c>
      <c r="Q69" s="12" t="s">
        <v>490</v>
      </c>
      <c r="R69">
        <v>68.143390325838141</v>
      </c>
      <c r="S69">
        <v>0.95868015780351223</v>
      </c>
      <c r="T69" s="12" t="s">
        <v>490</v>
      </c>
    </row>
    <row r="70" spans="1:20" x14ac:dyDescent="0.5">
      <c r="A70">
        <v>524.125</v>
      </c>
      <c r="B70">
        <v>247.80000305175781</v>
      </c>
      <c r="I70" t="s">
        <v>479</v>
      </c>
      <c r="J70">
        <v>7.2200179100036621</v>
      </c>
      <c r="K70">
        <v>1316.6804213355495</v>
      </c>
      <c r="L70">
        <v>5.483500622482239E-3</v>
      </c>
      <c r="M70">
        <v>3.1824463052837091</v>
      </c>
      <c r="N70">
        <v>-4183.044724208713</v>
      </c>
      <c r="O70">
        <v>4197.4847600287203</v>
      </c>
      <c r="P70">
        <v>0.99596907714604854</v>
      </c>
      <c r="Q70" s="12" t="s">
        <v>490</v>
      </c>
      <c r="R70">
        <v>18236.525694918691</v>
      </c>
      <c r="S70">
        <v>1</v>
      </c>
      <c r="T70" s="12" t="s">
        <v>490</v>
      </c>
    </row>
    <row r="71" spans="1:20" x14ac:dyDescent="0.5">
      <c r="A71">
        <v>524.135009765625</v>
      </c>
      <c r="B71">
        <v>240</v>
      </c>
      <c r="I71" t="s">
        <v>480</v>
      </c>
      <c r="J71">
        <v>0.82235747575759888</v>
      </c>
      <c r="K71">
        <v>511.26483514360973</v>
      </c>
      <c r="L71">
        <v>1.6084765061665273E-3</v>
      </c>
      <c r="M71">
        <v>3.1824463052837091</v>
      </c>
      <c r="N71">
        <v>-1626.2505281485078</v>
      </c>
      <c r="O71">
        <v>1627.895243100023</v>
      </c>
      <c r="P71">
        <v>0.99881760124585717</v>
      </c>
      <c r="Q71" s="12" t="s">
        <v>490</v>
      </c>
      <c r="R71">
        <v>62170.631412161201</v>
      </c>
      <c r="S71">
        <v>1</v>
      </c>
      <c r="T71" s="12" t="s">
        <v>490</v>
      </c>
    </row>
    <row r="72" spans="1:20" x14ac:dyDescent="0.5">
      <c r="A72">
        <v>524.14398193359375</v>
      </c>
      <c r="B72">
        <v>191.30000305175781</v>
      </c>
      <c r="I72" t="s">
        <v>481</v>
      </c>
      <c r="J72">
        <v>338.36637386097703</v>
      </c>
      <c r="K72">
        <v>2615473.1984522226</v>
      </c>
      <c r="L72">
        <v>1.29370996445773E-4</v>
      </c>
      <c r="M72">
        <v>3.1824463052837091</v>
      </c>
      <c r="N72">
        <v>-8323264.6506089801</v>
      </c>
      <c r="O72">
        <v>8323941.3833567025</v>
      </c>
      <c r="P72">
        <v>0.99990489870892696</v>
      </c>
      <c r="Q72" s="12" t="s">
        <v>490</v>
      </c>
      <c r="R72">
        <v>772970.77975213621</v>
      </c>
      <c r="S72">
        <v>1</v>
      </c>
      <c r="T72" s="12" t="s">
        <v>490</v>
      </c>
    </row>
    <row r="73" spans="1:20" x14ac:dyDescent="0.5">
      <c r="A73">
        <v>524.15399169921875</v>
      </c>
      <c r="B73">
        <v>171.19999694824219</v>
      </c>
      <c r="I73" t="s">
        <v>517</v>
      </c>
      <c r="J73">
        <v>7.2200179373869906</v>
      </c>
      <c r="K73">
        <v>100.71299512812739</v>
      </c>
      <c r="L73">
        <v>7.1689040011188837E-2</v>
      </c>
      <c r="M73">
        <v>3.1824463052837091</v>
      </c>
      <c r="N73">
        <v>-313.29368130217819</v>
      </c>
      <c r="O73">
        <v>327.73371717695221</v>
      </c>
      <c r="P73">
        <v>0.9473611076701034</v>
      </c>
      <c r="Q73" s="12" t="s">
        <v>490</v>
      </c>
      <c r="R73">
        <v>1394.9133645030333</v>
      </c>
      <c r="S73">
        <v>0.99999999999908562</v>
      </c>
      <c r="T73" s="12" t="s">
        <v>490</v>
      </c>
    </row>
    <row r="74" spans="1:20" x14ac:dyDescent="0.5">
      <c r="A74">
        <v>524.16400146484375</v>
      </c>
      <c r="B74">
        <v>208.69999694824219</v>
      </c>
      <c r="I74" t="s">
        <v>518</v>
      </c>
      <c r="J74">
        <v>0.5518264120890144</v>
      </c>
      <c r="K74">
        <v>5.2724073448590643</v>
      </c>
      <c r="L74">
        <v>0.10466308386188722</v>
      </c>
      <c r="M74">
        <v>3.1824463052837091</v>
      </c>
      <c r="N74">
        <v>-16.227326862508406</v>
      </c>
      <c r="O74">
        <v>17.330979686686433</v>
      </c>
      <c r="P74">
        <v>0.92324830136018565</v>
      </c>
      <c r="Q74" s="12" t="s">
        <v>490</v>
      </c>
      <c r="R74">
        <v>955.44671827135721</v>
      </c>
      <c r="S74">
        <v>0.99999999997270361</v>
      </c>
      <c r="T74" s="12" t="s">
        <v>490</v>
      </c>
    </row>
    <row r="75" spans="1:20" x14ac:dyDescent="0.5">
      <c r="A75">
        <v>524.17401123046875</v>
      </c>
      <c r="B75">
        <v>210</v>
      </c>
      <c r="I75" t="s">
        <v>519</v>
      </c>
      <c r="J75">
        <v>218492.28653039454</v>
      </c>
      <c r="K75">
        <v>2799459.0238434686</v>
      </c>
      <c r="L75">
        <v>7.8048038806590336E-2</v>
      </c>
      <c r="M75">
        <v>3.1824463052837091</v>
      </c>
      <c r="N75">
        <v>-8690635.7406933904</v>
      </c>
      <c r="O75">
        <v>9127620.3137541804</v>
      </c>
      <c r="P75">
        <v>0.9427040042192063</v>
      </c>
      <c r="Q75" s="12" t="s">
        <v>490</v>
      </c>
      <c r="R75">
        <v>1281.2621755661085</v>
      </c>
      <c r="S75">
        <v>0.99999999999803812</v>
      </c>
      <c r="T75" s="12" t="s">
        <v>490</v>
      </c>
    </row>
    <row r="76" spans="1:20" x14ac:dyDescent="0.5">
      <c r="A76">
        <v>524.18402099609375</v>
      </c>
      <c r="B76">
        <v>197.80000305175781</v>
      </c>
    </row>
    <row r="77" spans="1:20" x14ac:dyDescent="0.5">
      <c r="A77">
        <v>524.1939697265625</v>
      </c>
      <c r="B77">
        <v>211.5</v>
      </c>
      <c r="I77" t="s">
        <v>500</v>
      </c>
      <c r="J77" t="s">
        <v>501</v>
      </c>
      <c r="K77" t="s">
        <v>472</v>
      </c>
    </row>
    <row r="78" spans="1:20" x14ac:dyDescent="0.5">
      <c r="A78">
        <v>524.2039794921875</v>
      </c>
      <c r="B78">
        <v>187.30000305175781</v>
      </c>
      <c r="I78">
        <f>MIN(I32:I34)</f>
        <v>1.29370996445773E-4</v>
      </c>
      <c r="J78">
        <f>I30</f>
        <v>-6.9670947202730912E-2</v>
      </c>
      <c r="K78">
        <f>I28</f>
        <v>1.3753496716504496</v>
      </c>
    </row>
    <row r="79" spans="1:20" x14ac:dyDescent="0.5">
      <c r="A79">
        <v>524.2139892578125</v>
      </c>
      <c r="B79">
        <v>189.30000305175781</v>
      </c>
      <c r="I79">
        <f>8</f>
        <v>8</v>
      </c>
      <c r="J79">
        <f>J80*2</f>
        <v>2.2476460353585331E-2</v>
      </c>
      <c r="K79">
        <v>2</v>
      </c>
    </row>
    <row r="80" spans="1:20" x14ac:dyDescent="0.5">
      <c r="A80">
        <v>524.2239990234375</v>
      </c>
      <c r="B80">
        <v>259.5</v>
      </c>
      <c r="I80">
        <f>4</f>
        <v>4</v>
      </c>
      <c r="J80">
        <f>I31</f>
        <v>1.1238230176792666E-2</v>
      </c>
      <c r="K80">
        <v>1.5</v>
      </c>
    </row>
    <row r="81" spans="1:11" x14ac:dyDescent="0.5">
      <c r="A81">
        <v>524.2340087890625</v>
      </c>
      <c r="B81">
        <v>510.70001220703125</v>
      </c>
      <c r="I81">
        <f>2</f>
        <v>2</v>
      </c>
      <c r="J81">
        <f>J80/2</f>
        <v>5.6191150883963328E-3</v>
      </c>
      <c r="K81">
        <v>1</v>
      </c>
    </row>
    <row r="82" spans="1:11" x14ac:dyDescent="0.5">
      <c r="A82">
        <v>524.2440185546875</v>
      </c>
      <c r="B82">
        <v>2627</v>
      </c>
    </row>
    <row r="83" spans="1:11" x14ac:dyDescent="0.5">
      <c r="A83">
        <v>524.2540283203125</v>
      </c>
      <c r="B83">
        <v>26300</v>
      </c>
    </row>
    <row r="84" spans="1:11" x14ac:dyDescent="0.5">
      <c r="A84">
        <v>524.26397705078125</v>
      </c>
      <c r="B84">
        <v>112800</v>
      </c>
    </row>
    <row r="85" spans="1:11" x14ac:dyDescent="0.5">
      <c r="A85">
        <v>524.27398681640625</v>
      </c>
      <c r="B85">
        <v>187000</v>
      </c>
    </row>
    <row r="86" spans="1:11" x14ac:dyDescent="0.5">
      <c r="A86">
        <v>524.28399658203125</v>
      </c>
      <c r="B86">
        <v>133400</v>
      </c>
    </row>
    <row r="87" spans="1:11" x14ac:dyDescent="0.5">
      <c r="A87">
        <v>524.29400634765625</v>
      </c>
      <c r="B87">
        <v>39020</v>
      </c>
    </row>
    <row r="88" spans="1:11" x14ac:dyDescent="0.5">
      <c r="A88">
        <v>524.30401611328125</v>
      </c>
      <c r="B88">
        <v>4425</v>
      </c>
    </row>
    <row r="89" spans="1:11" x14ac:dyDescent="0.5">
      <c r="A89">
        <v>524.31402587890625</v>
      </c>
      <c r="B89">
        <v>883.5</v>
      </c>
      <c r="I89">
        <v>16307727004.341179</v>
      </c>
    </row>
    <row r="90" spans="1:11" x14ac:dyDescent="0.5">
      <c r="A90">
        <v>524.323974609375</v>
      </c>
      <c r="B90">
        <v>930</v>
      </c>
      <c r="H90" t="s">
        <v>503</v>
      </c>
      <c r="I90">
        <f>((MIN(I24:I25)-I26)/(I98-I97))/((I26/(I96-I98)))</f>
        <v>20.074515948398741</v>
      </c>
    </row>
    <row r="91" spans="1:11" x14ac:dyDescent="0.5">
      <c r="A91">
        <v>524.333984375</v>
      </c>
      <c r="B91">
        <v>1548</v>
      </c>
      <c r="H91" t="s">
        <v>504</v>
      </c>
      <c r="I91">
        <f>_xlfn.F.DIST(I90,I96-I97,I96-I98,FALSE)</f>
        <v>2.3159003703705138E-3</v>
      </c>
    </row>
    <row r="92" spans="1:11" x14ac:dyDescent="0.5">
      <c r="A92">
        <v>524.343994140625</v>
      </c>
      <c r="B92">
        <v>1740</v>
      </c>
      <c r="I92">
        <f>ROUND(I91,3-(1+INT(LOG10(I91))))</f>
        <v>2.32E-3</v>
      </c>
    </row>
    <row r="93" spans="1:11" x14ac:dyDescent="0.5">
      <c r="A93">
        <v>524.35400390625</v>
      </c>
      <c r="B93">
        <v>1187</v>
      </c>
      <c r="H93" t="s">
        <v>523</v>
      </c>
      <c r="I93">
        <f>((I26-I6)/(I99-I98))/((I6/(I96-I99)))</f>
        <v>2.3223649067576974E-2</v>
      </c>
    </row>
    <row r="94" spans="1:11" x14ac:dyDescent="0.5">
      <c r="A94">
        <v>524.364013671875</v>
      </c>
      <c r="B94">
        <v>657</v>
      </c>
      <c r="H94" t="s">
        <v>524</v>
      </c>
      <c r="I94">
        <v>1</v>
      </c>
    </row>
    <row r="95" spans="1:11" x14ac:dyDescent="0.5">
      <c r="A95">
        <v>524.3740234375</v>
      </c>
      <c r="B95">
        <v>378.29998779296875</v>
      </c>
      <c r="I95">
        <f>ROUND(I94,3-(1+INT(LOG10(I94))))</f>
        <v>1</v>
      </c>
    </row>
    <row r="96" spans="1:11" x14ac:dyDescent="0.5">
      <c r="A96">
        <v>524.38397216796875</v>
      </c>
      <c r="B96">
        <v>642.5</v>
      </c>
      <c r="H96" t="s">
        <v>502</v>
      </c>
      <c r="I96">
        <v>9</v>
      </c>
    </row>
    <row r="97" spans="1:19" x14ac:dyDescent="0.5">
      <c r="A97">
        <v>524.39398193359375</v>
      </c>
      <c r="B97">
        <v>1338</v>
      </c>
      <c r="H97" t="s">
        <v>23</v>
      </c>
      <c r="I97">
        <v>4</v>
      </c>
      <c r="J97" t="s">
        <v>467</v>
      </c>
      <c r="K97">
        <f>AVERAGE(K101:K120)</f>
        <v>0.24544994467814374</v>
      </c>
      <c r="L97">
        <f t="shared" ref="L97:P97" si="12">AVERAGE(L101:L120)</f>
        <v>259616.15381188062</v>
      </c>
      <c r="M97">
        <f t="shared" si="12"/>
        <v>2.6031846689055866</v>
      </c>
      <c r="N97">
        <f t="shared" si="12"/>
        <v>93781.758117425139</v>
      </c>
      <c r="O97">
        <f t="shared" si="12"/>
        <v>4.5380823413706306</v>
      </c>
      <c r="P97">
        <f t="shared" si="12"/>
        <v>138555.29158719577</v>
      </c>
    </row>
    <row r="98" spans="1:19" x14ac:dyDescent="0.5">
      <c r="A98">
        <v>524.40399169921875</v>
      </c>
      <c r="B98">
        <v>1323</v>
      </c>
      <c r="H98" t="s">
        <v>24</v>
      </c>
      <c r="I98">
        <v>7</v>
      </c>
      <c r="J98" t="s">
        <v>468</v>
      </c>
      <c r="K98">
        <f>K99/AVERAGE(K101:K120)</f>
        <v>0.61935760397749529</v>
      </c>
      <c r="L98">
        <f t="shared" ref="L98:P98" si="13">L99/AVERAGE(L101:L120)</f>
        <v>0.16214562545133412</v>
      </c>
      <c r="M98">
        <f t="shared" si="13"/>
        <v>0.32236499291557363</v>
      </c>
      <c r="N98">
        <f t="shared" si="13"/>
        <v>0.46715473231336735</v>
      </c>
      <c r="O98">
        <f t="shared" si="13"/>
        <v>8.8007350224160744E-2</v>
      </c>
      <c r="P98">
        <f t="shared" si="13"/>
        <v>0.33612750526078355</v>
      </c>
    </row>
    <row r="99" spans="1:19" x14ac:dyDescent="0.5">
      <c r="A99">
        <v>524.41400146484375</v>
      </c>
      <c r="B99">
        <v>650.79998779296875</v>
      </c>
      <c r="H99" t="s">
        <v>1</v>
      </c>
      <c r="I99">
        <v>10</v>
      </c>
      <c r="J99" t="s">
        <v>459</v>
      </c>
      <c r="K99">
        <f>STDEV(K101:K120)</f>
        <v>0.15202128963226388</v>
      </c>
      <c r="L99">
        <f t="shared" ref="L99:P99" si="14">STDEV(L101:L120)</f>
        <v>42095.623637097146</v>
      </c>
      <c r="M99">
        <f t="shared" si="14"/>
        <v>0.83917560734967933</v>
      </c>
      <c r="N99">
        <f t="shared" si="14"/>
        <v>43810.592109222707</v>
      </c>
      <c r="O99">
        <f t="shared" si="14"/>
        <v>0.39938460196308445</v>
      </c>
      <c r="P99">
        <f t="shared" si="14"/>
        <v>46572.244501884546</v>
      </c>
    </row>
    <row r="100" spans="1:19" x14ac:dyDescent="0.5">
      <c r="A100">
        <v>524.42401123046875</v>
      </c>
      <c r="B100">
        <v>241.80000305175781</v>
      </c>
      <c r="J100" t="s">
        <v>460</v>
      </c>
      <c r="K100" t="s">
        <v>461</v>
      </c>
      <c r="L100" t="s">
        <v>462</v>
      </c>
      <c r="M100" t="s">
        <v>463</v>
      </c>
      <c r="N100" t="s">
        <v>464</v>
      </c>
      <c r="O100" t="s">
        <v>465</v>
      </c>
      <c r="P100" t="s">
        <v>466</v>
      </c>
      <c r="Q100" t="s">
        <v>469</v>
      </c>
      <c r="R100" t="s">
        <v>470</v>
      </c>
      <c r="S100" t="s">
        <v>471</v>
      </c>
    </row>
    <row r="101" spans="1:19" x14ac:dyDescent="0.5">
      <c r="A101">
        <v>524.43402099609375</v>
      </c>
      <c r="B101">
        <v>193.80000305175781</v>
      </c>
      <c r="J101">
        <v>1</v>
      </c>
      <c r="K101">
        <v>0.12711655780254724</v>
      </c>
      <c r="L101">
        <v>231713.20388407819</v>
      </c>
      <c r="M101">
        <v>2.2931368229221119</v>
      </c>
      <c r="N101">
        <v>91233.135431955598</v>
      </c>
      <c r="O101">
        <v>4.550327449741685</v>
      </c>
      <c r="P101">
        <v>157096.19204975181</v>
      </c>
      <c r="Q101">
        <f>L101/SUM(P101,N101,L101)</f>
        <v>0.48269307143436424</v>
      </c>
      <c r="R101">
        <f>N101/SUM(P101,N101,L101)</f>
        <v>0.19005219219302308</v>
      </c>
      <c r="S101">
        <f>P101/SUM(P101,N101,L101)</f>
        <v>0.32725473637261265</v>
      </c>
    </row>
    <row r="102" spans="1:19" x14ac:dyDescent="0.5">
      <c r="A102">
        <v>524.4439697265625</v>
      </c>
      <c r="B102">
        <v>216.80000305175781</v>
      </c>
      <c r="J102">
        <v>2</v>
      </c>
      <c r="K102">
        <v>0.38445909979711146</v>
      </c>
      <c r="L102">
        <v>274086.89818774414</v>
      </c>
      <c r="M102">
        <v>2.6926085725831572</v>
      </c>
      <c r="N102">
        <v>118894.17133112311</v>
      </c>
      <c r="O102">
        <v>4.8647870171145184</v>
      </c>
      <c r="P102">
        <v>91093.421510078755</v>
      </c>
      <c r="Q102">
        <f t="shared" ref="Q102:Q110" si="15">L102/SUM(P102,N102,L102)</f>
        <v>0.56620810075149086</v>
      </c>
      <c r="R102">
        <f t="shared" ref="R102:R110" si="16">N102/SUM(P102,N102,L102)</f>
        <v>0.245611312999374</v>
      </c>
      <c r="S102">
        <f t="shared" ref="S102:S110" si="17">P102/SUM(P102,N102,L102)</f>
        <v>0.18818058624913511</v>
      </c>
    </row>
    <row r="103" spans="1:19" x14ac:dyDescent="0.5">
      <c r="A103">
        <v>524.4539794921875</v>
      </c>
      <c r="B103">
        <v>364.5</v>
      </c>
      <c r="J103">
        <v>3</v>
      </c>
      <c r="K103">
        <v>0.49285128410482376</v>
      </c>
      <c r="L103">
        <v>308078.19973308942</v>
      </c>
      <c r="M103">
        <v>3.070879744269833</v>
      </c>
      <c r="N103">
        <v>89935.86769549211</v>
      </c>
      <c r="O103">
        <v>5.2449815318172437</v>
      </c>
      <c r="P103">
        <v>93302.060653038512</v>
      </c>
      <c r="Q103">
        <f t="shared" si="15"/>
        <v>0.62704678744417253</v>
      </c>
      <c r="R103">
        <f t="shared" si="16"/>
        <v>0.18305091682345809</v>
      </c>
      <c r="S103">
        <f t="shared" si="17"/>
        <v>0.18990229573236944</v>
      </c>
    </row>
    <row r="104" spans="1:19" x14ac:dyDescent="0.5">
      <c r="A104">
        <v>524.4639892578125</v>
      </c>
      <c r="B104">
        <v>626</v>
      </c>
      <c r="J104">
        <v>4</v>
      </c>
      <c r="K104">
        <v>0.22501455865783501</v>
      </c>
      <c r="L104">
        <v>268388.773776296</v>
      </c>
      <c r="M104">
        <v>2.1554022486810394</v>
      </c>
      <c r="N104">
        <v>46341.751677038301</v>
      </c>
      <c r="O104">
        <v>4.2240677564200677</v>
      </c>
      <c r="P104">
        <v>191953.17295182636</v>
      </c>
      <c r="Q104">
        <f t="shared" si="15"/>
        <v>0.52969687917941199</v>
      </c>
      <c r="R104">
        <f t="shared" si="16"/>
        <v>9.146090908964262E-2</v>
      </c>
      <c r="S104">
        <f t="shared" si="17"/>
        <v>0.3788422117309454</v>
      </c>
    </row>
    <row r="105" spans="1:19" x14ac:dyDescent="0.5">
      <c r="A105">
        <v>524.4739990234375</v>
      </c>
      <c r="B105">
        <v>618.79998779296875</v>
      </c>
      <c r="J105">
        <v>5</v>
      </c>
      <c r="K105">
        <v>7.7114529709467333E-2</v>
      </c>
      <c r="L105">
        <v>219214.52029970387</v>
      </c>
      <c r="M105">
        <v>1.6530809374754287</v>
      </c>
      <c r="N105">
        <v>145564.57911524209</v>
      </c>
      <c r="O105">
        <v>4.5824149838984347</v>
      </c>
      <c r="P105">
        <v>150310.27040670047</v>
      </c>
      <c r="Q105">
        <f t="shared" si="15"/>
        <v>0.42558540933509958</v>
      </c>
      <c r="R105">
        <f t="shared" si="16"/>
        <v>0.28260062747100551</v>
      </c>
      <c r="S105">
        <f t="shared" si="17"/>
        <v>0.29181396319389491</v>
      </c>
    </row>
    <row r="106" spans="1:19" x14ac:dyDescent="0.5">
      <c r="A106">
        <v>524.4840087890625</v>
      </c>
      <c r="B106">
        <v>398.70001220703125</v>
      </c>
      <c r="J106">
        <v>6</v>
      </c>
      <c r="K106">
        <v>0.24507535601472966</v>
      </c>
      <c r="L106">
        <v>284188.30476127879</v>
      </c>
      <c r="M106">
        <v>3.5143526803558869</v>
      </c>
      <c r="N106">
        <v>131712.68489053921</v>
      </c>
      <c r="O106">
        <v>4.778030971506678</v>
      </c>
      <c r="P106">
        <v>100313.60718039206</v>
      </c>
      <c r="Q106">
        <f t="shared" si="15"/>
        <v>0.55052357392685491</v>
      </c>
      <c r="R106">
        <f t="shared" si="16"/>
        <v>0.25515102769042963</v>
      </c>
      <c r="S106">
        <f t="shared" si="17"/>
        <v>0.19432539838271545</v>
      </c>
    </row>
    <row r="107" spans="1:19" x14ac:dyDescent="0.5">
      <c r="A107">
        <v>524.4940185546875</v>
      </c>
      <c r="B107">
        <v>279.70001220703125</v>
      </c>
      <c r="J107">
        <v>7</v>
      </c>
      <c r="K107">
        <v>0.20024493895719339</v>
      </c>
      <c r="L107">
        <v>265291.56716991204</v>
      </c>
      <c r="M107">
        <v>1.981872739517702</v>
      </c>
      <c r="N107">
        <v>86704.482191409843</v>
      </c>
      <c r="O107">
        <v>4.0222176868989274</v>
      </c>
      <c r="P107">
        <v>92400.608557540661</v>
      </c>
      <c r="Q107">
        <f t="shared" si="15"/>
        <v>0.596970212180013</v>
      </c>
      <c r="R107">
        <f t="shared" si="16"/>
        <v>0.19510606267259609</v>
      </c>
      <c r="S107">
        <f t="shared" si="17"/>
        <v>0.20792372514739088</v>
      </c>
    </row>
    <row r="108" spans="1:19" x14ac:dyDescent="0.5">
      <c r="A108">
        <v>524.5040283203125</v>
      </c>
      <c r="B108">
        <v>241.80000305175781</v>
      </c>
      <c r="J108">
        <v>8</v>
      </c>
      <c r="K108">
        <v>1.2402141634898189E-5</v>
      </c>
      <c r="L108">
        <v>167310.78873883211</v>
      </c>
      <c r="M108">
        <v>1.3845959851586871</v>
      </c>
      <c r="N108">
        <v>131205.6191758732</v>
      </c>
      <c r="O108">
        <v>4.3392978306380581</v>
      </c>
      <c r="P108">
        <v>175108.54662939018</v>
      </c>
      <c r="Q108">
        <f t="shared" si="15"/>
        <v>0.35325585599661458</v>
      </c>
      <c r="R108">
        <f t="shared" si="16"/>
        <v>0.27702429510322113</v>
      </c>
      <c r="S108">
        <f t="shared" si="17"/>
        <v>0.36971984890016435</v>
      </c>
    </row>
    <row r="109" spans="1:19" x14ac:dyDescent="0.5">
      <c r="A109">
        <v>524.51397705078125</v>
      </c>
      <c r="B109">
        <v>255.5</v>
      </c>
      <c r="J109">
        <v>9</v>
      </c>
      <c r="K109">
        <v>0.34884373365789206</v>
      </c>
      <c r="L109">
        <v>292548.4113277882</v>
      </c>
      <c r="M109">
        <v>3.4873999254803256</v>
      </c>
      <c r="N109">
        <v>96225.28966557786</v>
      </c>
      <c r="O109">
        <v>4.7872000985569487</v>
      </c>
      <c r="P109">
        <v>115308.70843479571</v>
      </c>
      <c r="Q109">
        <f t="shared" si="15"/>
        <v>0.58035830224597451</v>
      </c>
      <c r="R109">
        <f t="shared" si="16"/>
        <v>0.19089198088609596</v>
      </c>
      <c r="S109">
        <f t="shared" si="17"/>
        <v>0.22874971686792947</v>
      </c>
    </row>
    <row r="110" spans="1:19" x14ac:dyDescent="0.5">
      <c r="A110">
        <v>524.52398681640625</v>
      </c>
      <c r="B110">
        <v>304.29998779296875</v>
      </c>
      <c r="J110">
        <v>10</v>
      </c>
      <c r="K110">
        <v>0.35376698593820244</v>
      </c>
      <c r="L110">
        <v>285340.87024008279</v>
      </c>
      <c r="M110">
        <v>3.7985170326116977</v>
      </c>
      <c r="N110">
        <v>0</v>
      </c>
      <c r="O110">
        <v>3.9874980871137451</v>
      </c>
      <c r="P110">
        <v>218666.32749844348</v>
      </c>
      <c r="Q110">
        <f t="shared" si="15"/>
        <v>0.56614443508029955</v>
      </c>
      <c r="R110">
        <f t="shared" si="16"/>
        <v>0</v>
      </c>
      <c r="S110">
        <f t="shared" si="17"/>
        <v>0.43385556491970045</v>
      </c>
    </row>
    <row r="111" spans="1:19" x14ac:dyDescent="0.5">
      <c r="A111">
        <v>524.53399658203125</v>
      </c>
      <c r="B111">
        <v>295.79998779296875</v>
      </c>
      <c r="J111">
        <v>11</v>
      </c>
    </row>
    <row r="112" spans="1:19" x14ac:dyDescent="0.5">
      <c r="A112">
        <v>524.54400634765625</v>
      </c>
      <c r="B112">
        <v>202.69999694824219</v>
      </c>
      <c r="J112">
        <v>12</v>
      </c>
    </row>
    <row r="113" spans="1:10" x14ac:dyDescent="0.5">
      <c r="A113">
        <v>524.55401611328125</v>
      </c>
      <c r="B113">
        <v>130.30000305175781</v>
      </c>
      <c r="J113">
        <v>13</v>
      </c>
    </row>
    <row r="114" spans="1:10" x14ac:dyDescent="0.5">
      <c r="A114">
        <v>524.56402587890625</v>
      </c>
      <c r="B114">
        <v>171.19999694824219</v>
      </c>
      <c r="J114">
        <v>14</v>
      </c>
    </row>
    <row r="115" spans="1:10" x14ac:dyDescent="0.5">
      <c r="A115">
        <v>524.573974609375</v>
      </c>
      <c r="B115">
        <v>254.69999694824219</v>
      </c>
      <c r="J115">
        <v>15</v>
      </c>
    </row>
    <row r="116" spans="1:10" x14ac:dyDescent="0.5">
      <c r="A116">
        <v>524.583984375</v>
      </c>
      <c r="B116">
        <v>268</v>
      </c>
      <c r="J116">
        <v>16</v>
      </c>
    </row>
    <row r="117" spans="1:10" x14ac:dyDescent="0.5">
      <c r="A117">
        <v>524.593994140625</v>
      </c>
      <c r="B117">
        <v>222.80000305175781</v>
      </c>
      <c r="J117">
        <v>17</v>
      </c>
    </row>
    <row r="118" spans="1:10" x14ac:dyDescent="0.5">
      <c r="A118">
        <v>524.60400390625</v>
      </c>
      <c r="B118">
        <v>170.5</v>
      </c>
      <c r="J118">
        <v>18</v>
      </c>
    </row>
    <row r="119" spans="1:10" x14ac:dyDescent="0.5">
      <c r="A119">
        <v>524.614013671875</v>
      </c>
      <c r="B119">
        <v>169</v>
      </c>
      <c r="J119">
        <v>19</v>
      </c>
    </row>
    <row r="120" spans="1:10" x14ac:dyDescent="0.5">
      <c r="A120">
        <v>524.6240234375</v>
      </c>
      <c r="B120">
        <v>206.69999694824219</v>
      </c>
      <c r="J120">
        <v>20</v>
      </c>
    </row>
    <row r="121" spans="1:10" x14ac:dyDescent="0.5">
      <c r="A121">
        <v>524.63397216796875</v>
      </c>
      <c r="B121">
        <v>217.80000305175781</v>
      </c>
    </row>
    <row r="122" spans="1:10" x14ac:dyDescent="0.5">
      <c r="A122">
        <v>524.64398193359375</v>
      </c>
      <c r="B122">
        <v>210</v>
      </c>
    </row>
    <row r="123" spans="1:10" x14ac:dyDescent="0.5">
      <c r="A123">
        <v>524.65399169921875</v>
      </c>
      <c r="B123">
        <v>166.80000305175781</v>
      </c>
    </row>
    <row r="124" spans="1:10" x14ac:dyDescent="0.5">
      <c r="A124">
        <v>524.66400146484375</v>
      </c>
      <c r="B124">
        <v>152</v>
      </c>
    </row>
    <row r="125" spans="1:10" x14ac:dyDescent="0.5">
      <c r="A125">
        <v>524.67401123046875</v>
      </c>
      <c r="B125">
        <v>184</v>
      </c>
    </row>
    <row r="126" spans="1:10" x14ac:dyDescent="0.5">
      <c r="A126">
        <v>524.68402099609375</v>
      </c>
      <c r="B126">
        <v>158</v>
      </c>
    </row>
    <row r="127" spans="1:10" x14ac:dyDescent="0.5">
      <c r="A127">
        <v>524.6939697265625</v>
      </c>
      <c r="B127">
        <v>144.80000305175781</v>
      </c>
    </row>
    <row r="128" spans="1:10" x14ac:dyDescent="0.5">
      <c r="A128">
        <v>524.7039794921875</v>
      </c>
      <c r="B128">
        <v>195.80000305175781</v>
      </c>
    </row>
    <row r="129" spans="1:2" x14ac:dyDescent="0.5">
      <c r="A129">
        <v>524.7139892578125</v>
      </c>
      <c r="B129">
        <v>242</v>
      </c>
    </row>
    <row r="130" spans="1:2" x14ac:dyDescent="0.5">
      <c r="A130">
        <v>524.7239990234375</v>
      </c>
      <c r="B130">
        <v>330.29998779296875</v>
      </c>
    </row>
    <row r="131" spans="1:2" x14ac:dyDescent="0.5">
      <c r="A131">
        <v>524.7340087890625</v>
      </c>
      <c r="B131">
        <v>513.5</v>
      </c>
    </row>
    <row r="132" spans="1:2" x14ac:dyDescent="0.5">
      <c r="A132">
        <v>524.7440185546875</v>
      </c>
      <c r="B132">
        <v>1648</v>
      </c>
    </row>
    <row r="133" spans="1:2" x14ac:dyDescent="0.5">
      <c r="A133">
        <v>524.7540283203125</v>
      </c>
      <c r="B133">
        <v>13340</v>
      </c>
    </row>
    <row r="134" spans="1:2" x14ac:dyDescent="0.5">
      <c r="A134">
        <v>524.76397705078125</v>
      </c>
      <c r="B134">
        <v>67600</v>
      </c>
    </row>
    <row r="135" spans="1:2" x14ac:dyDescent="0.5">
      <c r="A135">
        <v>524.77398681640625</v>
      </c>
      <c r="B135">
        <v>135200</v>
      </c>
    </row>
    <row r="136" spans="1:2" x14ac:dyDescent="0.5">
      <c r="A136">
        <v>524.78399658203125</v>
      </c>
      <c r="B136">
        <v>120900</v>
      </c>
    </row>
    <row r="137" spans="1:2" x14ac:dyDescent="0.5">
      <c r="A137">
        <v>524.79400634765625</v>
      </c>
      <c r="B137">
        <v>48450</v>
      </c>
    </row>
    <row r="138" spans="1:2" x14ac:dyDescent="0.5">
      <c r="A138">
        <v>524.80401611328125</v>
      </c>
      <c r="B138">
        <v>8154</v>
      </c>
    </row>
    <row r="139" spans="1:2" x14ac:dyDescent="0.5">
      <c r="A139">
        <v>524.81402587890625</v>
      </c>
      <c r="B139">
        <v>1413</v>
      </c>
    </row>
    <row r="140" spans="1:2" x14ac:dyDescent="0.5">
      <c r="A140">
        <v>524.823974609375</v>
      </c>
      <c r="B140">
        <v>1014</v>
      </c>
    </row>
    <row r="141" spans="1:2" x14ac:dyDescent="0.5">
      <c r="A141">
        <v>524.833984375</v>
      </c>
      <c r="B141">
        <v>1647</v>
      </c>
    </row>
    <row r="142" spans="1:2" x14ac:dyDescent="0.5">
      <c r="A142">
        <v>524.843994140625</v>
      </c>
      <c r="B142">
        <v>2087</v>
      </c>
    </row>
    <row r="143" spans="1:2" x14ac:dyDescent="0.5">
      <c r="A143">
        <v>524.85400390625</v>
      </c>
      <c r="B143">
        <v>1476</v>
      </c>
    </row>
    <row r="144" spans="1:2" x14ac:dyDescent="0.5">
      <c r="A144">
        <v>524.864013671875</v>
      </c>
      <c r="B144">
        <v>607.20001220703125</v>
      </c>
    </row>
    <row r="145" spans="1:2" x14ac:dyDescent="0.5">
      <c r="A145">
        <v>524.8740234375</v>
      </c>
      <c r="B145">
        <v>284</v>
      </c>
    </row>
    <row r="146" spans="1:2" x14ac:dyDescent="0.5">
      <c r="A146">
        <v>524.88397216796875</v>
      </c>
      <c r="B146">
        <v>424.70001220703125</v>
      </c>
    </row>
    <row r="147" spans="1:2" x14ac:dyDescent="0.5">
      <c r="A147">
        <v>524.89398193359375</v>
      </c>
      <c r="B147">
        <v>918.79998779296875</v>
      </c>
    </row>
    <row r="148" spans="1:2" x14ac:dyDescent="0.5">
      <c r="A148">
        <v>524.90399169921875</v>
      </c>
      <c r="B148">
        <v>1111</v>
      </c>
    </row>
    <row r="149" spans="1:2" x14ac:dyDescent="0.5">
      <c r="A149">
        <v>524.91400146484375</v>
      </c>
      <c r="B149">
        <v>637.20001220703125</v>
      </c>
    </row>
    <row r="150" spans="1:2" x14ac:dyDescent="0.5">
      <c r="A150">
        <v>524.92401123046875</v>
      </c>
      <c r="B150">
        <v>205.5</v>
      </c>
    </row>
    <row r="151" spans="1:2" x14ac:dyDescent="0.5">
      <c r="A151">
        <v>524.93402099609375</v>
      </c>
      <c r="B151">
        <v>150.19999694824219</v>
      </c>
    </row>
    <row r="152" spans="1:2" x14ac:dyDescent="0.5">
      <c r="A152">
        <v>524.9439697265625</v>
      </c>
      <c r="B152">
        <v>216.5</v>
      </c>
    </row>
    <row r="153" spans="1:2" x14ac:dyDescent="0.5">
      <c r="A153">
        <v>524.9539794921875</v>
      </c>
      <c r="B153">
        <v>291</v>
      </c>
    </row>
    <row r="154" spans="1:2" x14ac:dyDescent="0.5">
      <c r="A154">
        <v>524.9639892578125</v>
      </c>
      <c r="B154">
        <v>385.70001220703125</v>
      </c>
    </row>
    <row r="155" spans="1:2" x14ac:dyDescent="0.5">
      <c r="A155">
        <v>524.9739990234375</v>
      </c>
      <c r="B155">
        <v>377</v>
      </c>
    </row>
    <row r="156" spans="1:2" x14ac:dyDescent="0.5">
      <c r="A156">
        <v>524.9840087890625</v>
      </c>
      <c r="B156">
        <v>213.19999694824219</v>
      </c>
    </row>
    <row r="157" spans="1:2" x14ac:dyDescent="0.5">
      <c r="A157">
        <v>524.9940185546875</v>
      </c>
      <c r="B157">
        <v>114.30000305175781</v>
      </c>
    </row>
    <row r="158" spans="1:2" x14ac:dyDescent="0.5">
      <c r="A158">
        <v>525.0040283203125</v>
      </c>
      <c r="B158">
        <v>130.5</v>
      </c>
    </row>
    <row r="159" spans="1:2" x14ac:dyDescent="0.5">
      <c r="A159">
        <v>525.01397705078125</v>
      </c>
      <c r="B159">
        <v>154.30000305175781</v>
      </c>
    </row>
    <row r="160" spans="1:2" x14ac:dyDescent="0.5">
      <c r="A160">
        <v>525.02398681640625</v>
      </c>
      <c r="B160">
        <v>183.69999694824219</v>
      </c>
    </row>
    <row r="161" spans="1:2" x14ac:dyDescent="0.5">
      <c r="A161">
        <v>525.03399658203125</v>
      </c>
      <c r="B161">
        <v>197.80000305175781</v>
      </c>
    </row>
    <row r="162" spans="1:2" x14ac:dyDescent="0.5">
      <c r="A162">
        <v>525.04400634765625</v>
      </c>
      <c r="B162">
        <v>189</v>
      </c>
    </row>
    <row r="163" spans="1:2" x14ac:dyDescent="0.5">
      <c r="A163">
        <v>525.05401611328125</v>
      </c>
      <c r="B163">
        <v>211.5</v>
      </c>
    </row>
    <row r="164" spans="1:2" x14ac:dyDescent="0.5">
      <c r="A164">
        <v>525.06402587890625</v>
      </c>
      <c r="B164">
        <v>228.30000305175781</v>
      </c>
    </row>
    <row r="165" spans="1:2" x14ac:dyDescent="0.5">
      <c r="A165">
        <v>525.073974609375</v>
      </c>
      <c r="B165">
        <v>230.5</v>
      </c>
    </row>
    <row r="166" spans="1:2" x14ac:dyDescent="0.5">
      <c r="A166">
        <v>525.083984375</v>
      </c>
      <c r="B166">
        <v>229</v>
      </c>
    </row>
    <row r="167" spans="1:2" x14ac:dyDescent="0.5">
      <c r="A167">
        <v>525.093994140625</v>
      </c>
      <c r="B167">
        <v>180.5</v>
      </c>
    </row>
    <row r="168" spans="1:2" x14ac:dyDescent="0.5">
      <c r="A168">
        <v>525.10400390625</v>
      </c>
      <c r="B168">
        <v>103</v>
      </c>
    </row>
    <row r="169" spans="1:2" x14ac:dyDescent="0.5">
      <c r="A169">
        <v>525.114013671875</v>
      </c>
      <c r="B169">
        <v>67</v>
      </c>
    </row>
    <row r="170" spans="1:2" x14ac:dyDescent="0.5">
      <c r="A170">
        <v>525.1240234375</v>
      </c>
      <c r="B170">
        <v>91</v>
      </c>
    </row>
    <row r="171" spans="1:2" x14ac:dyDescent="0.5">
      <c r="A171">
        <v>525.13397216796875</v>
      </c>
      <c r="B171">
        <v>109.69999694824219</v>
      </c>
    </row>
    <row r="172" spans="1:2" x14ac:dyDescent="0.5">
      <c r="A172">
        <v>525.14398193359375</v>
      </c>
      <c r="B172">
        <v>126.80000305175781</v>
      </c>
    </row>
    <row r="173" spans="1:2" x14ac:dyDescent="0.5">
      <c r="A173">
        <v>525.15399169921875</v>
      </c>
      <c r="B173">
        <v>156</v>
      </c>
    </row>
    <row r="174" spans="1:2" x14ac:dyDescent="0.5">
      <c r="A174">
        <v>525.16400146484375</v>
      </c>
      <c r="B174">
        <v>148.5</v>
      </c>
    </row>
    <row r="175" spans="1:2" x14ac:dyDescent="0.5">
      <c r="A175">
        <v>525.17401123046875</v>
      </c>
      <c r="B175">
        <v>154.5</v>
      </c>
    </row>
    <row r="176" spans="1:2" x14ac:dyDescent="0.5">
      <c r="A176">
        <v>525.18499755859375</v>
      </c>
      <c r="B176">
        <v>205</v>
      </c>
    </row>
    <row r="177" spans="1:2" x14ac:dyDescent="0.5">
      <c r="A177">
        <v>525.19500732421875</v>
      </c>
      <c r="B177">
        <v>256.29998779296875</v>
      </c>
    </row>
    <row r="178" spans="1:2" x14ac:dyDescent="0.5">
      <c r="A178">
        <v>525.2039794921875</v>
      </c>
      <c r="B178">
        <v>292</v>
      </c>
    </row>
    <row r="179" spans="1:2" x14ac:dyDescent="0.5">
      <c r="A179">
        <v>525.2139892578125</v>
      </c>
      <c r="B179">
        <v>326.5</v>
      </c>
    </row>
    <row r="180" spans="1:2" x14ac:dyDescent="0.5">
      <c r="A180">
        <v>525.2239990234375</v>
      </c>
      <c r="B180">
        <v>393.29998779296875</v>
      </c>
    </row>
    <row r="181" spans="1:2" x14ac:dyDescent="0.5">
      <c r="A181">
        <v>525.2340087890625</v>
      </c>
      <c r="B181">
        <v>579.79998779296875</v>
      </c>
    </row>
    <row r="182" spans="1:2" x14ac:dyDescent="0.5">
      <c r="A182">
        <v>525.2449951171875</v>
      </c>
      <c r="B182">
        <v>1258</v>
      </c>
    </row>
    <row r="183" spans="1:2" x14ac:dyDescent="0.5">
      <c r="A183">
        <v>525.2550048828125</v>
      </c>
      <c r="B183">
        <v>6579</v>
      </c>
    </row>
    <row r="184" spans="1:2" x14ac:dyDescent="0.5">
      <c r="A184">
        <v>525.2650146484375</v>
      </c>
      <c r="B184">
        <v>37580</v>
      </c>
    </row>
    <row r="185" spans="1:2" x14ac:dyDescent="0.5">
      <c r="A185">
        <v>525.2750244140625</v>
      </c>
      <c r="B185">
        <v>90790</v>
      </c>
    </row>
    <row r="186" spans="1:2" x14ac:dyDescent="0.5">
      <c r="A186">
        <v>525.28497314453125</v>
      </c>
      <c r="B186">
        <v>100000</v>
      </c>
    </row>
    <row r="187" spans="1:2" x14ac:dyDescent="0.5">
      <c r="A187">
        <v>525.29400634765625</v>
      </c>
      <c r="B187">
        <v>51310</v>
      </c>
    </row>
    <row r="188" spans="1:2" x14ac:dyDescent="0.5">
      <c r="A188">
        <v>525.30499267578125</v>
      </c>
      <c r="B188">
        <v>11350</v>
      </c>
    </row>
    <row r="189" spans="1:2" x14ac:dyDescent="0.5">
      <c r="A189">
        <v>525.31500244140625</v>
      </c>
      <c r="B189">
        <v>1401</v>
      </c>
    </row>
    <row r="190" spans="1:2" x14ac:dyDescent="0.5">
      <c r="A190">
        <v>525.32501220703125</v>
      </c>
      <c r="B190">
        <v>467.29998779296875</v>
      </c>
    </row>
    <row r="191" spans="1:2" x14ac:dyDescent="0.5">
      <c r="A191">
        <v>525.33502197265625</v>
      </c>
      <c r="B191">
        <v>585.5</v>
      </c>
    </row>
    <row r="192" spans="1:2" x14ac:dyDescent="0.5">
      <c r="A192">
        <v>525.344970703125</v>
      </c>
      <c r="B192">
        <v>734</v>
      </c>
    </row>
    <row r="193" spans="1:2" x14ac:dyDescent="0.5">
      <c r="A193">
        <v>525.35498046875</v>
      </c>
      <c r="B193">
        <v>657.20001220703125</v>
      </c>
    </row>
    <row r="194" spans="1:2" x14ac:dyDescent="0.5">
      <c r="A194">
        <v>525.364990234375</v>
      </c>
      <c r="B194">
        <v>420.70001220703125</v>
      </c>
    </row>
    <row r="195" spans="1:2" x14ac:dyDescent="0.5">
      <c r="A195">
        <v>525.375</v>
      </c>
      <c r="B195">
        <v>290.79998779296875</v>
      </c>
    </row>
    <row r="196" spans="1:2" x14ac:dyDescent="0.5">
      <c r="A196">
        <v>525.385009765625</v>
      </c>
      <c r="B196">
        <v>302.70001220703125</v>
      </c>
    </row>
    <row r="197" spans="1:2" x14ac:dyDescent="0.5">
      <c r="A197">
        <v>525.39501953125</v>
      </c>
      <c r="B197">
        <v>422</v>
      </c>
    </row>
    <row r="198" spans="1:2" x14ac:dyDescent="0.5">
      <c r="A198">
        <v>525.405029296875</v>
      </c>
      <c r="B198">
        <v>479.5</v>
      </c>
    </row>
    <row r="199" spans="1:2" x14ac:dyDescent="0.5">
      <c r="A199">
        <v>525.41497802734375</v>
      </c>
      <c r="B199">
        <v>331</v>
      </c>
    </row>
    <row r="200" spans="1:2" x14ac:dyDescent="0.5">
      <c r="A200">
        <v>525.42498779296875</v>
      </c>
      <c r="B200">
        <v>173</v>
      </c>
    </row>
    <row r="201" spans="1:2" x14ac:dyDescent="0.5">
      <c r="A201">
        <v>525.43499755859375</v>
      </c>
      <c r="B201">
        <v>99.75</v>
      </c>
    </row>
    <row r="202" spans="1:2" x14ac:dyDescent="0.5">
      <c r="A202">
        <v>525.44500732421875</v>
      </c>
      <c r="B202">
        <v>84</v>
      </c>
    </row>
    <row r="203" spans="1:2" x14ac:dyDescent="0.5">
      <c r="A203">
        <v>525.45501708984375</v>
      </c>
      <c r="B203">
        <v>148.80000305175781</v>
      </c>
    </row>
    <row r="204" spans="1:2" x14ac:dyDescent="0.5">
      <c r="A204">
        <v>525.46502685546875</v>
      </c>
      <c r="B204">
        <v>264.5</v>
      </c>
    </row>
    <row r="205" spans="1:2" x14ac:dyDescent="0.5">
      <c r="A205">
        <v>525.4749755859375</v>
      </c>
      <c r="B205">
        <v>358.70001220703125</v>
      </c>
    </row>
    <row r="206" spans="1:2" x14ac:dyDescent="0.5">
      <c r="A206">
        <v>525.4849853515625</v>
      </c>
      <c r="B206">
        <v>315.20001220703125</v>
      </c>
    </row>
    <row r="207" spans="1:2" x14ac:dyDescent="0.5">
      <c r="A207">
        <v>525.4949951171875</v>
      </c>
      <c r="B207">
        <v>178</v>
      </c>
    </row>
    <row r="208" spans="1:2" x14ac:dyDescent="0.5">
      <c r="A208">
        <v>525.5050048828125</v>
      </c>
      <c r="B208">
        <v>122</v>
      </c>
    </row>
    <row r="209" spans="1:2" x14ac:dyDescent="0.5">
      <c r="A209">
        <v>525.5150146484375</v>
      </c>
      <c r="B209">
        <v>162</v>
      </c>
    </row>
    <row r="210" spans="1:2" x14ac:dyDescent="0.5">
      <c r="A210">
        <v>525.5250244140625</v>
      </c>
      <c r="B210">
        <v>172.80000305175781</v>
      </c>
    </row>
    <row r="211" spans="1:2" x14ac:dyDescent="0.5">
      <c r="A211">
        <v>525.53497314453125</v>
      </c>
      <c r="B211">
        <v>124.80000305175781</v>
      </c>
    </row>
    <row r="212" spans="1:2" x14ac:dyDescent="0.5">
      <c r="A212">
        <v>525.54498291015625</v>
      </c>
      <c r="B212">
        <v>113</v>
      </c>
    </row>
    <row r="213" spans="1:2" x14ac:dyDescent="0.5">
      <c r="A213">
        <v>525.55499267578125</v>
      </c>
      <c r="B213">
        <v>159.5</v>
      </c>
    </row>
    <row r="214" spans="1:2" x14ac:dyDescent="0.5">
      <c r="A214">
        <v>525.56500244140625</v>
      </c>
      <c r="B214">
        <v>177.30000305175781</v>
      </c>
    </row>
    <row r="215" spans="1:2" x14ac:dyDescent="0.5">
      <c r="A215">
        <v>525.57501220703125</v>
      </c>
      <c r="B215">
        <v>146.19999694824219</v>
      </c>
    </row>
    <row r="216" spans="1:2" x14ac:dyDescent="0.5">
      <c r="A216">
        <v>525.58502197265625</v>
      </c>
      <c r="B216">
        <v>130.80000305175781</v>
      </c>
    </row>
    <row r="217" spans="1:2" x14ac:dyDescent="0.5">
      <c r="A217">
        <v>525.594970703125</v>
      </c>
      <c r="B217">
        <v>133.30000305175781</v>
      </c>
    </row>
    <row r="218" spans="1:2" x14ac:dyDescent="0.5">
      <c r="A218">
        <v>525.60498046875</v>
      </c>
      <c r="B218">
        <v>141.30000305175781</v>
      </c>
    </row>
    <row r="219" spans="1:2" x14ac:dyDescent="0.5">
      <c r="A219">
        <v>525.614990234375</v>
      </c>
      <c r="B219">
        <v>175.19999694824219</v>
      </c>
    </row>
    <row r="220" spans="1:2" x14ac:dyDescent="0.5">
      <c r="A220">
        <v>525.625</v>
      </c>
      <c r="B220">
        <v>225</v>
      </c>
    </row>
    <row r="221" spans="1:2" x14ac:dyDescent="0.5">
      <c r="A221">
        <v>525.635009765625</v>
      </c>
      <c r="B221">
        <v>243</v>
      </c>
    </row>
    <row r="222" spans="1:2" x14ac:dyDescent="0.5">
      <c r="A222">
        <v>525.64501953125</v>
      </c>
      <c r="B222">
        <v>194.19999694824219</v>
      </c>
    </row>
    <row r="223" spans="1:2" x14ac:dyDescent="0.5">
      <c r="A223">
        <v>525.655029296875</v>
      </c>
      <c r="B223">
        <v>152</v>
      </c>
    </row>
    <row r="224" spans="1:2" x14ac:dyDescent="0.5">
      <c r="A224">
        <v>525.66497802734375</v>
      </c>
      <c r="B224">
        <v>145</v>
      </c>
    </row>
    <row r="225" spans="1:2" x14ac:dyDescent="0.5">
      <c r="A225">
        <v>525.67498779296875</v>
      </c>
      <c r="B225">
        <v>127.80000305175781</v>
      </c>
    </row>
    <row r="226" spans="1:2" x14ac:dyDescent="0.5">
      <c r="A226">
        <v>525.68499755859375</v>
      </c>
      <c r="B226">
        <v>153.30000305175781</v>
      </c>
    </row>
    <row r="227" spans="1:2" x14ac:dyDescent="0.5">
      <c r="A227">
        <v>525.69500732421875</v>
      </c>
      <c r="B227">
        <v>246.19999694824219</v>
      </c>
    </row>
    <row r="228" spans="1:2" x14ac:dyDescent="0.5">
      <c r="A228">
        <v>525.70501708984375</v>
      </c>
      <c r="B228">
        <v>296.70001220703125</v>
      </c>
    </row>
    <row r="229" spans="1:2" x14ac:dyDescent="0.5">
      <c r="A229">
        <v>525.71502685546875</v>
      </c>
      <c r="B229">
        <v>275.5</v>
      </c>
    </row>
    <row r="230" spans="1:2" x14ac:dyDescent="0.5">
      <c r="A230">
        <v>525.7249755859375</v>
      </c>
      <c r="B230">
        <v>293</v>
      </c>
    </row>
    <row r="231" spans="1:2" x14ac:dyDescent="0.5">
      <c r="A231">
        <v>525.7349853515625</v>
      </c>
      <c r="B231">
        <v>357.79998779296875</v>
      </c>
    </row>
    <row r="232" spans="1:2" x14ac:dyDescent="0.5">
      <c r="A232">
        <v>525.7449951171875</v>
      </c>
      <c r="B232">
        <v>790</v>
      </c>
    </row>
    <row r="233" spans="1:2" x14ac:dyDescent="0.5">
      <c r="A233">
        <v>525.7550048828125</v>
      </c>
      <c r="B233">
        <v>3472</v>
      </c>
    </row>
    <row r="234" spans="1:2" x14ac:dyDescent="0.5">
      <c r="A234">
        <v>525.7650146484375</v>
      </c>
      <c r="B234">
        <v>21690</v>
      </c>
    </row>
    <row r="235" spans="1:2" x14ac:dyDescent="0.5">
      <c r="A235">
        <v>525.7750244140625</v>
      </c>
      <c r="B235">
        <v>69840</v>
      </c>
    </row>
    <row r="236" spans="1:2" x14ac:dyDescent="0.5">
      <c r="A236">
        <v>525.78497314453125</v>
      </c>
      <c r="B236">
        <v>101200</v>
      </c>
    </row>
    <row r="237" spans="1:2" x14ac:dyDescent="0.5">
      <c r="A237">
        <v>525.79498291015625</v>
      </c>
      <c r="B237">
        <v>67890</v>
      </c>
    </row>
    <row r="238" spans="1:2" x14ac:dyDescent="0.5">
      <c r="A238">
        <v>525.80499267578125</v>
      </c>
      <c r="B238">
        <v>20140</v>
      </c>
    </row>
    <row r="239" spans="1:2" x14ac:dyDescent="0.5">
      <c r="A239">
        <v>525.81500244140625</v>
      </c>
      <c r="B239">
        <v>2933</v>
      </c>
    </row>
    <row r="240" spans="1:2" x14ac:dyDescent="0.5">
      <c r="A240">
        <v>525.82501220703125</v>
      </c>
      <c r="B240">
        <v>764.79998779296875</v>
      </c>
    </row>
    <row r="241" spans="1:2" x14ac:dyDescent="0.5">
      <c r="A241">
        <v>525.83502197265625</v>
      </c>
      <c r="B241">
        <v>742.29998779296875</v>
      </c>
    </row>
    <row r="242" spans="1:2" x14ac:dyDescent="0.5">
      <c r="A242">
        <v>525.844970703125</v>
      </c>
      <c r="B242">
        <v>960</v>
      </c>
    </row>
    <row r="243" spans="1:2" x14ac:dyDescent="0.5">
      <c r="A243">
        <v>525.85498046875</v>
      </c>
      <c r="B243">
        <v>792</v>
      </c>
    </row>
    <row r="244" spans="1:2" x14ac:dyDescent="0.5">
      <c r="A244">
        <v>525.864990234375</v>
      </c>
      <c r="B244">
        <v>438.79998779296875</v>
      </c>
    </row>
    <row r="245" spans="1:2" x14ac:dyDescent="0.5">
      <c r="A245">
        <v>525.875</v>
      </c>
      <c r="B245">
        <v>233.69999694824219</v>
      </c>
    </row>
    <row r="246" spans="1:2" x14ac:dyDescent="0.5">
      <c r="A246">
        <v>525.885009765625</v>
      </c>
      <c r="B246">
        <v>172</v>
      </c>
    </row>
    <row r="247" spans="1:2" x14ac:dyDescent="0.5">
      <c r="A247">
        <v>525.89501953125</v>
      </c>
      <c r="B247">
        <v>254.5</v>
      </c>
    </row>
    <row r="248" spans="1:2" x14ac:dyDescent="0.5">
      <c r="A248">
        <v>525.905029296875</v>
      </c>
      <c r="B248">
        <v>415</v>
      </c>
    </row>
    <row r="249" spans="1:2" x14ac:dyDescent="0.5">
      <c r="A249">
        <v>525.91497802734375</v>
      </c>
      <c r="B249">
        <v>426.29998779296875</v>
      </c>
    </row>
    <row r="250" spans="1:2" x14ac:dyDescent="0.5">
      <c r="A250">
        <v>525.92498779296875</v>
      </c>
      <c r="B250">
        <v>230.80000305175781</v>
      </c>
    </row>
    <row r="251" spans="1:2" x14ac:dyDescent="0.5">
      <c r="A251">
        <v>525.93499755859375</v>
      </c>
      <c r="B251">
        <v>80.25</v>
      </c>
    </row>
    <row r="252" spans="1:2" x14ac:dyDescent="0.5">
      <c r="A252">
        <v>525.94500732421875</v>
      </c>
      <c r="B252">
        <v>99.25</v>
      </c>
    </row>
    <row r="253" spans="1:2" x14ac:dyDescent="0.5">
      <c r="A253">
        <v>525.95501708984375</v>
      </c>
      <c r="B253">
        <v>178.30000305175781</v>
      </c>
    </row>
    <row r="254" spans="1:2" x14ac:dyDescent="0.5">
      <c r="A254">
        <v>525.96502685546875</v>
      </c>
      <c r="B254">
        <v>237.5</v>
      </c>
    </row>
    <row r="255" spans="1:2" x14ac:dyDescent="0.5">
      <c r="A255">
        <v>525.9749755859375</v>
      </c>
      <c r="B255">
        <v>258.29998779296875</v>
      </c>
    </row>
    <row r="256" spans="1:2" x14ac:dyDescent="0.5">
      <c r="A256">
        <v>525.9849853515625</v>
      </c>
      <c r="B256">
        <v>234.80000305175781</v>
      </c>
    </row>
    <row r="257" spans="1:2" x14ac:dyDescent="0.5">
      <c r="A257">
        <v>525.9949951171875</v>
      </c>
      <c r="B257">
        <v>197</v>
      </c>
    </row>
    <row r="258" spans="1:2" x14ac:dyDescent="0.5">
      <c r="A258">
        <v>526.0050048828125</v>
      </c>
      <c r="B258">
        <v>165.80000305175781</v>
      </c>
    </row>
    <row r="259" spans="1:2" x14ac:dyDescent="0.5">
      <c r="A259">
        <v>526.0150146484375</v>
      </c>
      <c r="B259">
        <v>146.19999694824219</v>
      </c>
    </row>
    <row r="260" spans="1:2" x14ac:dyDescent="0.5">
      <c r="A260">
        <v>526.0250244140625</v>
      </c>
      <c r="B260">
        <v>146.5</v>
      </c>
    </row>
    <row r="261" spans="1:2" x14ac:dyDescent="0.5">
      <c r="A261">
        <v>526.03497314453125</v>
      </c>
      <c r="B261">
        <v>126.80000305175781</v>
      </c>
    </row>
    <row r="262" spans="1:2" x14ac:dyDescent="0.5">
      <c r="A262">
        <v>526.04498291015625</v>
      </c>
      <c r="B262">
        <v>90.75</v>
      </c>
    </row>
    <row r="263" spans="1:2" x14ac:dyDescent="0.5">
      <c r="A263">
        <v>526.05499267578125</v>
      </c>
      <c r="B263">
        <v>83.25</v>
      </c>
    </row>
    <row r="264" spans="1:2" x14ac:dyDescent="0.5">
      <c r="A264">
        <v>526.06500244140625</v>
      </c>
      <c r="B264">
        <v>131.5</v>
      </c>
    </row>
    <row r="265" spans="1:2" x14ac:dyDescent="0.5">
      <c r="A265">
        <v>526.07501220703125</v>
      </c>
      <c r="B265">
        <v>195.19999694824219</v>
      </c>
    </row>
    <row r="266" spans="1:2" x14ac:dyDescent="0.5">
      <c r="A266">
        <v>526.08502197265625</v>
      </c>
      <c r="B266">
        <v>195.80000305175781</v>
      </c>
    </row>
    <row r="267" spans="1:2" x14ac:dyDescent="0.5">
      <c r="A267">
        <v>526.094970703125</v>
      </c>
      <c r="B267">
        <v>146</v>
      </c>
    </row>
    <row r="268" spans="1:2" x14ac:dyDescent="0.5">
      <c r="A268">
        <v>526.10498046875</v>
      </c>
      <c r="B268">
        <v>106</v>
      </c>
    </row>
    <row r="269" spans="1:2" x14ac:dyDescent="0.5">
      <c r="A269">
        <v>526.114990234375</v>
      </c>
      <c r="B269">
        <v>111.5</v>
      </c>
    </row>
    <row r="270" spans="1:2" x14ac:dyDescent="0.5">
      <c r="A270">
        <v>526.125</v>
      </c>
      <c r="B270">
        <v>176.5</v>
      </c>
    </row>
    <row r="271" spans="1:2" x14ac:dyDescent="0.5">
      <c r="A271">
        <v>526.135009765625</v>
      </c>
      <c r="B271">
        <v>216.5</v>
      </c>
    </row>
    <row r="272" spans="1:2" x14ac:dyDescent="0.5">
      <c r="A272">
        <v>526.14501953125</v>
      </c>
      <c r="B272">
        <v>156.69999694824219</v>
      </c>
    </row>
    <row r="273" spans="1:2" x14ac:dyDescent="0.5">
      <c r="A273">
        <v>526.155029296875</v>
      </c>
      <c r="B273">
        <v>93.25</v>
      </c>
    </row>
    <row r="274" spans="1:2" x14ac:dyDescent="0.5">
      <c r="A274">
        <v>526.16497802734375</v>
      </c>
      <c r="B274">
        <v>131.69999694824219</v>
      </c>
    </row>
    <row r="275" spans="1:2" x14ac:dyDescent="0.5">
      <c r="A275">
        <v>526.17498779296875</v>
      </c>
      <c r="B275">
        <v>192</v>
      </c>
    </row>
    <row r="276" spans="1:2" x14ac:dyDescent="0.5">
      <c r="A276">
        <v>526.18499755859375</v>
      </c>
      <c r="B276">
        <v>145.5</v>
      </c>
    </row>
    <row r="277" spans="1:2" x14ac:dyDescent="0.5">
      <c r="A277">
        <v>526.19500732421875</v>
      </c>
      <c r="B277">
        <v>70.25</v>
      </c>
    </row>
    <row r="278" spans="1:2" x14ac:dyDescent="0.5">
      <c r="A278">
        <v>526.20501708984375</v>
      </c>
      <c r="B278">
        <v>96</v>
      </c>
    </row>
    <row r="279" spans="1:2" x14ac:dyDescent="0.5">
      <c r="A279">
        <v>526.21502685546875</v>
      </c>
      <c r="B279">
        <v>195.5</v>
      </c>
    </row>
    <row r="280" spans="1:2" x14ac:dyDescent="0.5">
      <c r="A280">
        <v>526.2249755859375</v>
      </c>
      <c r="B280">
        <v>260</v>
      </c>
    </row>
    <row r="281" spans="1:2" x14ac:dyDescent="0.5">
      <c r="A281">
        <v>526.2349853515625</v>
      </c>
      <c r="B281">
        <v>276</v>
      </c>
    </row>
    <row r="282" spans="1:2" x14ac:dyDescent="0.5">
      <c r="A282">
        <v>526.2449951171875</v>
      </c>
      <c r="B282">
        <v>372.5</v>
      </c>
    </row>
    <row r="283" spans="1:2" x14ac:dyDescent="0.5">
      <c r="A283">
        <v>526.2550048828125</v>
      </c>
      <c r="B283">
        <v>1740</v>
      </c>
    </row>
    <row r="284" spans="1:2" x14ac:dyDescent="0.5">
      <c r="A284">
        <v>526.2659912109375</v>
      </c>
      <c r="B284">
        <v>13480</v>
      </c>
    </row>
    <row r="285" spans="1:2" x14ac:dyDescent="0.5">
      <c r="A285">
        <v>526.2760009765625</v>
      </c>
      <c r="B285">
        <v>54000</v>
      </c>
    </row>
    <row r="286" spans="1:2" x14ac:dyDescent="0.5">
      <c r="A286">
        <v>526.2860107421875</v>
      </c>
      <c r="B286">
        <v>93190</v>
      </c>
    </row>
    <row r="287" spans="1:2" x14ac:dyDescent="0.5">
      <c r="A287">
        <v>526.2960205078125</v>
      </c>
      <c r="B287">
        <v>74880</v>
      </c>
    </row>
    <row r="288" spans="1:2" x14ac:dyDescent="0.5">
      <c r="A288">
        <v>526.3060302734375</v>
      </c>
      <c r="B288">
        <v>28320</v>
      </c>
    </row>
    <row r="289" spans="1:2" x14ac:dyDescent="0.5">
      <c r="A289">
        <v>526.31597900390625</v>
      </c>
      <c r="B289">
        <v>5451</v>
      </c>
    </row>
    <row r="290" spans="1:2" x14ac:dyDescent="0.5">
      <c r="A290">
        <v>526.32598876953125</v>
      </c>
      <c r="B290">
        <v>1122</v>
      </c>
    </row>
    <row r="291" spans="1:2" x14ac:dyDescent="0.5">
      <c r="A291">
        <v>526.33599853515625</v>
      </c>
      <c r="B291">
        <v>517.29998779296875</v>
      </c>
    </row>
    <row r="292" spans="1:2" x14ac:dyDescent="0.5">
      <c r="A292">
        <v>526.34600830078125</v>
      </c>
      <c r="B292">
        <v>568.79998779296875</v>
      </c>
    </row>
    <row r="293" spans="1:2" x14ac:dyDescent="0.5">
      <c r="A293">
        <v>526.35601806640625</v>
      </c>
      <c r="B293">
        <v>586.5</v>
      </c>
    </row>
    <row r="294" spans="1:2" x14ac:dyDescent="0.5">
      <c r="A294">
        <v>526.36602783203125</v>
      </c>
      <c r="B294">
        <v>405.5</v>
      </c>
    </row>
    <row r="295" spans="1:2" x14ac:dyDescent="0.5">
      <c r="A295">
        <v>526.3759765625</v>
      </c>
      <c r="B295">
        <v>276.29998779296875</v>
      </c>
    </row>
    <row r="296" spans="1:2" x14ac:dyDescent="0.5">
      <c r="A296">
        <v>526.385986328125</v>
      </c>
      <c r="B296">
        <v>215</v>
      </c>
    </row>
    <row r="297" spans="1:2" x14ac:dyDescent="0.5">
      <c r="A297">
        <v>526.39599609375</v>
      </c>
      <c r="B297">
        <v>187.5</v>
      </c>
    </row>
    <row r="298" spans="1:2" x14ac:dyDescent="0.5">
      <c r="A298">
        <v>526.406005859375</v>
      </c>
      <c r="B298">
        <v>275</v>
      </c>
    </row>
    <row r="299" spans="1:2" x14ac:dyDescent="0.5">
      <c r="A299">
        <v>526.416015625</v>
      </c>
      <c r="B299">
        <v>297</v>
      </c>
    </row>
    <row r="300" spans="1:2" x14ac:dyDescent="0.5">
      <c r="A300">
        <v>526.426025390625</v>
      </c>
      <c r="B300">
        <v>180</v>
      </c>
    </row>
    <row r="301" spans="1:2" x14ac:dyDescent="0.5">
      <c r="A301">
        <v>526.43597412109375</v>
      </c>
      <c r="B301">
        <v>114.30000305175781</v>
      </c>
    </row>
    <row r="302" spans="1:2" x14ac:dyDescent="0.5">
      <c r="A302">
        <v>526.44598388671875</v>
      </c>
      <c r="B302">
        <v>122.5</v>
      </c>
    </row>
    <row r="303" spans="1:2" x14ac:dyDescent="0.5">
      <c r="A303">
        <v>526.45599365234375</v>
      </c>
      <c r="B303">
        <v>145.5</v>
      </c>
    </row>
    <row r="304" spans="1:2" x14ac:dyDescent="0.5">
      <c r="A304">
        <v>526.46600341796875</v>
      </c>
      <c r="B304">
        <v>200.69999694824219</v>
      </c>
    </row>
    <row r="305" spans="1:2" x14ac:dyDescent="0.5">
      <c r="A305">
        <v>526.47601318359375</v>
      </c>
      <c r="B305">
        <v>237.69999694824219</v>
      </c>
    </row>
    <row r="306" spans="1:2" x14ac:dyDescent="0.5">
      <c r="A306">
        <v>526.48602294921875</v>
      </c>
      <c r="B306">
        <v>220.30000305175781</v>
      </c>
    </row>
    <row r="307" spans="1:2" x14ac:dyDescent="0.5">
      <c r="A307">
        <v>526.4959716796875</v>
      </c>
      <c r="B307">
        <v>183.5</v>
      </c>
    </row>
    <row r="308" spans="1:2" x14ac:dyDescent="0.5">
      <c r="A308">
        <v>526.5059814453125</v>
      </c>
      <c r="B308">
        <v>141.30000305175781</v>
      </c>
    </row>
    <row r="309" spans="1:2" x14ac:dyDescent="0.5">
      <c r="A309">
        <v>526.5159912109375</v>
      </c>
      <c r="B309">
        <v>95.75</v>
      </c>
    </row>
    <row r="310" spans="1:2" x14ac:dyDescent="0.5">
      <c r="A310">
        <v>526.5260009765625</v>
      </c>
      <c r="B310">
        <v>70.25</v>
      </c>
    </row>
    <row r="311" spans="1:2" x14ac:dyDescent="0.5">
      <c r="A311">
        <v>526.5360107421875</v>
      </c>
      <c r="B311">
        <v>91.25</v>
      </c>
    </row>
    <row r="312" spans="1:2" x14ac:dyDescent="0.5">
      <c r="A312">
        <v>526.5460205078125</v>
      </c>
      <c r="B312">
        <v>115.30000305175781</v>
      </c>
    </row>
    <row r="313" spans="1:2" x14ac:dyDescent="0.5">
      <c r="A313">
        <v>526.5560302734375</v>
      </c>
      <c r="B313">
        <v>99.75</v>
      </c>
    </row>
    <row r="314" spans="1:2" x14ac:dyDescent="0.5">
      <c r="A314">
        <v>526.56597900390625</v>
      </c>
      <c r="B314">
        <v>83</v>
      </c>
    </row>
    <row r="315" spans="1:2" x14ac:dyDescent="0.5">
      <c r="A315">
        <v>526.57598876953125</v>
      </c>
      <c r="B315">
        <v>95.75</v>
      </c>
    </row>
    <row r="316" spans="1:2" x14ac:dyDescent="0.5">
      <c r="A316">
        <v>526.58599853515625</v>
      </c>
      <c r="B316">
        <v>129.80000305175781</v>
      </c>
    </row>
    <row r="317" spans="1:2" x14ac:dyDescent="0.5">
      <c r="A317">
        <v>526.59600830078125</v>
      </c>
      <c r="B317">
        <v>156.5</v>
      </c>
    </row>
    <row r="318" spans="1:2" x14ac:dyDescent="0.5">
      <c r="A318">
        <v>526.60601806640625</v>
      </c>
      <c r="B318">
        <v>127.80000305175781</v>
      </c>
    </row>
    <row r="319" spans="1:2" x14ac:dyDescent="0.5">
      <c r="A319">
        <v>526.61602783203125</v>
      </c>
      <c r="B319">
        <v>86.25</v>
      </c>
    </row>
    <row r="320" spans="1:2" x14ac:dyDescent="0.5">
      <c r="A320">
        <v>526.6259765625</v>
      </c>
      <c r="B320">
        <v>108.30000305175781</v>
      </c>
    </row>
    <row r="321" spans="1:2" x14ac:dyDescent="0.5">
      <c r="A321">
        <v>526.635986328125</v>
      </c>
      <c r="B321">
        <v>148.80000305175781</v>
      </c>
    </row>
    <row r="322" spans="1:2" x14ac:dyDescent="0.5">
      <c r="A322">
        <v>526.64599609375</v>
      </c>
      <c r="B322">
        <v>145</v>
      </c>
    </row>
    <row r="323" spans="1:2" x14ac:dyDescent="0.5">
      <c r="A323">
        <v>526.656005859375</v>
      </c>
      <c r="B323">
        <v>136</v>
      </c>
    </row>
    <row r="324" spans="1:2" x14ac:dyDescent="0.5">
      <c r="A324">
        <v>526.666015625</v>
      </c>
      <c r="B324">
        <v>187.30000305175781</v>
      </c>
    </row>
    <row r="325" spans="1:2" x14ac:dyDescent="0.5">
      <c r="A325">
        <v>526.676025390625</v>
      </c>
      <c r="B325">
        <v>245.30000305175781</v>
      </c>
    </row>
    <row r="326" spans="1:2" x14ac:dyDescent="0.5">
      <c r="A326">
        <v>526.68597412109375</v>
      </c>
      <c r="B326">
        <v>256.5</v>
      </c>
    </row>
    <row r="327" spans="1:2" x14ac:dyDescent="0.5">
      <c r="A327">
        <v>526.69598388671875</v>
      </c>
      <c r="B327">
        <v>214.80000305175781</v>
      </c>
    </row>
    <row r="328" spans="1:2" x14ac:dyDescent="0.5">
      <c r="A328">
        <v>526.70599365234375</v>
      </c>
      <c r="B328">
        <v>128.30000305175781</v>
      </c>
    </row>
    <row r="329" spans="1:2" x14ac:dyDescent="0.5">
      <c r="A329">
        <v>526.71600341796875</v>
      </c>
      <c r="B329">
        <v>108</v>
      </c>
    </row>
    <row r="330" spans="1:2" x14ac:dyDescent="0.5">
      <c r="A330">
        <v>526.72601318359375</v>
      </c>
      <c r="B330">
        <v>186.30000305175781</v>
      </c>
    </row>
    <row r="331" spans="1:2" x14ac:dyDescent="0.5">
      <c r="A331">
        <v>526.73602294921875</v>
      </c>
      <c r="B331">
        <v>317.20001220703125</v>
      </c>
    </row>
    <row r="332" spans="1:2" x14ac:dyDescent="0.5">
      <c r="A332">
        <v>526.7459716796875</v>
      </c>
      <c r="B332">
        <v>489.5</v>
      </c>
    </row>
    <row r="333" spans="1:2" x14ac:dyDescent="0.5">
      <c r="A333">
        <v>526.7559814453125</v>
      </c>
      <c r="B333">
        <v>1182</v>
      </c>
    </row>
    <row r="334" spans="1:2" x14ac:dyDescent="0.5">
      <c r="A334">
        <v>526.7659912109375</v>
      </c>
      <c r="B334">
        <v>8039</v>
      </c>
    </row>
    <row r="335" spans="1:2" x14ac:dyDescent="0.5">
      <c r="A335">
        <v>526.7760009765625</v>
      </c>
      <c r="B335">
        <v>36720</v>
      </c>
    </row>
    <row r="336" spans="1:2" x14ac:dyDescent="0.5">
      <c r="A336">
        <v>526.7860107421875</v>
      </c>
      <c r="B336">
        <v>74360</v>
      </c>
    </row>
    <row r="337" spans="1:2" x14ac:dyDescent="0.5">
      <c r="A337">
        <v>526.7960205078125</v>
      </c>
      <c r="B337">
        <v>71940</v>
      </c>
    </row>
    <row r="338" spans="1:2" x14ac:dyDescent="0.5">
      <c r="A338">
        <v>526.8060302734375</v>
      </c>
      <c r="B338">
        <v>33350</v>
      </c>
    </row>
    <row r="339" spans="1:2" x14ac:dyDescent="0.5">
      <c r="A339">
        <v>526.81597900390625</v>
      </c>
      <c r="B339">
        <v>7096</v>
      </c>
    </row>
    <row r="340" spans="1:2" x14ac:dyDescent="0.5">
      <c r="A340">
        <v>526.8270263671875</v>
      </c>
      <c r="B340">
        <v>1235</v>
      </c>
    </row>
    <row r="341" spans="1:2" x14ac:dyDescent="0.5">
      <c r="A341">
        <v>526.83697509765625</v>
      </c>
      <c r="B341">
        <v>711.20001220703125</v>
      </c>
    </row>
    <row r="342" spans="1:2" x14ac:dyDescent="0.5">
      <c r="A342">
        <v>526.84698486328125</v>
      </c>
      <c r="B342">
        <v>881.5</v>
      </c>
    </row>
    <row r="343" spans="1:2" x14ac:dyDescent="0.5">
      <c r="A343">
        <v>526.85699462890625</v>
      </c>
      <c r="B343">
        <v>977.29998779296875</v>
      </c>
    </row>
    <row r="344" spans="1:2" x14ac:dyDescent="0.5">
      <c r="A344">
        <v>526.86700439453125</v>
      </c>
      <c r="B344">
        <v>670.20001220703125</v>
      </c>
    </row>
    <row r="345" spans="1:2" x14ac:dyDescent="0.5">
      <c r="A345">
        <v>526.87701416015625</v>
      </c>
      <c r="B345">
        <v>299</v>
      </c>
    </row>
    <row r="346" spans="1:2" x14ac:dyDescent="0.5">
      <c r="A346">
        <v>526.88702392578125</v>
      </c>
      <c r="B346">
        <v>206.5</v>
      </c>
    </row>
    <row r="347" spans="1:2" x14ac:dyDescent="0.5">
      <c r="A347">
        <v>526.89697265625</v>
      </c>
      <c r="B347">
        <v>226.80000305175781</v>
      </c>
    </row>
    <row r="348" spans="1:2" x14ac:dyDescent="0.5">
      <c r="A348">
        <v>526.906982421875</v>
      </c>
      <c r="B348">
        <v>213.5</v>
      </c>
    </row>
    <row r="349" spans="1:2" x14ac:dyDescent="0.5">
      <c r="A349">
        <v>526.9169921875</v>
      </c>
      <c r="B349">
        <v>198.19999694824219</v>
      </c>
    </row>
    <row r="350" spans="1:2" x14ac:dyDescent="0.5">
      <c r="A350">
        <v>526.927001953125</v>
      </c>
      <c r="B350">
        <v>175</v>
      </c>
    </row>
    <row r="351" spans="1:2" x14ac:dyDescent="0.5">
      <c r="A351">
        <v>526.93701171875</v>
      </c>
      <c r="B351">
        <v>137.30000305175781</v>
      </c>
    </row>
    <row r="352" spans="1:2" x14ac:dyDescent="0.5">
      <c r="A352">
        <v>526.947021484375</v>
      </c>
      <c r="B352">
        <v>98.75</v>
      </c>
    </row>
    <row r="353" spans="1:2" x14ac:dyDescent="0.5">
      <c r="A353">
        <v>526.95697021484375</v>
      </c>
      <c r="B353">
        <v>67</v>
      </c>
    </row>
    <row r="354" spans="1:2" x14ac:dyDescent="0.5">
      <c r="A354">
        <v>526.96697998046875</v>
      </c>
      <c r="B354">
        <v>73.75</v>
      </c>
    </row>
    <row r="355" spans="1:2" x14ac:dyDescent="0.5">
      <c r="A355">
        <v>526.97698974609375</v>
      </c>
      <c r="B355">
        <v>132.5</v>
      </c>
    </row>
    <row r="356" spans="1:2" x14ac:dyDescent="0.5">
      <c r="A356">
        <v>526.98699951171875</v>
      </c>
      <c r="B356">
        <v>201.80000305175781</v>
      </c>
    </row>
    <row r="357" spans="1:2" x14ac:dyDescent="0.5">
      <c r="A357">
        <v>526.99700927734375</v>
      </c>
      <c r="B357">
        <v>239.5</v>
      </c>
    </row>
    <row r="358" spans="1:2" x14ac:dyDescent="0.5">
      <c r="A358">
        <v>527.00701904296875</v>
      </c>
      <c r="B358">
        <v>223.19999694824219</v>
      </c>
    </row>
    <row r="359" spans="1:2" x14ac:dyDescent="0.5">
      <c r="A359">
        <v>527.01702880859375</v>
      </c>
      <c r="B359">
        <v>147.5</v>
      </c>
    </row>
    <row r="360" spans="1:2" x14ac:dyDescent="0.5">
      <c r="A360">
        <v>527.0269775390625</v>
      </c>
      <c r="B360">
        <v>86.25</v>
      </c>
    </row>
    <row r="361" spans="1:2" x14ac:dyDescent="0.5">
      <c r="A361">
        <v>527.0369873046875</v>
      </c>
      <c r="B361">
        <v>78.75</v>
      </c>
    </row>
    <row r="362" spans="1:2" x14ac:dyDescent="0.5">
      <c r="A362">
        <v>527.0469970703125</v>
      </c>
      <c r="B362">
        <v>114</v>
      </c>
    </row>
    <row r="363" spans="1:2" x14ac:dyDescent="0.5">
      <c r="A363">
        <v>527.0570068359375</v>
      </c>
      <c r="B363">
        <v>135.69999694824219</v>
      </c>
    </row>
    <row r="364" spans="1:2" x14ac:dyDescent="0.5">
      <c r="A364">
        <v>527.0670166015625</v>
      </c>
      <c r="B364">
        <v>133.30000305175781</v>
      </c>
    </row>
    <row r="365" spans="1:2" x14ac:dyDescent="0.5">
      <c r="A365">
        <v>527.0770263671875</v>
      </c>
      <c r="B365">
        <v>156.5</v>
      </c>
    </row>
    <row r="366" spans="1:2" x14ac:dyDescent="0.5">
      <c r="A366">
        <v>527.08697509765625</v>
      </c>
      <c r="B366">
        <v>166.30000305175781</v>
      </c>
    </row>
    <row r="367" spans="1:2" x14ac:dyDescent="0.5">
      <c r="A367">
        <v>527.09698486328125</v>
      </c>
      <c r="B367">
        <v>168.30000305175781</v>
      </c>
    </row>
    <row r="368" spans="1:2" x14ac:dyDescent="0.5">
      <c r="A368">
        <v>527.10699462890625</v>
      </c>
      <c r="B368">
        <v>183.69999694824219</v>
      </c>
    </row>
    <row r="369" spans="1:2" x14ac:dyDescent="0.5">
      <c r="A369">
        <v>527.11700439453125</v>
      </c>
      <c r="B369">
        <v>164.5</v>
      </c>
    </row>
    <row r="370" spans="1:2" x14ac:dyDescent="0.5">
      <c r="A370">
        <v>527.12701416015625</v>
      </c>
      <c r="B370">
        <v>107.5</v>
      </c>
    </row>
    <row r="371" spans="1:2" x14ac:dyDescent="0.5">
      <c r="A371">
        <v>527.13702392578125</v>
      </c>
      <c r="B371">
        <v>93.5</v>
      </c>
    </row>
    <row r="372" spans="1:2" x14ac:dyDescent="0.5">
      <c r="A372">
        <v>527.14697265625</v>
      </c>
      <c r="B372">
        <v>103.30000305175781</v>
      </c>
    </row>
    <row r="373" spans="1:2" x14ac:dyDescent="0.5">
      <c r="A373">
        <v>527.156982421875</v>
      </c>
      <c r="B373">
        <v>72.5</v>
      </c>
    </row>
    <row r="374" spans="1:2" x14ac:dyDescent="0.5">
      <c r="A374">
        <v>527.1669921875</v>
      </c>
      <c r="B374">
        <v>60.5</v>
      </c>
    </row>
    <row r="375" spans="1:2" x14ac:dyDescent="0.5">
      <c r="A375">
        <v>527.177001953125</v>
      </c>
      <c r="B375">
        <v>77</v>
      </c>
    </row>
    <row r="376" spans="1:2" x14ac:dyDescent="0.5">
      <c r="A376">
        <v>527.18701171875</v>
      </c>
      <c r="B376">
        <v>65.75</v>
      </c>
    </row>
    <row r="377" spans="1:2" x14ac:dyDescent="0.5">
      <c r="A377">
        <v>527.197021484375</v>
      </c>
      <c r="B377">
        <v>45</v>
      </c>
    </row>
    <row r="378" spans="1:2" x14ac:dyDescent="0.5">
      <c r="A378">
        <v>527.20697021484375</v>
      </c>
      <c r="B378">
        <v>80.25</v>
      </c>
    </row>
    <row r="379" spans="1:2" x14ac:dyDescent="0.5">
      <c r="A379">
        <v>527.21697998046875</v>
      </c>
      <c r="B379">
        <v>133.30000305175781</v>
      </c>
    </row>
    <row r="380" spans="1:2" x14ac:dyDescent="0.5">
      <c r="A380">
        <v>527.22698974609375</v>
      </c>
      <c r="B380">
        <v>144.19999694824219</v>
      </c>
    </row>
    <row r="381" spans="1:2" x14ac:dyDescent="0.5">
      <c r="A381">
        <v>527.23699951171875</v>
      </c>
      <c r="B381">
        <v>198.80000305175781</v>
      </c>
    </row>
    <row r="382" spans="1:2" x14ac:dyDescent="0.5">
      <c r="A382">
        <v>527.24700927734375</v>
      </c>
      <c r="B382">
        <v>361.79998779296875</v>
      </c>
    </row>
    <row r="383" spans="1:2" x14ac:dyDescent="0.5">
      <c r="A383">
        <v>527.25799560546875</v>
      </c>
      <c r="B383">
        <v>986.29998779296875</v>
      </c>
    </row>
    <row r="384" spans="1:2" x14ac:dyDescent="0.5">
      <c r="A384">
        <v>527.26800537109375</v>
      </c>
      <c r="B384">
        <v>4192</v>
      </c>
    </row>
    <row r="385" spans="1:2" x14ac:dyDescent="0.5">
      <c r="A385">
        <v>527.27801513671875</v>
      </c>
      <c r="B385">
        <v>16940</v>
      </c>
    </row>
    <row r="386" spans="1:2" x14ac:dyDescent="0.5">
      <c r="A386">
        <v>527.28802490234375</v>
      </c>
      <c r="B386">
        <v>36480</v>
      </c>
    </row>
    <row r="387" spans="1:2" x14ac:dyDescent="0.5">
      <c r="A387">
        <v>527.2979736328125</v>
      </c>
      <c r="B387">
        <v>39910</v>
      </c>
    </row>
    <row r="388" spans="1:2" x14ac:dyDescent="0.5">
      <c r="A388">
        <v>527.3079833984375</v>
      </c>
      <c r="B388">
        <v>22370</v>
      </c>
    </row>
    <row r="389" spans="1:2" x14ac:dyDescent="0.5">
      <c r="A389">
        <v>527.3179931640625</v>
      </c>
      <c r="B389">
        <v>6366</v>
      </c>
    </row>
    <row r="390" spans="1:2" x14ac:dyDescent="0.5">
      <c r="A390">
        <v>527.3280029296875</v>
      </c>
      <c r="B390">
        <v>1124</v>
      </c>
    </row>
    <row r="391" spans="1:2" x14ac:dyDescent="0.5">
      <c r="A391">
        <v>527.3380126953125</v>
      </c>
      <c r="B391">
        <v>289</v>
      </c>
    </row>
    <row r="392" spans="1:2" x14ac:dyDescent="0.5">
      <c r="A392">
        <v>527.3480224609375</v>
      </c>
      <c r="B392">
        <v>198.19999694824219</v>
      </c>
    </row>
    <row r="393" spans="1:2" x14ac:dyDescent="0.5">
      <c r="A393">
        <v>527.35797119140625</v>
      </c>
      <c r="B393">
        <v>171.19999694824219</v>
      </c>
    </row>
    <row r="394" spans="1:2" x14ac:dyDescent="0.5">
      <c r="A394">
        <v>527.36798095703125</v>
      </c>
      <c r="B394">
        <v>119</v>
      </c>
    </row>
    <row r="395" spans="1:2" x14ac:dyDescent="0.5">
      <c r="A395">
        <v>527.37799072265625</v>
      </c>
      <c r="B395">
        <v>81</v>
      </c>
    </row>
    <row r="396" spans="1:2" x14ac:dyDescent="0.5">
      <c r="A396">
        <v>527.38800048828125</v>
      </c>
      <c r="B396">
        <v>66.25</v>
      </c>
    </row>
    <row r="397" spans="1:2" x14ac:dyDescent="0.5">
      <c r="A397">
        <v>527.39801025390625</v>
      </c>
      <c r="B397">
        <v>88.75</v>
      </c>
    </row>
    <row r="398" spans="1:2" x14ac:dyDescent="0.5">
      <c r="A398">
        <v>527.40802001953125</v>
      </c>
      <c r="B398">
        <v>151</v>
      </c>
    </row>
    <row r="399" spans="1:2" x14ac:dyDescent="0.5">
      <c r="A399">
        <v>527.41802978515625</v>
      </c>
      <c r="B399">
        <v>191.5</v>
      </c>
    </row>
    <row r="400" spans="1:2" x14ac:dyDescent="0.5">
      <c r="A400">
        <v>527.427978515625</v>
      </c>
      <c r="B400">
        <v>150.19999694824219</v>
      </c>
    </row>
    <row r="401" spans="1:2" x14ac:dyDescent="0.5">
      <c r="A401">
        <v>527.43798828125</v>
      </c>
      <c r="B401">
        <v>86</v>
      </c>
    </row>
    <row r="402" spans="1:2" x14ac:dyDescent="0.5">
      <c r="A402">
        <v>527.447998046875</v>
      </c>
      <c r="B402">
        <v>61.25</v>
      </c>
    </row>
    <row r="403" spans="1:2" x14ac:dyDescent="0.5">
      <c r="A403">
        <v>527.4580078125</v>
      </c>
      <c r="B403">
        <v>64</v>
      </c>
    </row>
    <row r="404" spans="1:2" x14ac:dyDescent="0.5">
      <c r="A404">
        <v>527.468017578125</v>
      </c>
      <c r="B404">
        <v>95.5</v>
      </c>
    </row>
    <row r="405" spans="1:2" x14ac:dyDescent="0.5">
      <c r="A405">
        <v>527.47802734375</v>
      </c>
      <c r="B405">
        <v>98.75</v>
      </c>
    </row>
    <row r="406" spans="1:2" x14ac:dyDescent="0.5">
      <c r="A406">
        <v>527.48797607421875</v>
      </c>
      <c r="B406">
        <v>66</v>
      </c>
    </row>
    <row r="407" spans="1:2" x14ac:dyDescent="0.5">
      <c r="A407">
        <v>527.49798583984375</v>
      </c>
      <c r="B407">
        <v>65.25</v>
      </c>
    </row>
    <row r="408" spans="1:2" x14ac:dyDescent="0.5">
      <c r="A408">
        <v>527.50799560546875</v>
      </c>
      <c r="B408">
        <v>75</v>
      </c>
    </row>
    <row r="409" spans="1:2" x14ac:dyDescent="0.5">
      <c r="A409">
        <v>527.51800537109375</v>
      </c>
      <c r="B409">
        <v>51.75</v>
      </c>
    </row>
    <row r="410" spans="1:2" x14ac:dyDescent="0.5">
      <c r="A410">
        <v>527.52801513671875</v>
      </c>
      <c r="B410">
        <v>36.5</v>
      </c>
    </row>
    <row r="411" spans="1:2" x14ac:dyDescent="0.5">
      <c r="A411">
        <v>527.53802490234375</v>
      </c>
      <c r="B411">
        <v>39</v>
      </c>
    </row>
    <row r="412" spans="1:2" x14ac:dyDescent="0.5">
      <c r="A412">
        <v>527.5479736328125</v>
      </c>
      <c r="B412">
        <v>35.25</v>
      </c>
    </row>
    <row r="413" spans="1:2" x14ac:dyDescent="0.5">
      <c r="A413">
        <v>527.5579833984375</v>
      </c>
      <c r="B413">
        <v>44</v>
      </c>
    </row>
    <row r="414" spans="1:2" x14ac:dyDescent="0.5">
      <c r="A414">
        <v>527.5679931640625</v>
      </c>
      <c r="B414">
        <v>69.75</v>
      </c>
    </row>
    <row r="415" spans="1:2" x14ac:dyDescent="0.5">
      <c r="A415">
        <v>527.5780029296875</v>
      </c>
      <c r="B415">
        <v>130.80000305175781</v>
      </c>
    </row>
    <row r="416" spans="1:2" x14ac:dyDescent="0.5">
      <c r="A416">
        <v>527.5880126953125</v>
      </c>
      <c r="B416">
        <v>174.19999694824219</v>
      </c>
    </row>
    <row r="417" spans="1:2" x14ac:dyDescent="0.5">
      <c r="A417">
        <v>527.5980224609375</v>
      </c>
      <c r="B417">
        <v>120.19999694824219</v>
      </c>
    </row>
    <row r="418" spans="1:2" x14ac:dyDescent="0.5">
      <c r="A418">
        <v>527.60797119140625</v>
      </c>
      <c r="B418">
        <v>41</v>
      </c>
    </row>
    <row r="419" spans="1:2" x14ac:dyDescent="0.5">
      <c r="A419">
        <v>527.61798095703125</v>
      </c>
      <c r="B419">
        <v>22.25</v>
      </c>
    </row>
    <row r="420" spans="1:2" x14ac:dyDescent="0.5">
      <c r="A420">
        <v>527.62799072265625</v>
      </c>
      <c r="B420">
        <v>62.5</v>
      </c>
    </row>
    <row r="421" spans="1:2" x14ac:dyDescent="0.5">
      <c r="A421">
        <v>527.63800048828125</v>
      </c>
      <c r="B421">
        <v>85.25</v>
      </c>
    </row>
    <row r="422" spans="1:2" x14ac:dyDescent="0.5">
      <c r="A422">
        <v>527.64801025390625</v>
      </c>
      <c r="B422">
        <v>50.75</v>
      </c>
    </row>
    <row r="423" spans="1:2" x14ac:dyDescent="0.5">
      <c r="A423">
        <v>527.65899658203125</v>
      </c>
      <c r="B423">
        <v>41.25</v>
      </c>
    </row>
    <row r="424" spans="1:2" x14ac:dyDescent="0.5">
      <c r="A424">
        <v>527.66900634765625</v>
      </c>
      <c r="B424">
        <v>70.25</v>
      </c>
    </row>
    <row r="425" spans="1:2" x14ac:dyDescent="0.5">
      <c r="A425">
        <v>527.67901611328125</v>
      </c>
      <c r="B425">
        <v>64</v>
      </c>
    </row>
    <row r="426" spans="1:2" x14ac:dyDescent="0.5">
      <c r="A426">
        <v>527.68902587890625</v>
      </c>
      <c r="B426">
        <v>25.25</v>
      </c>
    </row>
    <row r="427" spans="1:2" x14ac:dyDescent="0.5">
      <c r="A427">
        <v>527.698974609375</v>
      </c>
      <c r="B427">
        <v>20.75</v>
      </c>
    </row>
    <row r="428" spans="1:2" x14ac:dyDescent="0.5">
      <c r="A428">
        <v>527.708984375</v>
      </c>
      <c r="B428">
        <v>60</v>
      </c>
    </row>
    <row r="429" spans="1:2" x14ac:dyDescent="0.5">
      <c r="A429">
        <v>527.718994140625</v>
      </c>
      <c r="B429">
        <v>101.80000305175781</v>
      </c>
    </row>
    <row r="430" spans="1:2" x14ac:dyDescent="0.5">
      <c r="A430">
        <v>527.72900390625</v>
      </c>
      <c r="B430">
        <v>116</v>
      </c>
    </row>
    <row r="431" spans="1:2" x14ac:dyDescent="0.5">
      <c r="A431">
        <v>527.739013671875</v>
      </c>
      <c r="B431">
        <v>130.30000305175781</v>
      </c>
    </row>
    <row r="432" spans="1:2" x14ac:dyDescent="0.5">
      <c r="A432">
        <v>527.7490234375</v>
      </c>
      <c r="B432">
        <v>270.79998779296875</v>
      </c>
    </row>
    <row r="433" spans="1:2" x14ac:dyDescent="0.5">
      <c r="A433">
        <v>527.75897216796875</v>
      </c>
      <c r="B433">
        <v>720.70001220703125</v>
      </c>
    </row>
    <row r="434" spans="1:2" x14ac:dyDescent="0.5">
      <c r="A434">
        <v>527.76898193359375</v>
      </c>
      <c r="B434">
        <v>2324</v>
      </c>
    </row>
    <row r="435" spans="1:2" x14ac:dyDescent="0.5">
      <c r="A435">
        <v>527.77899169921875</v>
      </c>
      <c r="B435">
        <v>7513</v>
      </c>
    </row>
    <row r="436" spans="1:2" x14ac:dyDescent="0.5">
      <c r="A436">
        <v>527.78900146484375</v>
      </c>
      <c r="B436">
        <v>14910</v>
      </c>
    </row>
    <row r="437" spans="1:2" x14ac:dyDescent="0.5">
      <c r="A437">
        <v>527.79901123046875</v>
      </c>
      <c r="B437">
        <v>16680</v>
      </c>
    </row>
    <row r="438" spans="1:2" x14ac:dyDescent="0.5">
      <c r="A438">
        <v>527.80902099609375</v>
      </c>
      <c r="B438">
        <v>10760</v>
      </c>
    </row>
    <row r="439" spans="1:2" x14ac:dyDescent="0.5">
      <c r="A439">
        <v>527.8189697265625</v>
      </c>
      <c r="B439">
        <v>4117</v>
      </c>
    </row>
    <row r="440" spans="1:2" x14ac:dyDescent="0.5">
      <c r="A440">
        <v>527.8289794921875</v>
      </c>
      <c r="B440">
        <v>1127</v>
      </c>
    </row>
    <row r="441" spans="1:2" x14ac:dyDescent="0.5">
      <c r="A441">
        <v>527.8389892578125</v>
      </c>
      <c r="B441">
        <v>469.20001220703125</v>
      </c>
    </row>
    <row r="442" spans="1:2" x14ac:dyDescent="0.5">
      <c r="A442">
        <v>527.8489990234375</v>
      </c>
      <c r="B442">
        <v>319.70001220703125</v>
      </c>
    </row>
    <row r="443" spans="1:2" x14ac:dyDescent="0.5">
      <c r="A443">
        <v>527.8590087890625</v>
      </c>
      <c r="B443">
        <v>232.19999694824219</v>
      </c>
    </row>
    <row r="444" spans="1:2" x14ac:dyDescent="0.5">
      <c r="A444">
        <v>527.8690185546875</v>
      </c>
      <c r="B444">
        <v>169.19999694824219</v>
      </c>
    </row>
    <row r="445" spans="1:2" x14ac:dyDescent="0.5">
      <c r="A445">
        <v>527.8790283203125</v>
      </c>
      <c r="B445">
        <v>125</v>
      </c>
    </row>
    <row r="446" spans="1:2" x14ac:dyDescent="0.5">
      <c r="A446">
        <v>527.88897705078125</v>
      </c>
      <c r="B446">
        <v>130.80000305175781</v>
      </c>
    </row>
    <row r="447" spans="1:2" x14ac:dyDescent="0.5">
      <c r="A447">
        <v>527.89898681640625</v>
      </c>
      <c r="B447">
        <v>146</v>
      </c>
    </row>
    <row r="448" spans="1:2" x14ac:dyDescent="0.5">
      <c r="A448">
        <v>527.90899658203125</v>
      </c>
      <c r="B448">
        <v>123</v>
      </c>
    </row>
    <row r="449" spans="1:2" x14ac:dyDescent="0.5">
      <c r="A449">
        <v>527.91900634765625</v>
      </c>
      <c r="B449">
        <v>107.69999694824219</v>
      </c>
    </row>
    <row r="450" spans="1:2" x14ac:dyDescent="0.5">
      <c r="A450">
        <v>527.92901611328125</v>
      </c>
      <c r="B450">
        <v>100.5</v>
      </c>
    </row>
    <row r="451" spans="1:2" x14ac:dyDescent="0.5">
      <c r="A451">
        <v>527.93902587890625</v>
      </c>
      <c r="B451">
        <v>72.75</v>
      </c>
    </row>
    <row r="452" spans="1:2" x14ac:dyDescent="0.5">
      <c r="A452">
        <v>527.948974609375</v>
      </c>
      <c r="B452">
        <v>59.5</v>
      </c>
    </row>
    <row r="453" spans="1:2" x14ac:dyDescent="0.5">
      <c r="A453">
        <v>527.958984375</v>
      </c>
      <c r="B453">
        <v>44.25</v>
      </c>
    </row>
    <row r="454" spans="1:2" x14ac:dyDescent="0.5">
      <c r="A454">
        <v>527.969970703125</v>
      </c>
      <c r="B454">
        <v>23.75</v>
      </c>
    </row>
    <row r="455" spans="1:2" x14ac:dyDescent="0.5">
      <c r="A455">
        <v>527.97998046875</v>
      </c>
      <c r="B455">
        <v>18.5</v>
      </c>
    </row>
    <row r="456" spans="1:2" x14ac:dyDescent="0.5">
      <c r="A456">
        <v>527.989990234375</v>
      </c>
      <c r="B456">
        <v>17.25</v>
      </c>
    </row>
    <row r="457" spans="1:2" x14ac:dyDescent="0.5">
      <c r="A457">
        <v>528</v>
      </c>
      <c r="B457">
        <v>40.5</v>
      </c>
    </row>
    <row r="458" spans="1:2" x14ac:dyDescent="0.5">
      <c r="A458">
        <v>528.010009765625</v>
      </c>
      <c r="B458">
        <v>90</v>
      </c>
    </row>
    <row r="459" spans="1:2" x14ac:dyDescent="0.5">
      <c r="A459">
        <v>528.02001953125</v>
      </c>
      <c r="B459">
        <v>128</v>
      </c>
    </row>
    <row r="460" spans="1:2" x14ac:dyDescent="0.5">
      <c r="A460">
        <v>528.030029296875</v>
      </c>
      <c r="B460">
        <v>141.30000305175781</v>
      </c>
    </row>
    <row r="461" spans="1:2" x14ac:dyDescent="0.5">
      <c r="A461">
        <v>528.03997802734375</v>
      </c>
      <c r="B461">
        <v>110.5</v>
      </c>
    </row>
    <row r="462" spans="1:2" x14ac:dyDescent="0.5">
      <c r="A462">
        <v>528.04998779296875</v>
      </c>
      <c r="B462">
        <v>59.25</v>
      </c>
    </row>
    <row r="463" spans="1:2" x14ac:dyDescent="0.5">
      <c r="A463">
        <v>528.05999755859375</v>
      </c>
      <c r="B463">
        <v>49</v>
      </c>
    </row>
    <row r="464" spans="1:2" x14ac:dyDescent="0.5">
      <c r="A464">
        <v>528.07000732421875</v>
      </c>
      <c r="B464">
        <v>50.5</v>
      </c>
    </row>
    <row r="465" spans="1:2" x14ac:dyDescent="0.5">
      <c r="A465">
        <v>528.08001708984375</v>
      </c>
      <c r="B465">
        <v>35.75</v>
      </c>
    </row>
    <row r="466" spans="1:2" x14ac:dyDescent="0.5">
      <c r="A466">
        <v>528.09002685546875</v>
      </c>
      <c r="B466">
        <v>37</v>
      </c>
    </row>
    <row r="467" spans="1:2" x14ac:dyDescent="0.5">
      <c r="A467">
        <v>528.0999755859375</v>
      </c>
      <c r="B467">
        <v>39.25</v>
      </c>
    </row>
    <row r="468" spans="1:2" x14ac:dyDescent="0.5">
      <c r="A468">
        <v>528.1099853515625</v>
      </c>
      <c r="B468">
        <v>25.25</v>
      </c>
    </row>
    <row r="469" spans="1:2" x14ac:dyDescent="0.5">
      <c r="A469">
        <v>528.1199951171875</v>
      </c>
      <c r="B469">
        <v>32.75</v>
      </c>
    </row>
    <row r="470" spans="1:2" x14ac:dyDescent="0.5">
      <c r="A470">
        <v>528.1300048828125</v>
      </c>
      <c r="B470">
        <v>52.75</v>
      </c>
    </row>
    <row r="471" spans="1:2" x14ac:dyDescent="0.5">
      <c r="A471">
        <v>528.1400146484375</v>
      </c>
      <c r="B471">
        <v>54.25</v>
      </c>
    </row>
    <row r="472" spans="1:2" x14ac:dyDescent="0.5">
      <c r="A472">
        <v>528.1500244140625</v>
      </c>
      <c r="B472">
        <v>45</v>
      </c>
    </row>
    <row r="473" spans="1:2" x14ac:dyDescent="0.5">
      <c r="A473">
        <v>528.15997314453125</v>
      </c>
      <c r="B473">
        <v>31</v>
      </c>
    </row>
    <row r="474" spans="1:2" x14ac:dyDescent="0.5">
      <c r="A474">
        <v>528.16998291015625</v>
      </c>
      <c r="B474">
        <v>25</v>
      </c>
    </row>
    <row r="475" spans="1:2" x14ac:dyDescent="0.5">
      <c r="A475">
        <v>528.17999267578125</v>
      </c>
      <c r="B475">
        <v>17.75</v>
      </c>
    </row>
    <row r="476" spans="1:2" x14ac:dyDescent="0.5">
      <c r="A476">
        <v>528.19000244140625</v>
      </c>
      <c r="B476">
        <v>19.25</v>
      </c>
    </row>
    <row r="477" spans="1:2" x14ac:dyDescent="0.5">
      <c r="A477">
        <v>528.20001220703125</v>
      </c>
      <c r="B477">
        <v>37</v>
      </c>
    </row>
    <row r="478" spans="1:2" x14ac:dyDescent="0.5">
      <c r="A478">
        <v>528.21002197265625</v>
      </c>
      <c r="B478">
        <v>41.25</v>
      </c>
    </row>
    <row r="479" spans="1:2" x14ac:dyDescent="0.5">
      <c r="A479">
        <v>528.219970703125</v>
      </c>
      <c r="B479">
        <v>71.75</v>
      </c>
    </row>
    <row r="480" spans="1:2" x14ac:dyDescent="0.5">
      <c r="A480">
        <v>528.22998046875</v>
      </c>
      <c r="B480">
        <v>113.30000305175781</v>
      </c>
    </row>
    <row r="481" spans="1:2" x14ac:dyDescent="0.5">
      <c r="A481">
        <v>528.239990234375</v>
      </c>
      <c r="B481">
        <v>101.5</v>
      </c>
    </row>
    <row r="482" spans="1:2" x14ac:dyDescent="0.5">
      <c r="A482">
        <v>528.25</v>
      </c>
      <c r="B482">
        <v>131.5</v>
      </c>
    </row>
    <row r="483" spans="1:2" x14ac:dyDescent="0.5">
      <c r="A483">
        <v>528.260009765625</v>
      </c>
      <c r="B483">
        <v>325.5</v>
      </c>
    </row>
    <row r="484" spans="1:2" x14ac:dyDescent="0.5">
      <c r="A484">
        <v>528.27099609375</v>
      </c>
      <c r="B484">
        <v>947</v>
      </c>
    </row>
    <row r="485" spans="1:2" x14ac:dyDescent="0.5">
      <c r="A485">
        <v>528.281005859375</v>
      </c>
      <c r="B485">
        <v>2406</v>
      </c>
    </row>
    <row r="486" spans="1:2" x14ac:dyDescent="0.5">
      <c r="A486">
        <v>528.291015625</v>
      </c>
      <c r="B486">
        <v>4068</v>
      </c>
    </row>
    <row r="487" spans="1:2" x14ac:dyDescent="0.5">
      <c r="A487">
        <v>528.301025390625</v>
      </c>
      <c r="B487">
        <v>4293</v>
      </c>
    </row>
    <row r="488" spans="1:2" x14ac:dyDescent="0.5">
      <c r="A488">
        <v>528.31097412109375</v>
      </c>
      <c r="B488">
        <v>2755</v>
      </c>
    </row>
    <row r="489" spans="1:2" x14ac:dyDescent="0.5">
      <c r="A489">
        <v>528.32098388671875</v>
      </c>
      <c r="B489">
        <v>1019</v>
      </c>
    </row>
    <row r="490" spans="1:2" x14ac:dyDescent="0.5">
      <c r="A490">
        <v>528.33099365234375</v>
      </c>
      <c r="B490">
        <v>253</v>
      </c>
    </row>
    <row r="491" spans="1:2" x14ac:dyDescent="0.5">
      <c r="A491">
        <v>528.34100341796875</v>
      </c>
      <c r="B491">
        <v>129.80000305175781</v>
      </c>
    </row>
    <row r="492" spans="1:2" x14ac:dyDescent="0.5">
      <c r="A492">
        <v>528.35101318359375</v>
      </c>
      <c r="B492">
        <v>110</v>
      </c>
    </row>
    <row r="493" spans="1:2" x14ac:dyDescent="0.5">
      <c r="A493">
        <v>528.36102294921875</v>
      </c>
      <c r="B493">
        <v>71</v>
      </c>
    </row>
    <row r="494" spans="1:2" x14ac:dyDescent="0.5">
      <c r="A494">
        <v>528.3709716796875</v>
      </c>
      <c r="B494">
        <v>28</v>
      </c>
    </row>
    <row r="495" spans="1:2" x14ac:dyDescent="0.5">
      <c r="A495">
        <v>528.3809814453125</v>
      </c>
      <c r="B495">
        <v>41.75</v>
      </c>
    </row>
    <row r="496" spans="1:2" x14ac:dyDescent="0.5">
      <c r="A496">
        <v>528.3909912109375</v>
      </c>
      <c r="B496">
        <v>68</v>
      </c>
    </row>
    <row r="497" spans="1:2" x14ac:dyDescent="0.5">
      <c r="A497">
        <v>528.4010009765625</v>
      </c>
      <c r="B497">
        <v>62.25</v>
      </c>
    </row>
    <row r="498" spans="1:2" x14ac:dyDescent="0.5">
      <c r="A498">
        <v>528.4110107421875</v>
      </c>
      <c r="B498">
        <v>69.25</v>
      </c>
    </row>
    <row r="499" spans="1:2" x14ac:dyDescent="0.5">
      <c r="A499">
        <v>528.4210205078125</v>
      </c>
      <c r="B499">
        <v>68</v>
      </c>
    </row>
    <row r="500" spans="1:2" x14ac:dyDescent="0.5">
      <c r="A500">
        <v>528.4310302734375</v>
      </c>
      <c r="B500">
        <v>40.5</v>
      </c>
    </row>
    <row r="501" spans="1:2" x14ac:dyDescent="0.5">
      <c r="A501">
        <v>528.44097900390625</v>
      </c>
      <c r="B501">
        <v>22.75</v>
      </c>
    </row>
    <row r="502" spans="1:2" x14ac:dyDescent="0.5">
      <c r="A502">
        <v>528.45098876953125</v>
      </c>
      <c r="B502">
        <v>18.75</v>
      </c>
    </row>
    <row r="503" spans="1:2" x14ac:dyDescent="0.5">
      <c r="A503">
        <v>528.46099853515625</v>
      </c>
      <c r="B503">
        <v>21.25</v>
      </c>
    </row>
    <row r="504" spans="1:2" x14ac:dyDescent="0.5">
      <c r="A504">
        <v>528.47100830078125</v>
      </c>
      <c r="B504">
        <v>28</v>
      </c>
    </row>
    <row r="505" spans="1:2" x14ac:dyDescent="0.5">
      <c r="A505">
        <v>528.48101806640625</v>
      </c>
      <c r="B505">
        <v>39.75</v>
      </c>
    </row>
    <row r="506" spans="1:2" x14ac:dyDescent="0.5">
      <c r="A506">
        <v>528.49102783203125</v>
      </c>
      <c r="B506">
        <v>55</v>
      </c>
    </row>
    <row r="507" spans="1:2" x14ac:dyDescent="0.5">
      <c r="A507">
        <v>528.5009765625</v>
      </c>
      <c r="B507">
        <v>50.5</v>
      </c>
    </row>
    <row r="508" spans="1:2" x14ac:dyDescent="0.5">
      <c r="A508">
        <v>528.510986328125</v>
      </c>
      <c r="B508">
        <v>25.75</v>
      </c>
    </row>
    <row r="509" spans="1:2" x14ac:dyDescent="0.5">
      <c r="A509">
        <v>528.52099609375</v>
      </c>
      <c r="B509">
        <v>14.25</v>
      </c>
    </row>
    <row r="510" spans="1:2" x14ac:dyDescent="0.5">
      <c r="A510">
        <v>528.531005859375</v>
      </c>
      <c r="B510">
        <v>18</v>
      </c>
    </row>
    <row r="511" spans="1:2" x14ac:dyDescent="0.5">
      <c r="A511">
        <v>528.541015625</v>
      </c>
      <c r="B511">
        <v>19.5</v>
      </c>
    </row>
    <row r="512" spans="1:2" x14ac:dyDescent="0.5">
      <c r="A512">
        <v>528.552001953125</v>
      </c>
      <c r="B512">
        <v>20</v>
      </c>
    </row>
    <row r="513" spans="1:2" x14ac:dyDescent="0.5">
      <c r="A513">
        <v>528.56201171875</v>
      </c>
      <c r="B513">
        <v>23</v>
      </c>
    </row>
    <row r="514" spans="1:2" x14ac:dyDescent="0.5">
      <c r="A514">
        <v>528.572021484375</v>
      </c>
      <c r="B514">
        <v>26.5</v>
      </c>
    </row>
    <row r="515" spans="1:2" x14ac:dyDescent="0.5">
      <c r="A515">
        <v>528.58197021484375</v>
      </c>
      <c r="B515">
        <v>25.25</v>
      </c>
    </row>
    <row r="516" spans="1:2" x14ac:dyDescent="0.5">
      <c r="A516">
        <v>528.59197998046875</v>
      </c>
      <c r="B516">
        <v>17.5</v>
      </c>
    </row>
    <row r="517" spans="1:2" x14ac:dyDescent="0.5">
      <c r="A517">
        <v>528.60198974609375</v>
      </c>
      <c r="B517">
        <v>25.75</v>
      </c>
    </row>
    <row r="518" spans="1:2" x14ac:dyDescent="0.5">
      <c r="A518">
        <v>528.61199951171875</v>
      </c>
      <c r="B518">
        <v>54.5</v>
      </c>
    </row>
    <row r="519" spans="1:2" x14ac:dyDescent="0.5">
      <c r="A519">
        <v>528.62200927734375</v>
      </c>
      <c r="B519">
        <v>64.25</v>
      </c>
    </row>
    <row r="520" spans="1:2" x14ac:dyDescent="0.5">
      <c r="A520">
        <v>528.63201904296875</v>
      </c>
      <c r="B520">
        <v>40.5</v>
      </c>
    </row>
    <row r="521" spans="1:2" x14ac:dyDescent="0.5">
      <c r="A521">
        <v>528.64202880859375</v>
      </c>
      <c r="B521">
        <v>28.25</v>
      </c>
    </row>
    <row r="522" spans="1:2" x14ac:dyDescent="0.5">
      <c r="A522">
        <v>528.6519775390625</v>
      </c>
      <c r="B522">
        <v>36.25</v>
      </c>
    </row>
    <row r="523" spans="1:2" x14ac:dyDescent="0.5">
      <c r="A523">
        <v>528.6619873046875</v>
      </c>
      <c r="B523">
        <v>39.5</v>
      </c>
    </row>
    <row r="524" spans="1:2" x14ac:dyDescent="0.5">
      <c r="A524">
        <v>528.6719970703125</v>
      </c>
      <c r="B524">
        <v>54</v>
      </c>
    </row>
    <row r="525" spans="1:2" x14ac:dyDescent="0.5">
      <c r="A525">
        <v>528.6820068359375</v>
      </c>
      <c r="B525">
        <v>55.25</v>
      </c>
    </row>
    <row r="526" spans="1:2" x14ac:dyDescent="0.5">
      <c r="A526">
        <v>528.6920166015625</v>
      </c>
      <c r="B526">
        <v>27.25</v>
      </c>
    </row>
    <row r="527" spans="1:2" x14ac:dyDescent="0.5">
      <c r="A527">
        <v>528.7020263671875</v>
      </c>
      <c r="B527">
        <v>29.75</v>
      </c>
    </row>
    <row r="528" spans="1:2" x14ac:dyDescent="0.5">
      <c r="A528">
        <v>528.71197509765625</v>
      </c>
      <c r="B528">
        <v>69.75</v>
      </c>
    </row>
    <row r="529" spans="1:2" x14ac:dyDescent="0.5">
      <c r="A529">
        <v>528.72198486328125</v>
      </c>
      <c r="B529">
        <v>114.80000305175781</v>
      </c>
    </row>
    <row r="530" spans="1:2" x14ac:dyDescent="0.5">
      <c r="A530">
        <v>528.73199462890625</v>
      </c>
      <c r="B530">
        <v>167.30000305175781</v>
      </c>
    </row>
    <row r="531" spans="1:2" x14ac:dyDescent="0.5">
      <c r="A531">
        <v>528.74200439453125</v>
      </c>
      <c r="B531">
        <v>200.19999694824219</v>
      </c>
    </row>
    <row r="532" spans="1:2" x14ac:dyDescent="0.5">
      <c r="A532">
        <v>528.75201416015625</v>
      </c>
      <c r="B532">
        <v>193.80000305175781</v>
      </c>
    </row>
    <row r="533" spans="1:2" x14ac:dyDescent="0.5">
      <c r="A533">
        <v>528.76202392578125</v>
      </c>
      <c r="B533">
        <v>205.30000305175781</v>
      </c>
    </row>
    <row r="534" spans="1:2" x14ac:dyDescent="0.5">
      <c r="A534">
        <v>528.77197265625</v>
      </c>
      <c r="B534">
        <v>377.29998779296875</v>
      </c>
    </row>
    <row r="535" spans="1:2" x14ac:dyDescent="0.5">
      <c r="A535">
        <v>528.781982421875</v>
      </c>
      <c r="B535">
        <v>796.79998779296875</v>
      </c>
    </row>
    <row r="536" spans="1:2" x14ac:dyDescent="0.5">
      <c r="A536">
        <v>528.7919921875</v>
      </c>
      <c r="B536">
        <v>1236</v>
      </c>
    </row>
    <row r="537" spans="1:2" x14ac:dyDescent="0.5">
      <c r="A537">
        <v>528.802001953125</v>
      </c>
      <c r="B537">
        <v>1361</v>
      </c>
    </row>
    <row r="538" spans="1:2" x14ac:dyDescent="0.5">
      <c r="A538">
        <v>528.81201171875</v>
      </c>
      <c r="B538">
        <v>1105</v>
      </c>
    </row>
    <row r="539" spans="1:2" x14ac:dyDescent="0.5">
      <c r="A539">
        <v>528.822998046875</v>
      </c>
      <c r="B539">
        <v>696</v>
      </c>
    </row>
    <row r="540" spans="1:2" x14ac:dyDescent="0.5">
      <c r="A540">
        <v>528.8330078125</v>
      </c>
      <c r="B540">
        <v>382.20001220703125</v>
      </c>
    </row>
    <row r="541" spans="1:2" x14ac:dyDescent="0.5">
      <c r="A541">
        <v>528.843017578125</v>
      </c>
      <c r="B541">
        <v>214.30000305175781</v>
      </c>
    </row>
    <row r="542" spans="1:2" x14ac:dyDescent="0.5">
      <c r="A542">
        <v>528.85302734375</v>
      </c>
      <c r="B542">
        <v>161.5</v>
      </c>
    </row>
    <row r="543" spans="1:2" x14ac:dyDescent="0.5">
      <c r="A543">
        <v>528.86297607421875</v>
      </c>
      <c r="B543">
        <v>154.80000305175781</v>
      </c>
    </row>
    <row r="544" spans="1:2" x14ac:dyDescent="0.5">
      <c r="A544">
        <v>528.87298583984375</v>
      </c>
      <c r="B544">
        <v>173.80000305175781</v>
      </c>
    </row>
    <row r="545" spans="1:2" x14ac:dyDescent="0.5">
      <c r="A545">
        <v>528.88299560546875</v>
      </c>
      <c r="B545">
        <v>207</v>
      </c>
    </row>
    <row r="546" spans="1:2" x14ac:dyDescent="0.5">
      <c r="A546">
        <v>528.89300537109375</v>
      </c>
      <c r="B546">
        <v>168.5</v>
      </c>
    </row>
    <row r="547" spans="1:2" x14ac:dyDescent="0.5">
      <c r="A547">
        <v>528.90301513671875</v>
      </c>
      <c r="B547">
        <v>87.5</v>
      </c>
    </row>
    <row r="548" spans="1:2" x14ac:dyDescent="0.5">
      <c r="A548">
        <v>528.91302490234375</v>
      </c>
      <c r="B548">
        <v>54.25</v>
      </c>
    </row>
    <row r="549" spans="1:2" x14ac:dyDescent="0.5">
      <c r="A549">
        <v>528.9229736328125</v>
      </c>
      <c r="B549">
        <v>49.25</v>
      </c>
    </row>
    <row r="550" spans="1:2" x14ac:dyDescent="0.5">
      <c r="A550">
        <v>528.9329833984375</v>
      </c>
      <c r="B550">
        <v>38.5</v>
      </c>
    </row>
    <row r="551" spans="1:2" x14ac:dyDescent="0.5">
      <c r="A551">
        <v>528.9429931640625</v>
      </c>
      <c r="B551">
        <v>56.5</v>
      </c>
    </row>
    <row r="552" spans="1:2" x14ac:dyDescent="0.5">
      <c r="A552">
        <v>528.9530029296875</v>
      </c>
      <c r="B552">
        <v>71</v>
      </c>
    </row>
    <row r="553" spans="1:2" x14ac:dyDescent="0.5">
      <c r="A553">
        <v>528.9630126953125</v>
      </c>
      <c r="B553">
        <v>41.25</v>
      </c>
    </row>
    <row r="554" spans="1:2" x14ac:dyDescent="0.5">
      <c r="A554">
        <v>528.9730224609375</v>
      </c>
      <c r="B554">
        <v>30</v>
      </c>
    </row>
    <row r="555" spans="1:2" x14ac:dyDescent="0.5">
      <c r="A555">
        <v>528.98297119140625</v>
      </c>
      <c r="B555">
        <v>62.5</v>
      </c>
    </row>
    <row r="556" spans="1:2" x14ac:dyDescent="0.5">
      <c r="A556">
        <v>528.99298095703125</v>
      </c>
      <c r="B556">
        <v>111</v>
      </c>
    </row>
    <row r="557" spans="1:2" x14ac:dyDescent="0.5">
      <c r="A557">
        <v>529.00299072265625</v>
      </c>
      <c r="B557">
        <v>121.19999694824219</v>
      </c>
    </row>
    <row r="558" spans="1:2" x14ac:dyDescent="0.5">
      <c r="A558">
        <v>529.01300048828125</v>
      </c>
      <c r="B558">
        <v>75</v>
      </c>
    </row>
    <row r="559" spans="1:2" x14ac:dyDescent="0.5">
      <c r="A559">
        <v>529.02301025390625</v>
      </c>
      <c r="B559">
        <v>52.5</v>
      </c>
    </row>
    <row r="560" spans="1:2" x14ac:dyDescent="0.5">
      <c r="A560">
        <v>529.03302001953125</v>
      </c>
      <c r="B560">
        <v>66.75</v>
      </c>
    </row>
    <row r="561" spans="1:2" x14ac:dyDescent="0.5">
      <c r="A561">
        <v>529.04302978515625</v>
      </c>
      <c r="B561">
        <v>63.5</v>
      </c>
    </row>
    <row r="562" spans="1:2" x14ac:dyDescent="0.5">
      <c r="A562">
        <v>529.052978515625</v>
      </c>
      <c r="B562">
        <v>45.75</v>
      </c>
    </row>
    <row r="563" spans="1:2" x14ac:dyDescent="0.5">
      <c r="A563">
        <v>529.06298828125</v>
      </c>
      <c r="B563">
        <v>38.75</v>
      </c>
    </row>
    <row r="564" spans="1:2" x14ac:dyDescent="0.5">
      <c r="A564">
        <v>529.072998046875</v>
      </c>
      <c r="B564">
        <v>48.75</v>
      </c>
    </row>
    <row r="565" spans="1:2" x14ac:dyDescent="0.5">
      <c r="A565">
        <v>529.0830078125</v>
      </c>
      <c r="B565">
        <v>52.5</v>
      </c>
    </row>
    <row r="566" spans="1:2" x14ac:dyDescent="0.5">
      <c r="A566">
        <v>529.093994140625</v>
      </c>
      <c r="B566">
        <v>36.75</v>
      </c>
    </row>
    <row r="567" spans="1:2" x14ac:dyDescent="0.5">
      <c r="A567">
        <v>529.10400390625</v>
      </c>
      <c r="B567">
        <v>37</v>
      </c>
    </row>
    <row r="568" spans="1:2" x14ac:dyDescent="0.5">
      <c r="A568">
        <v>529.114013671875</v>
      </c>
      <c r="B568">
        <v>55.25</v>
      </c>
    </row>
    <row r="569" spans="1:2" x14ac:dyDescent="0.5">
      <c r="A569">
        <v>529.1240234375</v>
      </c>
      <c r="B569">
        <v>44</v>
      </c>
    </row>
    <row r="570" spans="1:2" x14ac:dyDescent="0.5">
      <c r="A570">
        <v>529.13397216796875</v>
      </c>
      <c r="B570">
        <v>28.25</v>
      </c>
    </row>
    <row r="571" spans="1:2" x14ac:dyDescent="0.5">
      <c r="A571">
        <v>529.14398193359375</v>
      </c>
      <c r="B571">
        <v>37.75</v>
      </c>
    </row>
    <row r="572" spans="1:2" x14ac:dyDescent="0.5">
      <c r="A572">
        <v>529.15399169921875</v>
      </c>
      <c r="B572">
        <v>31.5</v>
      </c>
    </row>
    <row r="573" spans="1:2" x14ac:dyDescent="0.5">
      <c r="A573">
        <v>529.16400146484375</v>
      </c>
      <c r="B573">
        <v>18.5</v>
      </c>
    </row>
    <row r="574" spans="1:2" x14ac:dyDescent="0.5">
      <c r="A574">
        <v>529.17401123046875</v>
      </c>
      <c r="B574">
        <v>39.25</v>
      </c>
    </row>
    <row r="575" spans="1:2" x14ac:dyDescent="0.5">
      <c r="A575">
        <v>529.18402099609375</v>
      </c>
      <c r="B575">
        <v>59</v>
      </c>
    </row>
    <row r="576" spans="1:2" x14ac:dyDescent="0.5">
      <c r="A576">
        <v>529.1939697265625</v>
      </c>
      <c r="B576">
        <v>34.75</v>
      </c>
    </row>
    <row r="577" spans="1:2" x14ac:dyDescent="0.5">
      <c r="A577">
        <v>529.2039794921875</v>
      </c>
      <c r="B577">
        <v>5.75</v>
      </c>
    </row>
    <row r="578" spans="1:2" x14ac:dyDescent="0.5">
      <c r="A578">
        <v>529.2139892578125</v>
      </c>
      <c r="B578">
        <v>1.75</v>
      </c>
    </row>
    <row r="579" spans="1:2" x14ac:dyDescent="0.5">
      <c r="A579">
        <v>529.2239990234375</v>
      </c>
      <c r="B579">
        <v>13.75</v>
      </c>
    </row>
    <row r="580" spans="1:2" x14ac:dyDescent="0.5">
      <c r="A580">
        <v>529.2340087890625</v>
      </c>
      <c r="B580">
        <v>60.25</v>
      </c>
    </row>
    <row r="581" spans="1:2" x14ac:dyDescent="0.5">
      <c r="A581">
        <v>529.2440185546875</v>
      </c>
      <c r="B581">
        <v>104.5</v>
      </c>
    </row>
    <row r="582" spans="1:2" x14ac:dyDescent="0.5">
      <c r="A582">
        <v>529.2540283203125</v>
      </c>
      <c r="B582">
        <v>86.75</v>
      </c>
    </row>
    <row r="583" spans="1:2" x14ac:dyDescent="0.5">
      <c r="A583">
        <v>529.26397705078125</v>
      </c>
      <c r="B583">
        <v>63.25</v>
      </c>
    </row>
    <row r="584" spans="1:2" x14ac:dyDescent="0.5">
      <c r="A584">
        <v>529.27398681640625</v>
      </c>
      <c r="B584">
        <v>95</v>
      </c>
    </row>
    <row r="585" spans="1:2" x14ac:dyDescent="0.5">
      <c r="A585">
        <v>529.28399658203125</v>
      </c>
      <c r="B585">
        <v>233</v>
      </c>
    </row>
    <row r="586" spans="1:2" x14ac:dyDescent="0.5">
      <c r="A586">
        <v>529.29400634765625</v>
      </c>
      <c r="B586">
        <v>419</v>
      </c>
    </row>
  </sheetData>
  <sheetProtection formatCells="0"/>
  <sortState xmlns:xlrd2="http://schemas.microsoft.com/office/spreadsheetml/2017/richdata2" ref="A1:B586">
    <sortCondition ref="A1"/>
  </sortState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/>
  <dimension ref="A1:V586"/>
  <sheetViews>
    <sheetView workbookViewId="0"/>
  </sheetViews>
  <sheetFormatPr defaultRowHeight="14.35" x14ac:dyDescent="0.5"/>
  <cols>
    <col min="6" max="6" width="17.703125" customWidth="1"/>
  </cols>
  <sheetData>
    <row r="1" spans="1:22" ht="14.7" thickBot="1" x14ac:dyDescent="0.55000000000000004">
      <c r="A1">
        <v>523.43499755859375</v>
      </c>
      <c r="B1">
        <v>13</v>
      </c>
      <c r="C1" s="2" t="s">
        <v>21</v>
      </c>
      <c r="D1">
        <v>523.7750244140625</v>
      </c>
      <c r="E1">
        <v>168400</v>
      </c>
      <c r="G1" s="2" t="s">
        <v>23</v>
      </c>
      <c r="H1" s="2" t="s">
        <v>24</v>
      </c>
      <c r="I1" s="2" t="s">
        <v>24</v>
      </c>
      <c r="J1">
        <f>'hidden params'!J1</f>
        <v>1</v>
      </c>
      <c r="K1">
        <f>IF(ISNUMBER(D1),ROUND((D1-I$2)*$G$6,0),"")</f>
        <v>0</v>
      </c>
      <c r="L1">
        <f>IF(ISNUMBER((((EXP(GAMMALN($I$3+1)))/((EXP(GAMMALN(K1+1)))*(EXP(GAMMALN($I$3-K1+1))))))*(($I$8)^K1)*((1-$I$8)^($I$3-K1))),(((EXP(GAMMALN($I$3+1)))/((EXP(GAMMALN(K1+1)))*(EXP(GAMMALN($I$3-K1+1))))))*(($I$8)^K1)*((1-$I$8)^($I$3-K1)),0)</f>
        <v>0.92481388694258793</v>
      </c>
      <c r="M1">
        <f>I$7*(L$1*J1) + $I$4</f>
        <v>167509.66412508383</v>
      </c>
      <c r="N1">
        <f>IF(ISNUMBER((((EXP(GAMMALN($I$22+1)))/((EXP(GAMMALN(K1+1)))*(EXP(GAMMALN($I$22-K1+1))))))*(($I$11)^K1)*((1-$I$11)^($I$22-K1))),(((EXP(GAMMALN($I$22+1)))/((EXP(GAMMALN(K1+1)))*(EXP(GAMMALN($I$22-K1+1))))))*(($I$11)^K1)*((1-$I$11)^($I$22-K1)),0)</f>
        <v>8.4816409417552557E-3</v>
      </c>
      <c r="O1">
        <f>I$10*(N$1*J1)+$I$4</f>
        <v>1099.2959165424895</v>
      </c>
      <c r="P1">
        <f>IF(ISNUMBER(D1),SUM(M1,O1,V1)-(2*$I$4),"")</f>
        <v>168611.86514513026</v>
      </c>
      <c r="Q1">
        <f>IF(ISNUMBER(P1),P1-E1,"")</f>
        <v>211.86514513025759</v>
      </c>
      <c r="R1">
        <f>IF(ISNUMBER(P1),Q1*Q1,"")</f>
        <v>44886.839721065109</v>
      </c>
      <c r="S1">
        <f>IF(ISNUMBER(P1),((IF(P1&gt;E1,I$5*(P1-E1),P1-E1)))^2,"")</f>
        <v>44886.839721065109</v>
      </c>
      <c r="T1">
        <f>IF(ISNUMBER(P1),(M1*D1),"")</f>
        <v>87737378.416707188</v>
      </c>
      <c r="U1">
        <f>IF(ISNUMBER((((EXP(GAMMALN($I$23+1)))/((EXP(GAMMALN(K1+1)))*(EXP(GAMMALN($I$23-K1+1))))))*(($I$14)^K1)*((1-$I$14)^($I$23-K1))),(((EXP(GAMMALN($I$23+1)))/((EXP(GAMMALN(K1+1)))*(EXP(GAMMALN($I$23-K1+1))))))*(($I$14)^K1)*((1-$I$14)^($I$23-K1)),0)</f>
        <v>1.6256543589592625E-5</v>
      </c>
      <c r="V1">
        <f>I$13*(U$1*J1)+$I$4</f>
        <v>2.9051035250285402</v>
      </c>
    </row>
    <row r="2" spans="1:22" ht="14.7" thickTop="1" x14ac:dyDescent="0.5">
      <c r="A2">
        <v>523.44500732421875</v>
      </c>
      <c r="B2">
        <v>28.75</v>
      </c>
      <c r="C2" s="2" t="s">
        <v>22</v>
      </c>
      <c r="D2">
        <v>524.27398681640625</v>
      </c>
      <c r="E2">
        <v>124300</v>
      </c>
      <c r="F2" s="3" t="s">
        <v>25</v>
      </c>
      <c r="G2" s="4">
        <v>4.52923583984375</v>
      </c>
      <c r="H2" t="s">
        <v>434</v>
      </c>
      <c r="I2">
        <f>'hidden params'!I2</f>
        <v>523.77129500000001</v>
      </c>
      <c r="J2">
        <f>'hidden params'!J2</f>
        <v>0.60095572250709473</v>
      </c>
      <c r="K2">
        <f t="shared" ref="K2:K30" si="0">IF(ISNUMBER(D2),ROUND((D2-I$2)*$G$6,0),"")</f>
        <v>1</v>
      </c>
      <c r="L2">
        <f t="shared" ref="L2:L30" si="1">IF(ISNUMBER((((EXP(GAMMALN($I$3+1)))/((EXP(GAMMALN(K2+1)))*(EXP(GAMMALN($I$3-K2+1))))))*(($I$8)^K2)*((1-$I$8)^($I$3-K2))),(((EXP(GAMMALN($I$3+1)))/((EXP(GAMMALN(K2+1)))*(EXP(GAMMALN($I$3-K2+1))))))*(($I$8)^K2)*((1-$I$8)^($I$3-K2)),0)</f>
        <v>7.3505947121383072E-2</v>
      </c>
      <c r="M2">
        <f>I$7*((L$1*J2)+(L$2*J1)) + $I$4</f>
        <v>113979.87438754966</v>
      </c>
      <c r="N2">
        <f t="shared" ref="N2:N30" si="2">IF(ISNUMBER((((EXP(GAMMALN($I$22+1)))/((EXP(GAMMALN(K2+1)))*(EXP(GAMMALN($I$22-K2+1))))))*(($I$11)^K2)*((1-$I$11)^($I$22-K2))),(((EXP(GAMMALN($I$22+1)))/((EXP(GAMMALN(K2+1)))*(EXP(GAMMALN($I$22-K2+1))))))*(($I$11)^K2)*((1-$I$11)^($I$22-K2)),0)</f>
        <v>6.7683780671437405E-2</v>
      </c>
      <c r="O2">
        <f>I$10*((N$1*J2)+(N$2*J1))+$I$4</f>
        <v>9433.0466481684853</v>
      </c>
      <c r="P2">
        <f t="shared" ref="P2:P30" si="3">IF(ISNUMBER(D2),SUM(M2,O2,V2)-(2*$I$4),"")</f>
        <v>123490.295001344</v>
      </c>
      <c r="Q2">
        <f t="shared" ref="Q2:Q30" si="4">IF(ISNUMBER(P2),P2-E2,"")</f>
        <v>-809.70499865600141</v>
      </c>
      <c r="R2">
        <f t="shared" ref="R2:R30" si="5">IF(ISNUMBER(P2),Q2*Q2,"")</f>
        <v>655622.1848485152</v>
      </c>
      <c r="S2">
        <f t="shared" ref="S2:S30" si="6">IF(ISNUMBER(P2),((IF(P2&gt;E2,I$5*(P2-E2),P2-E2)))^2,"")</f>
        <v>655622.1848485152</v>
      </c>
      <c r="T2">
        <f t="shared" ref="T2:T30" si="7">IF(ISNUMBER(P2),(M2*D2),"")</f>
        <v>59756683.161993846</v>
      </c>
      <c r="U2">
        <f t="shared" ref="U2:U30" si="8">IF(ISNUMBER((((EXP(GAMMALN($I$23+1)))/((EXP(GAMMALN(K2+1)))*(EXP(GAMMALN($I$23-K2+1))))))*(($I$14)^K2)*((1-$I$14)^($I$23-K2))),(((EXP(GAMMALN($I$23+1)))/((EXP(GAMMALN(K2+1)))*(EXP(GAMMALN($I$23-K2+1))))))*(($I$14)^K2)*((1-$I$14)^($I$23-K2)),0)</f>
        <v>4.2320417773086068E-4</v>
      </c>
      <c r="V2">
        <f>I$13*((U$1*J2)+(U$2*J1))+$I$4</f>
        <v>77.373965646957245</v>
      </c>
    </row>
    <row r="3" spans="1:22" x14ac:dyDescent="0.5">
      <c r="A3">
        <v>523.45501708984375</v>
      </c>
      <c r="B3">
        <v>76.75</v>
      </c>
      <c r="D3">
        <v>524.77398681640625</v>
      </c>
      <c r="E3">
        <v>74710</v>
      </c>
      <c r="F3" s="7" t="s">
        <v>19</v>
      </c>
      <c r="G3" s="8">
        <f>IF(ISBLANK(G2),"",$G$2*$G$6)</f>
        <v>9.0584716796875</v>
      </c>
      <c r="H3" s="21" t="s">
        <v>435</v>
      </c>
      <c r="I3" s="21">
        <v>2.3417062690490646</v>
      </c>
      <c r="J3">
        <f>'hidden params'!J3</f>
        <v>0.20220994369181175</v>
      </c>
      <c r="K3">
        <f t="shared" si="0"/>
        <v>2</v>
      </c>
      <c r="L3">
        <f t="shared" si="1"/>
        <v>1.6737309534849609E-3</v>
      </c>
      <c r="M3">
        <f>I$7*((L$1*J3)+(L$2*J2)+(L$3*J1)) + $I$4</f>
        <v>42176.393611570136</v>
      </c>
      <c r="N3">
        <f t="shared" si="2"/>
        <v>0.21604688330113245</v>
      </c>
      <c r="O3">
        <f>I$10*((N$1*J3)+(N$2*J2)+(N$3*J1))+$I$4</f>
        <v>33495.716527475517</v>
      </c>
      <c r="P3">
        <f t="shared" si="3"/>
        <v>76566.21037477236</v>
      </c>
      <c r="Q3">
        <f t="shared" si="4"/>
        <v>1856.2103747723595</v>
      </c>
      <c r="R3">
        <f t="shared" si="5"/>
        <v>3445516.9554125434</v>
      </c>
      <c r="S3">
        <f t="shared" si="6"/>
        <v>3445516.9554125434</v>
      </c>
      <c r="T3">
        <f t="shared" si="7"/>
        <v>22133074.225081667</v>
      </c>
      <c r="U3">
        <f t="shared" si="8"/>
        <v>4.7456427794824417E-3</v>
      </c>
      <c r="V3">
        <f>I$13*((U$1*J3)+(U$2*J2)+(U$3*J1))+$I$4</f>
        <v>894.1002357477937</v>
      </c>
    </row>
    <row r="4" spans="1:22" x14ac:dyDescent="0.5">
      <c r="A4">
        <v>523.46502685546875</v>
      </c>
      <c r="B4">
        <v>109.30000305175781</v>
      </c>
      <c r="D4">
        <v>525.28497314453125</v>
      </c>
      <c r="E4">
        <v>82410</v>
      </c>
      <c r="F4" s="5" t="s">
        <v>26</v>
      </c>
      <c r="G4" s="6">
        <v>525.5701904296875</v>
      </c>
      <c r="H4" t="s">
        <v>11</v>
      </c>
      <c r="I4">
        <v>1.0551433164039514E-8</v>
      </c>
      <c r="J4">
        <f>'hidden params'!J4</f>
        <v>4.9195920044795109E-2</v>
      </c>
      <c r="K4">
        <f t="shared" si="0"/>
        <v>3</v>
      </c>
      <c r="L4">
        <f t="shared" si="1"/>
        <v>6.4707266902037163E-6</v>
      </c>
      <c r="M4">
        <f>I$7*((L$1*J4)+(L$2*J3)+(L$3*J2)+(L$4*J1)) + $I$4</f>
        <v>11116.369289649752</v>
      </c>
      <c r="N4">
        <f t="shared" si="2"/>
        <v>0.34480948473595996</v>
      </c>
      <c r="O4">
        <f>I$10*((N$1*J4)+(N$2*J3)+(N$3*J2)+(N$4*J1))+$I$4</f>
        <v>63346.037026707643</v>
      </c>
      <c r="P4">
        <f t="shared" si="3"/>
        <v>80308.115560982638</v>
      </c>
      <c r="Q4">
        <f t="shared" si="4"/>
        <v>-2101.8844390173617</v>
      </c>
      <c r="R4">
        <f t="shared" si="5"/>
        <v>4417918.1949833296</v>
      </c>
      <c r="S4">
        <f t="shared" si="6"/>
        <v>4417918.1949833296</v>
      </c>
      <c r="T4">
        <f t="shared" si="7"/>
        <v>5839261.7437783619</v>
      </c>
      <c r="U4">
        <f t="shared" si="8"/>
        <v>2.9773455464424257E-2</v>
      </c>
      <c r="V4">
        <f>I$13*((U$1*J4)+(U$2*J3)+(U$3*J2)+(U$4*J1))+$I$4</f>
        <v>5845.7092446463403</v>
      </c>
    </row>
    <row r="5" spans="1:22" ht="14.7" thickBot="1" x14ac:dyDescent="0.55000000000000004">
      <c r="A5">
        <v>523.4749755859375</v>
      </c>
      <c r="B5">
        <v>99.5</v>
      </c>
      <c r="D5">
        <v>525.78497314453125</v>
      </c>
      <c r="E5">
        <v>92910</v>
      </c>
      <c r="F5" s="9" t="s">
        <v>27</v>
      </c>
      <c r="G5" s="10">
        <f>($G$4-1.00794)*$G$6</f>
        <v>1049.1245008593751</v>
      </c>
      <c r="H5" t="s">
        <v>436</v>
      </c>
      <c r="I5">
        <f>'hidden params'!D2</f>
        <v>1</v>
      </c>
      <c r="J5">
        <f>'hidden params'!J5</f>
        <v>9.56276746222493E-3</v>
      </c>
      <c r="K5">
        <f t="shared" si="0"/>
        <v>4</v>
      </c>
      <c r="L5">
        <f t="shared" si="1"/>
        <v>0</v>
      </c>
      <c r="M5">
        <f>I$7*((L$1*J5)+(L$2*J4)+(L$3*J3)+(L$4*J2)+(L$5*J1)) + $I$4</f>
        <v>2318.8558186261835</v>
      </c>
      <c r="N5">
        <f t="shared" si="2"/>
        <v>0.27515410789563621</v>
      </c>
      <c r="O5">
        <f>I$10*((N$1*J5)+(N$2*J4)+(N$3*J3)+(N$4*J2)+(N$5*J1))+$I$4</f>
        <v>68623.626270234017</v>
      </c>
      <c r="P5">
        <f t="shared" si="3"/>
        <v>94554.706312624898</v>
      </c>
      <c r="Q5">
        <f t="shared" si="4"/>
        <v>1644.7063126248977</v>
      </c>
      <c r="R5">
        <f t="shared" si="5"/>
        <v>2705058.8547881879</v>
      </c>
      <c r="S5">
        <f t="shared" si="6"/>
        <v>2705058.8547881879</v>
      </c>
      <c r="T5">
        <f t="shared" si="7"/>
        <v>1219219.5443224078</v>
      </c>
      <c r="U5">
        <f t="shared" si="8"/>
        <v>0.11325750821976366</v>
      </c>
      <c r="V5">
        <f>I$13*((U$1*J5)+(U$2*J4)+(U$3*J3)+(U$4*J2)+(U$5*J1))+$I$4</f>
        <v>23612.224223785801</v>
      </c>
    </row>
    <row r="6" spans="1:22" ht="14.7" thickTop="1" x14ac:dyDescent="0.5">
      <c r="A6">
        <v>523.4849853515625</v>
      </c>
      <c r="B6">
        <v>69</v>
      </c>
      <c r="D6">
        <v>526.2860107421875</v>
      </c>
      <c r="E6">
        <v>104800</v>
      </c>
      <c r="F6" t="s">
        <v>28</v>
      </c>
      <c r="G6">
        <v>2</v>
      </c>
      <c r="H6" t="s">
        <v>437</v>
      </c>
      <c r="I6">
        <f>SUM(S1:S30)</f>
        <v>36862037.210975401</v>
      </c>
      <c r="J6">
        <f>'hidden params'!J6</f>
        <v>1.5654537401586068E-3</v>
      </c>
      <c r="K6">
        <f t="shared" si="0"/>
        <v>5</v>
      </c>
      <c r="L6">
        <f t="shared" si="1"/>
        <v>0</v>
      </c>
      <c r="M6">
        <f>I$7*((L$1*J6)+(L$2*J5)+(L$3*J4)+(L$4*J3)+(L$5*J2)+(L$6*J1)) + $I$4</f>
        <v>404.69836140764517</v>
      </c>
      <c r="N6">
        <f t="shared" si="2"/>
        <v>8.7825286418426393E-2</v>
      </c>
      <c r="O6">
        <f>I$10*((N$1*J6)+(N$2*J5)+(N$3*J4)+(N$4*J3)+(N$5*J2)+(N$6*J1))+$I$4</f>
        <v>43314.478350457022</v>
      </c>
      <c r="P6">
        <f t="shared" si="3"/>
        <v>103997.78691706105</v>
      </c>
      <c r="Q6">
        <f t="shared" si="4"/>
        <v>-802.21308293894981</v>
      </c>
      <c r="R6">
        <f t="shared" si="5"/>
        <v>643545.83043841436</v>
      </c>
      <c r="S6">
        <f t="shared" si="6"/>
        <v>643545.83043841436</v>
      </c>
      <c r="T6">
        <f t="shared" si="7"/>
        <v>212987.08617912963</v>
      </c>
      <c r="U6">
        <f t="shared" si="8"/>
        <v>0.26298970257990423</v>
      </c>
      <c r="V6">
        <f>I$13*((U$1*J6)+(U$2*J5)+(U$3*J4)+(U$4*J3)+(U$5*J2)+(U$6*J1))+$I$4</f>
        <v>60278.610205217483</v>
      </c>
    </row>
    <row r="7" spans="1:22" x14ac:dyDescent="0.5">
      <c r="A7">
        <v>523.4949951171875</v>
      </c>
      <c r="B7">
        <v>52.75</v>
      </c>
      <c r="D7">
        <v>526.7860107421875</v>
      </c>
      <c r="E7">
        <v>112300</v>
      </c>
      <c r="F7" t="s">
        <v>29</v>
      </c>
      <c r="G7" s="11">
        <v>0.10000000149011612</v>
      </c>
      <c r="H7" s="21" t="s">
        <v>438</v>
      </c>
      <c r="I7" s="21">
        <v>181127.97233058006</v>
      </c>
      <c r="J7">
        <f>'hidden params'!J7</f>
        <v>2.2288478874357397E-4</v>
      </c>
      <c r="K7">
        <f t="shared" si="0"/>
        <v>6</v>
      </c>
      <c r="L7">
        <f t="shared" si="1"/>
        <v>0</v>
      </c>
      <c r="M7">
        <f>I$7*((L$1*J7)+(L$2*J6)+(L$3*J5)+(L$4*J4)+(L$5*J3)+(L$6*J2)+(L$7*J1)) + $I$4</f>
        <v>61.134483658279514</v>
      </c>
      <c r="N7">
        <f t="shared" si="2"/>
        <v>0</v>
      </c>
      <c r="O7">
        <f>I$10*((N$1*J7)+(N$2*J6)+(N$3*J5)+(N$4*J4)+(N$5*J3)+(N$6*J2)+(N$7*J1))+$I$4</f>
        <v>16532.269710094395</v>
      </c>
      <c r="P7">
        <f t="shared" si="3"/>
        <v>111898.29772686507</v>
      </c>
      <c r="Q7">
        <f t="shared" si="4"/>
        <v>-401.70227313492796</v>
      </c>
      <c r="R7">
        <f t="shared" si="5"/>
        <v>161364.71624176827</v>
      </c>
      <c r="S7">
        <f t="shared" si="6"/>
        <v>161364.71624176827</v>
      </c>
      <c r="T7">
        <f t="shared" si="7"/>
        <v>32204.790765128517</v>
      </c>
      <c r="U7">
        <f t="shared" si="8"/>
        <v>0.35085480625982718</v>
      </c>
      <c r="V7">
        <f>I$13*((U$1*J7)+(U$2*J6)+(U$3*J5)+(U$4*J4)+(U$5*J3)+(U$6*J2)+(U$7*J1))+$I$4</f>
        <v>95304.893533133494</v>
      </c>
    </row>
    <row r="8" spans="1:22" x14ac:dyDescent="0.5">
      <c r="A8">
        <v>523.5050048828125</v>
      </c>
      <c r="B8">
        <v>64.5</v>
      </c>
      <c r="D8">
        <v>527.2979736328125</v>
      </c>
      <c r="E8">
        <v>90190</v>
      </c>
      <c r="F8" t="s">
        <v>30</v>
      </c>
      <c r="G8" s="11">
        <v>2.9999999329447746E-2</v>
      </c>
      <c r="H8" s="21" t="s">
        <v>439</v>
      </c>
      <c r="I8" s="21">
        <v>3.2827634978328919E-2</v>
      </c>
      <c r="J8">
        <f>'hidden params'!J8</f>
        <v>2.8200854503395628E-5</v>
      </c>
      <c r="K8">
        <f t="shared" si="0"/>
        <v>7</v>
      </c>
      <c r="L8">
        <f t="shared" si="1"/>
        <v>0</v>
      </c>
      <c r="M8">
        <f>I$7*((L$1*J8)+(L$2*J7)+(L$3*J6)+(L$4*J5)+(L$5*J4)+(L$6*J3)+(L$7*J2)+(L$8*J1)) + $I$4</f>
        <v>8.1771900096443968</v>
      </c>
      <c r="N8">
        <f t="shared" si="2"/>
        <v>0</v>
      </c>
      <c r="O8">
        <f>I$10*((N$1*J8)+(N$2*J7)+(N$3*J6)+(N$4*J5)+(N$5*J4)+(N$6*J3)+(N$7*J2)+(N$8*J1))+$I$4</f>
        <v>4529.3731992016756</v>
      </c>
      <c r="P8">
        <f t="shared" si="3"/>
        <v>92169.595818231275</v>
      </c>
      <c r="Q8">
        <f t="shared" si="4"/>
        <v>1979.5958182312752</v>
      </c>
      <c r="R8">
        <f t="shared" si="5"/>
        <v>3918799.6035587518</v>
      </c>
      <c r="S8">
        <f t="shared" si="6"/>
        <v>3918799.6035587518</v>
      </c>
      <c r="T8">
        <f t="shared" si="7"/>
        <v>4311.8157220959692</v>
      </c>
      <c r="U8">
        <f t="shared" si="8"/>
        <v>0.22048500300933849</v>
      </c>
      <c r="V8">
        <f>I$13*((U$1*J8)+(U$2*J7)+(U$3*J6)+(U$4*J5)+(U$5*J4)+(U$6*J3)+(U$7*J2)+(U$8*J1))+$I$4</f>
        <v>87632.045429041056</v>
      </c>
    </row>
    <row r="9" spans="1:22" x14ac:dyDescent="0.5">
      <c r="A9">
        <v>523.5150146484375</v>
      </c>
      <c r="B9">
        <v>95.75</v>
      </c>
      <c r="D9">
        <v>527.79901123046875</v>
      </c>
      <c r="E9">
        <v>46220</v>
      </c>
      <c r="F9" t="s">
        <v>31</v>
      </c>
      <c r="G9">
        <v>6</v>
      </c>
      <c r="H9" t="s">
        <v>445</v>
      </c>
      <c r="I9">
        <f>I3*I8</f>
        <v>7.6872678626807189E-2</v>
      </c>
      <c r="J9">
        <f>'hidden params'!J9</f>
        <v>3.2198967658273084E-6</v>
      </c>
      <c r="K9">
        <f t="shared" si="0"/>
        <v>8</v>
      </c>
      <c r="L9">
        <f t="shared" si="1"/>
        <v>0</v>
      </c>
      <c r="M9">
        <f>I$7*((L$1*J9)+(L$2*J8)+(L$3*J7)+(L$4*J6)+(L$5*J5)+(L$6*J4)+(L$7*J3)+(L$8*J2)+(L$9*J1)) + $I$4</f>
        <v>0.98423393603188614</v>
      </c>
      <c r="N9">
        <f t="shared" si="2"/>
        <v>0</v>
      </c>
      <c r="O9">
        <f>I$10*((N$1*J9)+(N$2*J8)+(N$3*J7)+(N$4*J6)+(N$5*J5)+(N$6*J4)+(N$7*J3)+(N$8*J2)+(N$9*J1))+$I$4</f>
        <v>977.47815625847147</v>
      </c>
      <c r="P9">
        <f t="shared" si="3"/>
        <v>43756.692835590657</v>
      </c>
      <c r="Q9">
        <f t="shared" si="4"/>
        <v>-2463.3071644093434</v>
      </c>
      <c r="R9">
        <f t="shared" si="5"/>
        <v>6067882.1862303996</v>
      </c>
      <c r="S9">
        <f t="shared" si="6"/>
        <v>6067882.1862303996</v>
      </c>
      <c r="T9">
        <f t="shared" si="7"/>
        <v>519.47769825710191</v>
      </c>
      <c r="U9">
        <f t="shared" si="8"/>
        <v>2.1864047455001749E-2</v>
      </c>
      <c r="V9">
        <f>I$13*((U$1*J9)+(U$2*J8)+(U$3*J7)+(U$4*J6)+(U$5*J5)+(U$6*J4)+(U$7*J3)+(U$8*J2)+(U$9*J1))+$I$4</f>
        <v>42778.230445417255</v>
      </c>
    </row>
    <row r="10" spans="1:22" x14ac:dyDescent="0.5">
      <c r="A10">
        <v>523.5250244140625</v>
      </c>
      <c r="B10">
        <v>133.5</v>
      </c>
      <c r="D10">
        <v>528.301025390625</v>
      </c>
      <c r="E10">
        <v>15650</v>
      </c>
      <c r="F10" s="2" t="s">
        <v>22</v>
      </c>
      <c r="G10">
        <v>523.75225830078125</v>
      </c>
      <c r="H10" s="22" t="s">
        <v>453</v>
      </c>
      <c r="I10" s="22">
        <v>129608.87216058469</v>
      </c>
      <c r="J10">
        <f>'hidden params'!J10</f>
        <v>3.3555566333987669E-7</v>
      </c>
      <c r="K10">
        <f t="shared" si="0"/>
        <v>9</v>
      </c>
      <c r="L10">
        <f t="shared" si="1"/>
        <v>0</v>
      </c>
      <c r="M10">
        <f>I$7*((L1*J$10)+(L2*J$9)+(L3*J$8)+(L4*J$7)+(L5*J$6)+(L6*J$5)+(L7*J$4)+(L8*J$3)+(L9*J$2)+(L10*J$1)) + $I$4</f>
        <v>0.10788906266588372</v>
      </c>
      <c r="N10">
        <f t="shared" si="2"/>
        <v>0</v>
      </c>
      <c r="O10">
        <f>I$10*((N1*J$10)+(N2*J$9)+(N3*J$8)+(N4*J$7)+(N5*J$6)+(N6*J$5)+(N7*J$4)+(N8*J$3)+(N9*J$2)+(N10*J$1)) + $I$4</f>
        <v>175.45931914890386</v>
      </c>
      <c r="P10">
        <f t="shared" si="3"/>
        <v>14057.835941699768</v>
      </c>
      <c r="Q10">
        <f t="shared" si="4"/>
        <v>-1592.1640583002318</v>
      </c>
      <c r="R10">
        <f t="shared" si="5"/>
        <v>2534986.3885430638</v>
      </c>
      <c r="S10">
        <f t="shared" si="6"/>
        <v>2534986.3885430638</v>
      </c>
      <c r="T10">
        <f t="shared" si="7"/>
        <v>56.997902434819764</v>
      </c>
      <c r="U10">
        <f t="shared" si="8"/>
        <v>0</v>
      </c>
      <c r="V10">
        <f>I$13*((U1*J$10)+(U2*J$9)+(U3*J$8)+(U4*J$7)+(U5*J$6)+(U6*J$5)+(U7*J$4)+(U8*J$3)+(U9*J$2)+(U10*J$1)) + $I$4</f>
        <v>13882.268733509301</v>
      </c>
    </row>
    <row r="11" spans="1:22" x14ac:dyDescent="0.5">
      <c r="A11">
        <v>523.53497314453125</v>
      </c>
      <c r="B11">
        <v>126</v>
      </c>
      <c r="D11">
        <f>D10 + (1/$G$6)</f>
        <v>528.801025390625</v>
      </c>
      <c r="E11">
        <v>0</v>
      </c>
      <c r="F11" s="2" t="s">
        <v>32</v>
      </c>
      <c r="G11">
        <v>528.281494140625</v>
      </c>
      <c r="H11" s="22" t="s">
        <v>454</v>
      </c>
      <c r="I11" s="22">
        <v>0.61479587056831986</v>
      </c>
      <c r="J11">
        <f>'hidden params'!J11</f>
        <v>3.2197744332767282E-8</v>
      </c>
      <c r="K11">
        <f t="shared" si="0"/>
        <v>10</v>
      </c>
      <c r="L11">
        <f t="shared" si="1"/>
        <v>0</v>
      </c>
      <c r="M11">
        <f t="shared" ref="M11:M30" si="9">I$7*((L2*J$10)+(L3*J$9)+(L4*J$8)+(L5*J$7)+(L6*J$6)+(L7*J$5)+(L8*J$4)+(L9*J$3)+(L10*J$2)+(L11*J$1)) + $I$4</f>
        <v>5.4767875112330007E-3</v>
      </c>
      <c r="N11">
        <f t="shared" si="2"/>
        <v>0</v>
      </c>
      <c r="O11">
        <f t="shared" ref="O11:O30" si="10">I$10*((N2*J$10)+(N3*J$9)+(N4*J$8)+(N5*J$7)+(N6*J$6)+(N7*J$5)+(N8*J$4)+(N9*J$3)+(N10*J$2)+(N11*J$1)) + $I$4</f>
        <v>27.121482217383512</v>
      </c>
      <c r="P11">
        <f t="shared" si="3"/>
        <v>3433.4023960135719</v>
      </c>
      <c r="Q11">
        <f t="shared" si="4"/>
        <v>3433.4023960135719</v>
      </c>
      <c r="R11">
        <f t="shared" si="5"/>
        <v>11788252.012951735</v>
      </c>
      <c r="S11">
        <f t="shared" si="6"/>
        <v>11788252.012951735</v>
      </c>
      <c r="T11">
        <f t="shared" si="7"/>
        <v>2.8961308517865798</v>
      </c>
      <c r="U11">
        <f t="shared" si="8"/>
        <v>0</v>
      </c>
      <c r="V11">
        <f t="shared" ref="V11:V30" si="11">I$13*((U2*J$10)+(U3*J$9)+(U4*J$8)+(U5*J$7)+(U6*J$6)+(U7*J$5)+(U8*J$4)+(U9*J$3)+(U10*J$2)+(U11*J$1)) + $I$4</f>
        <v>3406.2754370297803</v>
      </c>
    </row>
    <row r="12" spans="1:22" x14ac:dyDescent="0.5">
      <c r="A12">
        <v>523.54498291015625</v>
      </c>
      <c r="B12">
        <v>75</v>
      </c>
      <c r="D12">
        <f>D11 + (1/$G$6)</f>
        <v>529.301025390625</v>
      </c>
      <c r="E12">
        <v>0</v>
      </c>
      <c r="F12" t="s">
        <v>33</v>
      </c>
      <c r="G12" t="s">
        <v>34</v>
      </c>
      <c r="H12" t="s">
        <v>458</v>
      </c>
      <c r="I12">
        <f>I11*I22</f>
        <v>3.0739419399178511</v>
      </c>
      <c r="J12">
        <f>'hidden params'!J12</f>
        <v>2.82920264901344E-9</v>
      </c>
      <c r="K12">
        <f t="shared" si="0"/>
        <v>11</v>
      </c>
      <c r="L12">
        <f t="shared" si="1"/>
        <v>0</v>
      </c>
      <c r="M12">
        <f t="shared" si="9"/>
        <v>1.0551125081790544E-4</v>
      </c>
      <c r="N12">
        <f t="shared" si="2"/>
        <v>0</v>
      </c>
      <c r="O12">
        <f t="shared" si="10"/>
        <v>3.6960883703462994</v>
      </c>
      <c r="P12">
        <f t="shared" si="3"/>
        <v>681.9164543871874</v>
      </c>
      <c r="Q12">
        <f t="shared" si="4"/>
        <v>681.9164543871874</v>
      </c>
      <c r="R12">
        <f t="shared" si="5"/>
        <v>465010.05076399306</v>
      </c>
      <c r="S12">
        <f t="shared" si="6"/>
        <v>465010.05076399306</v>
      </c>
      <c r="T12">
        <f t="shared" si="7"/>
        <v>5.5847213248164773E-2</v>
      </c>
      <c r="U12">
        <f t="shared" si="8"/>
        <v>0</v>
      </c>
      <c r="V12">
        <f t="shared" si="11"/>
        <v>678.22026052669321</v>
      </c>
    </row>
    <row r="13" spans="1:22" x14ac:dyDescent="0.5">
      <c r="A13">
        <v>523.55499267578125</v>
      </c>
      <c r="B13">
        <v>44</v>
      </c>
      <c r="D13">
        <f>D12 + (1/$G$6)</f>
        <v>529.801025390625</v>
      </c>
      <c r="E13">
        <v>0</v>
      </c>
      <c r="F13">
        <v>16840</v>
      </c>
      <c r="H13" s="23" t="s">
        <v>514</v>
      </c>
      <c r="I13" s="23">
        <v>178703.64007370811</v>
      </c>
      <c r="J13">
        <f>'hidden params'!J13</f>
        <v>2.3609250813173977E-10</v>
      </c>
      <c r="K13">
        <f t="shared" si="0"/>
        <v>12</v>
      </c>
      <c r="L13">
        <f t="shared" si="1"/>
        <v>0</v>
      </c>
      <c r="M13">
        <f t="shared" si="9"/>
        <v>4.0383260469089185E-7</v>
      </c>
      <c r="N13">
        <f t="shared" si="2"/>
        <v>0</v>
      </c>
      <c r="O13">
        <f t="shared" si="10"/>
        <v>0.45083393794715615</v>
      </c>
      <c r="P13">
        <f t="shared" si="3"/>
        <v>114.86249385081662</v>
      </c>
      <c r="Q13">
        <f t="shared" si="4"/>
        <v>114.86249385081662</v>
      </c>
      <c r="R13">
        <f t="shared" si="5"/>
        <v>13193.392493628886</v>
      </c>
      <c r="S13">
        <f t="shared" si="6"/>
        <v>13193.392493628886</v>
      </c>
      <c r="T13">
        <f t="shared" si="7"/>
        <v>2.1395092805140143E-4</v>
      </c>
      <c r="U13">
        <f t="shared" si="8"/>
        <v>0</v>
      </c>
      <c r="V13">
        <f t="shared" si="11"/>
        <v>114.41165953013972</v>
      </c>
    </row>
    <row r="14" spans="1:22" x14ac:dyDescent="0.5">
      <c r="A14">
        <v>523.56500244140625</v>
      </c>
      <c r="B14">
        <v>32.75</v>
      </c>
      <c r="E14">
        <v>0</v>
      </c>
      <c r="F14">
        <v>16840</v>
      </c>
      <c r="H14" s="23" t="s">
        <v>515</v>
      </c>
      <c r="I14" s="23">
        <v>0.78287533865558534</v>
      </c>
      <c r="J14">
        <f>'hidden params'!J14</f>
        <v>0</v>
      </c>
      <c r="K14" t="str">
        <f t="shared" si="0"/>
        <v/>
      </c>
      <c r="L14">
        <f t="shared" si="1"/>
        <v>0</v>
      </c>
      <c r="M14">
        <f t="shared" si="9"/>
        <v>1.0551433164039514E-8</v>
      </c>
      <c r="N14">
        <f t="shared" si="2"/>
        <v>0</v>
      </c>
      <c r="O14">
        <f t="shared" si="10"/>
        <v>4.8618615243481385E-2</v>
      </c>
      <c r="P14" t="str">
        <f t="shared" si="3"/>
        <v/>
      </c>
      <c r="Q14" t="str">
        <f t="shared" si="4"/>
        <v/>
      </c>
      <c r="R14" t="str">
        <f t="shared" si="5"/>
        <v/>
      </c>
      <c r="S14" t="str">
        <f t="shared" si="6"/>
        <v/>
      </c>
      <c r="T14" t="str">
        <f t="shared" si="7"/>
        <v/>
      </c>
      <c r="U14">
        <f t="shared" si="8"/>
        <v>0</v>
      </c>
      <c r="V14">
        <f t="shared" si="11"/>
        <v>16.824790002255369</v>
      </c>
    </row>
    <row r="15" spans="1:22" x14ac:dyDescent="0.5">
      <c r="A15">
        <v>523.57501220703125</v>
      </c>
      <c r="B15">
        <v>39.25</v>
      </c>
      <c r="E15">
        <v>0</v>
      </c>
      <c r="H15" t="s">
        <v>513</v>
      </c>
      <c r="I15">
        <f>I14*I23</f>
        <v>5.6523739663935082</v>
      </c>
      <c r="J15">
        <f>'hidden params'!J15</f>
        <v>0</v>
      </c>
      <c r="K15" t="str">
        <f t="shared" si="0"/>
        <v/>
      </c>
      <c r="L15">
        <f t="shared" si="1"/>
        <v>0</v>
      </c>
      <c r="M15">
        <f t="shared" si="9"/>
        <v>1.0551433164039514E-8</v>
      </c>
      <c r="N15">
        <f t="shared" si="2"/>
        <v>0</v>
      </c>
      <c r="O15">
        <f t="shared" si="10"/>
        <v>3.819619299003576E-3</v>
      </c>
      <c r="P15" t="str">
        <f t="shared" si="3"/>
        <v/>
      </c>
      <c r="Q15" t="str">
        <f t="shared" si="4"/>
        <v/>
      </c>
      <c r="R15" t="str">
        <f t="shared" si="5"/>
        <v/>
      </c>
      <c r="S15" t="str">
        <f t="shared" si="6"/>
        <v/>
      </c>
      <c r="T15" t="str">
        <f t="shared" si="7"/>
        <v/>
      </c>
      <c r="U15">
        <f t="shared" si="8"/>
        <v>0</v>
      </c>
      <c r="V15">
        <f t="shared" si="11"/>
        <v>2.1996618703302353</v>
      </c>
    </row>
    <row r="16" spans="1:22" x14ac:dyDescent="0.5">
      <c r="A16">
        <v>523.58502197265625</v>
      </c>
      <c r="B16">
        <v>79.75</v>
      </c>
      <c r="E16">
        <v>0</v>
      </c>
      <c r="F16">
        <v>36135999318.021255</v>
      </c>
      <c r="H16" t="s">
        <v>455</v>
      </c>
      <c r="I16">
        <f>I7/(I7+I10+I13)</f>
        <v>0.37007149600958772</v>
      </c>
      <c r="J16">
        <f>'hidden params'!J16</f>
        <v>0</v>
      </c>
      <c r="K16" t="str">
        <f t="shared" si="0"/>
        <v/>
      </c>
      <c r="L16">
        <f t="shared" si="1"/>
        <v>0</v>
      </c>
      <c r="M16">
        <f t="shared" si="9"/>
        <v>1.0551433164039514E-8</v>
      </c>
      <c r="N16">
        <f t="shared" si="2"/>
        <v>0</v>
      </c>
      <c r="O16">
        <f t="shared" si="10"/>
        <v>1.0551433164039514E-8</v>
      </c>
      <c r="P16" t="str">
        <f t="shared" si="3"/>
        <v/>
      </c>
      <c r="Q16" t="str">
        <f t="shared" si="4"/>
        <v/>
      </c>
      <c r="R16" t="str">
        <f t="shared" si="5"/>
        <v/>
      </c>
      <c r="S16" t="str">
        <f t="shared" si="6"/>
        <v/>
      </c>
      <c r="T16" t="str">
        <f t="shared" si="7"/>
        <v/>
      </c>
      <c r="U16">
        <f t="shared" si="8"/>
        <v>0</v>
      </c>
      <c r="V16">
        <f t="shared" si="11"/>
        <v>0.25809365170172388</v>
      </c>
    </row>
    <row r="17" spans="1:22" x14ac:dyDescent="0.5">
      <c r="A17">
        <v>523.594970703125</v>
      </c>
      <c r="B17">
        <v>94.75</v>
      </c>
      <c r="E17">
        <v>0</v>
      </c>
      <c r="F17">
        <v>1801634570.320791</v>
      </c>
      <c r="H17" t="s">
        <v>456</v>
      </c>
      <c r="I17">
        <f>I10/(I10+I7+I13)</f>
        <v>0.2648102808164936</v>
      </c>
      <c r="J17">
        <f>'hidden params'!J17</f>
        <v>0</v>
      </c>
      <c r="K17" t="str">
        <f t="shared" si="0"/>
        <v/>
      </c>
      <c r="L17">
        <f t="shared" si="1"/>
        <v>0</v>
      </c>
      <c r="M17">
        <f t="shared" si="9"/>
        <v>1.0551433164039514E-8</v>
      </c>
      <c r="N17">
        <f t="shared" si="2"/>
        <v>0</v>
      </c>
      <c r="O17">
        <f t="shared" si="10"/>
        <v>1.0551433164039514E-8</v>
      </c>
      <c r="P17" t="str">
        <f t="shared" si="3"/>
        <v/>
      </c>
      <c r="Q17" t="str">
        <f t="shared" si="4"/>
        <v/>
      </c>
      <c r="R17" t="str">
        <f t="shared" si="5"/>
        <v/>
      </c>
      <c r="S17" t="str">
        <f t="shared" si="6"/>
        <v/>
      </c>
      <c r="T17" t="str">
        <f t="shared" si="7"/>
        <v/>
      </c>
      <c r="U17">
        <f t="shared" si="8"/>
        <v>0</v>
      </c>
      <c r="V17">
        <f t="shared" si="11"/>
        <v>2.5802129749406127E-2</v>
      </c>
    </row>
    <row r="18" spans="1:22" x14ac:dyDescent="0.5">
      <c r="A18">
        <v>523.60498046875</v>
      </c>
      <c r="B18">
        <v>53</v>
      </c>
      <c r="E18">
        <v>0</v>
      </c>
      <c r="F18">
        <v>35329750557.861053</v>
      </c>
      <c r="H18" t="s">
        <v>511</v>
      </c>
      <c r="I18">
        <f>I13/(I13+I10+I7)</f>
        <v>0.36511822317391862</v>
      </c>
      <c r="J18">
        <f>'hidden params'!J18</f>
        <v>0</v>
      </c>
      <c r="K18" t="str">
        <f t="shared" si="0"/>
        <v/>
      </c>
      <c r="L18">
        <f t="shared" si="1"/>
        <v>0</v>
      </c>
      <c r="M18">
        <f t="shared" si="9"/>
        <v>1.0551433164039514E-8</v>
      </c>
      <c r="N18">
        <f t="shared" si="2"/>
        <v>0</v>
      </c>
      <c r="O18">
        <f t="shared" si="10"/>
        <v>1.0551433164039514E-8</v>
      </c>
      <c r="P18" t="str">
        <f t="shared" si="3"/>
        <v/>
      </c>
      <c r="Q18" t="str">
        <f t="shared" si="4"/>
        <v/>
      </c>
      <c r="R18" t="str">
        <f t="shared" si="5"/>
        <v/>
      </c>
      <c r="S18" t="str">
        <f t="shared" si="6"/>
        <v/>
      </c>
      <c r="T18" t="str">
        <f t="shared" si="7"/>
        <v/>
      </c>
      <c r="U18">
        <f t="shared" si="8"/>
        <v>0</v>
      </c>
      <c r="V18">
        <f t="shared" si="11"/>
        <v>1.3110885612551415E-3</v>
      </c>
    </row>
    <row r="19" spans="1:22" x14ac:dyDescent="0.5">
      <c r="A19">
        <v>523.614990234375</v>
      </c>
      <c r="B19">
        <v>39.25</v>
      </c>
      <c r="E19">
        <v>0</v>
      </c>
      <c r="H19" t="s">
        <v>444</v>
      </c>
      <c r="I19">
        <v>86.510649153474091</v>
      </c>
      <c r="J19">
        <f>'hidden params'!J19</f>
        <v>0</v>
      </c>
      <c r="K19" t="str">
        <f t="shared" si="0"/>
        <v/>
      </c>
      <c r="L19">
        <f t="shared" si="1"/>
        <v>0</v>
      </c>
      <c r="M19">
        <f t="shared" si="9"/>
        <v>1.0551433164039514E-8</v>
      </c>
      <c r="N19">
        <f t="shared" si="2"/>
        <v>0</v>
      </c>
      <c r="O19">
        <f t="shared" si="10"/>
        <v>1.0551433164039514E-8</v>
      </c>
      <c r="P19" t="str">
        <f t="shared" si="3"/>
        <v/>
      </c>
      <c r="Q19" t="str">
        <f t="shared" si="4"/>
        <v/>
      </c>
      <c r="R19" t="str">
        <f t="shared" si="5"/>
        <v/>
      </c>
      <c r="S19" t="str">
        <f t="shared" si="6"/>
        <v/>
      </c>
      <c r="T19" t="str">
        <f t="shared" si="7"/>
        <v/>
      </c>
      <c r="U19">
        <f t="shared" si="8"/>
        <v>0</v>
      </c>
      <c r="V19">
        <f t="shared" si="11"/>
        <v>1.0551433164039514E-8</v>
      </c>
    </row>
    <row r="20" spans="1:22" x14ac:dyDescent="0.5">
      <c r="A20">
        <v>523.625</v>
      </c>
      <c r="B20">
        <v>111</v>
      </c>
      <c r="E20">
        <v>0</v>
      </c>
      <c r="F20">
        <v>2.6626687013825829E-2</v>
      </c>
      <c r="H20" t="s">
        <v>450</v>
      </c>
      <c r="I20">
        <f>'hidden params'!I20</f>
        <v>0.82235748181840074</v>
      </c>
      <c r="J20">
        <f>'hidden params'!J20</f>
        <v>0</v>
      </c>
      <c r="K20" t="str">
        <f t="shared" si="0"/>
        <v/>
      </c>
      <c r="L20">
        <f t="shared" si="1"/>
        <v>0</v>
      </c>
      <c r="M20">
        <f t="shared" si="9"/>
        <v>1.0551433164039514E-8</v>
      </c>
      <c r="N20">
        <f t="shared" si="2"/>
        <v>0</v>
      </c>
      <c r="O20">
        <f t="shared" si="10"/>
        <v>1.0551433164039514E-8</v>
      </c>
      <c r="P20" t="str">
        <f t="shared" si="3"/>
        <v/>
      </c>
      <c r="Q20" t="str">
        <f t="shared" si="4"/>
        <v/>
      </c>
      <c r="R20" t="str">
        <f t="shared" si="5"/>
        <v/>
      </c>
      <c r="S20" t="str">
        <f t="shared" si="6"/>
        <v/>
      </c>
      <c r="T20" t="str">
        <f t="shared" si="7"/>
        <v/>
      </c>
      <c r="U20">
        <f t="shared" si="8"/>
        <v>0</v>
      </c>
      <c r="V20">
        <f t="shared" si="11"/>
        <v>1.0551433164039514E-8</v>
      </c>
    </row>
    <row r="21" spans="1:22" x14ac:dyDescent="0.5">
      <c r="A21">
        <v>523.635009765625</v>
      </c>
      <c r="B21">
        <v>173.5</v>
      </c>
      <c r="E21">
        <v>0</v>
      </c>
      <c r="F21">
        <v>0.6557620572131222</v>
      </c>
      <c r="H21" t="s">
        <v>451</v>
      </c>
      <c r="I21">
        <f>'hidden params'!I21</f>
        <v>7.2200180148492263</v>
      </c>
      <c r="J21">
        <f>'hidden params'!J21</f>
        <v>0</v>
      </c>
      <c r="K21" t="str">
        <f t="shared" si="0"/>
        <v/>
      </c>
      <c r="L21">
        <f t="shared" si="1"/>
        <v>0</v>
      </c>
      <c r="M21">
        <f t="shared" si="9"/>
        <v>1.0551433164039514E-8</v>
      </c>
      <c r="N21">
        <f t="shared" si="2"/>
        <v>0</v>
      </c>
      <c r="O21">
        <f t="shared" si="10"/>
        <v>1.0551433164039514E-8</v>
      </c>
      <c r="P21" t="str">
        <f t="shared" si="3"/>
        <v/>
      </c>
      <c r="Q21" t="str">
        <f t="shared" si="4"/>
        <v/>
      </c>
      <c r="R21" t="str">
        <f t="shared" si="5"/>
        <v/>
      </c>
      <c r="S21" t="str">
        <f t="shared" si="6"/>
        <v/>
      </c>
      <c r="T21" t="str">
        <f t="shared" si="7"/>
        <v/>
      </c>
      <c r="U21">
        <f t="shared" si="8"/>
        <v>0</v>
      </c>
      <c r="V21">
        <f t="shared" si="11"/>
        <v>1.0551433164039514E-8</v>
      </c>
    </row>
    <row r="22" spans="1:22" x14ac:dyDescent="0.5">
      <c r="A22">
        <v>523.64501953125</v>
      </c>
      <c r="B22">
        <v>124</v>
      </c>
      <c r="E22">
        <v>0</v>
      </c>
      <c r="F22">
        <v>187707.25162900513</v>
      </c>
      <c r="H22" s="22" t="s">
        <v>457</v>
      </c>
      <c r="I22" s="22">
        <v>4.9999391457790479</v>
      </c>
      <c r="J22">
        <f>'hidden params'!J22</f>
        <v>0</v>
      </c>
      <c r="K22" t="str">
        <f t="shared" si="0"/>
        <v/>
      </c>
      <c r="L22">
        <f t="shared" si="1"/>
        <v>0</v>
      </c>
      <c r="M22">
        <f t="shared" si="9"/>
        <v>1.0551433164039514E-8</v>
      </c>
      <c r="N22">
        <f t="shared" si="2"/>
        <v>0</v>
      </c>
      <c r="O22">
        <f t="shared" si="10"/>
        <v>1.0551433164039514E-8</v>
      </c>
      <c r="P22" t="str">
        <f t="shared" si="3"/>
        <v/>
      </c>
      <c r="Q22" t="str">
        <f t="shared" si="4"/>
        <v/>
      </c>
      <c r="R22" t="str">
        <f t="shared" si="5"/>
        <v/>
      </c>
      <c r="S22" t="str">
        <f t="shared" si="6"/>
        <v/>
      </c>
      <c r="T22" t="str">
        <f t="shared" si="7"/>
        <v/>
      </c>
      <c r="U22">
        <f t="shared" si="8"/>
        <v>0</v>
      </c>
      <c r="V22">
        <f t="shared" si="11"/>
        <v>1.0551433164039514E-8</v>
      </c>
    </row>
    <row r="23" spans="1:22" x14ac:dyDescent="0.5">
      <c r="A23">
        <v>523.655029296875</v>
      </c>
      <c r="B23">
        <v>88.25</v>
      </c>
      <c r="E23">
        <v>0</v>
      </c>
      <c r="F23">
        <v>7.2200180148492263</v>
      </c>
      <c r="H23" s="23" t="s">
        <v>512</v>
      </c>
      <c r="I23" s="23">
        <v>7.2200179100036621</v>
      </c>
      <c r="J23">
        <f>'hidden params'!J23</f>
        <v>0</v>
      </c>
      <c r="K23" t="str">
        <f t="shared" si="0"/>
        <v/>
      </c>
      <c r="L23">
        <f t="shared" si="1"/>
        <v>0</v>
      </c>
      <c r="M23">
        <f t="shared" si="9"/>
        <v>1.0551433164039514E-8</v>
      </c>
      <c r="N23">
        <f t="shared" si="2"/>
        <v>0</v>
      </c>
      <c r="O23">
        <f t="shared" si="10"/>
        <v>1.0551433164039514E-8</v>
      </c>
      <c r="P23" t="str">
        <f t="shared" si="3"/>
        <v/>
      </c>
      <c r="Q23" t="str">
        <f t="shared" si="4"/>
        <v/>
      </c>
      <c r="R23" t="str">
        <f t="shared" si="5"/>
        <v/>
      </c>
      <c r="S23" t="str">
        <f t="shared" si="6"/>
        <v/>
      </c>
      <c r="T23" t="str">
        <f t="shared" si="7"/>
        <v/>
      </c>
      <c r="U23">
        <f t="shared" si="8"/>
        <v>0</v>
      </c>
      <c r="V23">
        <f t="shared" si="11"/>
        <v>1.0551433164039514E-8</v>
      </c>
    </row>
    <row r="24" spans="1:22" x14ac:dyDescent="0.5">
      <c r="A24">
        <v>523.66497802734375</v>
      </c>
      <c r="B24">
        <v>133.30000305175781</v>
      </c>
      <c r="E24">
        <v>0</v>
      </c>
      <c r="F24">
        <v>7.2200180148492263</v>
      </c>
      <c r="H24" t="s">
        <v>446</v>
      </c>
      <c r="I24">
        <v>44918701690.593605</v>
      </c>
      <c r="J24">
        <f>'hidden params'!J24</f>
        <v>0</v>
      </c>
      <c r="K24" t="str">
        <f t="shared" si="0"/>
        <v/>
      </c>
      <c r="L24">
        <f t="shared" si="1"/>
        <v>0</v>
      </c>
      <c r="M24">
        <f t="shared" si="9"/>
        <v>1.0551433164039514E-8</v>
      </c>
      <c r="N24">
        <f t="shared" si="2"/>
        <v>0</v>
      </c>
      <c r="O24">
        <f t="shared" si="10"/>
        <v>1.0551433164039514E-8</v>
      </c>
      <c r="P24" t="str">
        <f t="shared" si="3"/>
        <v/>
      </c>
      <c r="Q24" t="str">
        <f t="shared" si="4"/>
        <v/>
      </c>
      <c r="R24" t="str">
        <f t="shared" si="5"/>
        <v/>
      </c>
      <c r="S24" t="str">
        <f t="shared" si="6"/>
        <v/>
      </c>
      <c r="T24" t="str">
        <f t="shared" si="7"/>
        <v/>
      </c>
      <c r="U24">
        <f t="shared" si="8"/>
        <v>0</v>
      </c>
      <c r="V24">
        <f t="shared" si="11"/>
        <v>1.0551433164039514E-8</v>
      </c>
    </row>
    <row r="25" spans="1:22" x14ac:dyDescent="0.5">
      <c r="A25">
        <v>523.67498779296875</v>
      </c>
      <c r="B25">
        <v>144.80000305175781</v>
      </c>
      <c r="E25">
        <v>0</v>
      </c>
      <c r="H25" t="s">
        <v>452</v>
      </c>
      <c r="I25">
        <v>31898120640.582851</v>
      </c>
      <c r="J25">
        <f>'hidden params'!J25</f>
        <v>0</v>
      </c>
      <c r="K25" t="str">
        <f t="shared" si="0"/>
        <v/>
      </c>
      <c r="L25">
        <f t="shared" si="1"/>
        <v>0</v>
      </c>
      <c r="M25">
        <f t="shared" si="9"/>
        <v>1.0551433164039514E-8</v>
      </c>
      <c r="N25">
        <f t="shared" si="2"/>
        <v>0</v>
      </c>
      <c r="O25">
        <f t="shared" si="10"/>
        <v>1.0551433164039514E-8</v>
      </c>
      <c r="P25" t="str">
        <f t="shared" si="3"/>
        <v/>
      </c>
      <c r="Q25" t="str">
        <f t="shared" si="4"/>
        <v/>
      </c>
      <c r="R25" t="str">
        <f t="shared" si="5"/>
        <v/>
      </c>
      <c r="S25" t="str">
        <f t="shared" si="6"/>
        <v/>
      </c>
      <c r="T25" t="str">
        <f t="shared" si="7"/>
        <v/>
      </c>
      <c r="U25">
        <f t="shared" si="8"/>
        <v>0</v>
      </c>
      <c r="V25">
        <f t="shared" si="11"/>
        <v>1.0551433164039514E-8</v>
      </c>
    </row>
    <row r="26" spans="1:22" x14ac:dyDescent="0.5">
      <c r="A26">
        <v>523.68499755859375</v>
      </c>
      <c r="B26">
        <v>165.80000305175781</v>
      </c>
      <c r="E26">
        <v>0</v>
      </c>
      <c r="H26" t="s">
        <v>510</v>
      </c>
      <c r="I26">
        <v>1708378146.2778664</v>
      </c>
      <c r="J26">
        <f>'hidden params'!J26</f>
        <v>0</v>
      </c>
      <c r="K26" t="str">
        <f t="shared" si="0"/>
        <v/>
      </c>
      <c r="L26">
        <f t="shared" si="1"/>
        <v>0</v>
      </c>
      <c r="M26">
        <f t="shared" si="9"/>
        <v>1.0551433164039514E-8</v>
      </c>
      <c r="N26">
        <f t="shared" si="2"/>
        <v>0</v>
      </c>
      <c r="O26">
        <f t="shared" si="10"/>
        <v>1.0551433164039514E-8</v>
      </c>
      <c r="P26" t="str">
        <f t="shared" si="3"/>
        <v/>
      </c>
      <c r="Q26" t="str">
        <f t="shared" si="4"/>
        <v/>
      </c>
      <c r="R26" t="str">
        <f t="shared" si="5"/>
        <v/>
      </c>
      <c r="S26" t="str">
        <f t="shared" si="6"/>
        <v/>
      </c>
      <c r="T26" t="str">
        <f t="shared" si="7"/>
        <v/>
      </c>
      <c r="U26">
        <f t="shared" si="8"/>
        <v>0</v>
      </c>
      <c r="V26">
        <f t="shared" si="11"/>
        <v>1.0551433164039514E-8</v>
      </c>
    </row>
    <row r="27" spans="1:22" x14ac:dyDescent="0.5">
      <c r="A27">
        <v>523.69500732421875</v>
      </c>
      <c r="B27">
        <v>244</v>
      </c>
      <c r="E27">
        <v>0</v>
      </c>
      <c r="H27" t="s">
        <v>473</v>
      </c>
      <c r="I27">
        <f xml:space="preserve"> 1 + 1.5*EXP(-(I22 * 0.000239 * I19))</f>
        <v>2.3526777421557727</v>
      </c>
      <c r="J27">
        <f>'hidden params'!J27</f>
        <v>0</v>
      </c>
      <c r="K27" t="str">
        <f t="shared" si="0"/>
        <v/>
      </c>
      <c r="L27">
        <f t="shared" si="1"/>
        <v>0</v>
      </c>
      <c r="M27">
        <f t="shared" si="9"/>
        <v>1.0551433164039514E-8</v>
      </c>
      <c r="N27">
        <f t="shared" si="2"/>
        <v>0</v>
      </c>
      <c r="O27">
        <f t="shared" si="10"/>
        <v>1.0551433164039514E-8</v>
      </c>
      <c r="P27" t="str">
        <f t="shared" si="3"/>
        <v/>
      </c>
      <c r="Q27" t="str">
        <f t="shared" si="4"/>
        <v/>
      </c>
      <c r="R27" t="str">
        <f t="shared" si="5"/>
        <v/>
      </c>
      <c r="S27" t="str">
        <f t="shared" si="6"/>
        <v/>
      </c>
      <c r="T27" t="str">
        <f t="shared" si="7"/>
        <v/>
      </c>
      <c r="U27">
        <f t="shared" si="8"/>
        <v>0</v>
      </c>
      <c r="V27">
        <f t="shared" si="11"/>
        <v>1.0551433164039514E-8</v>
      </c>
    </row>
    <row r="28" spans="1:22" x14ac:dyDescent="0.5">
      <c r="A28">
        <v>523.70501708984375</v>
      </c>
      <c r="B28">
        <v>261.5</v>
      </c>
      <c r="E28">
        <v>0</v>
      </c>
      <c r="H28" t="s">
        <v>472</v>
      </c>
      <c r="I28">
        <f>MIN((ABS((I3*I8)-I23*I14))/((AVERAGE((I3*I8*(1-I8)),(I23*I14*(1-I14))))),(ABS((I23*I14)-I22*I11))/((AVERAGE((I23*I14*(1-I14)),(I22*I11*(1-I11))))))</f>
        <v>2.1385664305722951</v>
      </c>
      <c r="J28">
        <f>'hidden params'!J28</f>
        <v>0</v>
      </c>
      <c r="K28" t="str">
        <f t="shared" si="0"/>
        <v/>
      </c>
      <c r="L28">
        <f t="shared" si="1"/>
        <v>0</v>
      </c>
      <c r="M28">
        <f t="shared" si="9"/>
        <v>1.0551433164039514E-8</v>
      </c>
      <c r="N28">
        <f t="shared" si="2"/>
        <v>0</v>
      </c>
      <c r="O28">
        <f t="shared" si="10"/>
        <v>1.0551433164039514E-8</v>
      </c>
      <c r="P28" t="str">
        <f t="shared" si="3"/>
        <v/>
      </c>
      <c r="Q28" t="str">
        <f t="shared" si="4"/>
        <v/>
      </c>
      <c r="R28" t="str">
        <f t="shared" si="5"/>
        <v/>
      </c>
      <c r="S28" t="str">
        <f t="shared" si="6"/>
        <v/>
      </c>
      <c r="T28" t="str">
        <f t="shared" si="7"/>
        <v/>
      </c>
      <c r="U28">
        <f t="shared" si="8"/>
        <v>0</v>
      </c>
      <c r="V28">
        <f t="shared" si="11"/>
        <v>1.0551433164039514E-8</v>
      </c>
    </row>
    <row r="29" spans="1:22" x14ac:dyDescent="0.5">
      <c r="A29">
        <v>523.71502685546875</v>
      </c>
      <c r="B29">
        <v>229</v>
      </c>
      <c r="H29" t="s">
        <v>474</v>
      </c>
      <c r="I29">
        <f>(I25-I26)/I26</f>
        <v>17.671580826575763</v>
      </c>
      <c r="J29">
        <f>'hidden params'!J29</f>
        <v>0</v>
      </c>
      <c r="K29" t="str">
        <f t="shared" si="0"/>
        <v/>
      </c>
      <c r="L29">
        <f t="shared" si="1"/>
        <v>0</v>
      </c>
      <c r="M29">
        <f t="shared" si="9"/>
        <v>1.0551433164039514E-8</v>
      </c>
      <c r="N29">
        <f t="shared" si="2"/>
        <v>0</v>
      </c>
      <c r="O29">
        <f t="shared" si="10"/>
        <v>1.0551433164039514E-8</v>
      </c>
      <c r="P29" t="str">
        <f t="shared" si="3"/>
        <v/>
      </c>
      <c r="Q29" t="str">
        <f t="shared" si="4"/>
        <v/>
      </c>
      <c r="R29" t="str">
        <f t="shared" si="5"/>
        <v/>
      </c>
      <c r="S29" t="str">
        <f t="shared" si="6"/>
        <v/>
      </c>
      <c r="T29" t="str">
        <f t="shared" si="7"/>
        <v/>
      </c>
      <c r="U29">
        <f t="shared" si="8"/>
        <v>0</v>
      </c>
      <c r="V29">
        <f t="shared" si="11"/>
        <v>1.0551433164039514E-8</v>
      </c>
    </row>
    <row r="30" spans="1:22" x14ac:dyDescent="0.5">
      <c r="A30">
        <v>523.7249755859375</v>
      </c>
      <c r="B30">
        <v>271.5</v>
      </c>
      <c r="H30" t="s">
        <v>516</v>
      </c>
      <c r="I30">
        <f>(I26-I6)/I6</f>
        <v>45.34519075818222</v>
      </c>
      <c r="J30">
        <f>'hidden params'!J30</f>
        <v>0</v>
      </c>
      <c r="K30" t="str">
        <f t="shared" si="0"/>
        <v/>
      </c>
      <c r="L30">
        <f t="shared" si="1"/>
        <v>0</v>
      </c>
      <c r="M30">
        <f t="shared" si="9"/>
        <v>1.0551433164039514E-8</v>
      </c>
      <c r="N30">
        <f t="shared" si="2"/>
        <v>0</v>
      </c>
      <c r="O30">
        <f t="shared" si="10"/>
        <v>1.0551433164039514E-8</v>
      </c>
      <c r="P30" t="str">
        <f t="shared" si="3"/>
        <v/>
      </c>
      <c r="Q30" t="str">
        <f t="shared" si="4"/>
        <v/>
      </c>
      <c r="R30" t="str">
        <f t="shared" si="5"/>
        <v/>
      </c>
      <c r="S30" t="str">
        <f t="shared" si="6"/>
        <v/>
      </c>
      <c r="T30" t="str">
        <f t="shared" si="7"/>
        <v/>
      </c>
      <c r="U30">
        <f t="shared" si="8"/>
        <v>0</v>
      </c>
      <c r="V30">
        <f t="shared" si="11"/>
        <v>1.0551433164039514E-8</v>
      </c>
    </row>
    <row r="31" spans="1:22" x14ac:dyDescent="0.5">
      <c r="A31">
        <v>523.7349853515625</v>
      </c>
      <c r="B31">
        <v>733.20001220703125</v>
      </c>
      <c r="H31" t="s">
        <v>475</v>
      </c>
      <c r="I31">
        <f>(0.25* 0.0058*I22*I19)*EXP(-((I17-0.5)^2)/(2*((0.174318)^2)))</f>
        <v>0.25241826020792529</v>
      </c>
    </row>
    <row r="32" spans="1:22" x14ac:dyDescent="0.5">
      <c r="A32">
        <v>523.7449951171875</v>
      </c>
      <c r="B32">
        <v>4763</v>
      </c>
      <c r="H32" t="s">
        <v>498</v>
      </c>
      <c r="I32">
        <f xml:space="preserve"> 1/ (0.01 * $R$69)</f>
        <v>8.523689335837485</v>
      </c>
    </row>
    <row r="33" spans="1:9" x14ac:dyDescent="0.5">
      <c r="A33">
        <v>523.7550048828125</v>
      </c>
      <c r="B33">
        <v>40950</v>
      </c>
      <c r="F33">
        <v>15650</v>
      </c>
      <c r="H33" t="s">
        <v>499</v>
      </c>
      <c r="I33">
        <f xml:space="preserve"> 1/ (0.01 * $R$72)</f>
        <v>3.072870320473934</v>
      </c>
    </row>
    <row r="34" spans="1:9" x14ac:dyDescent="0.5">
      <c r="A34">
        <v>523.7650146484375</v>
      </c>
      <c r="B34">
        <v>128800</v>
      </c>
      <c r="H34" t="s">
        <v>522</v>
      </c>
      <c r="I34">
        <f xml:space="preserve"> 1/ (0.01 * $R$75)</f>
        <v>6.7325559155203889</v>
      </c>
    </row>
    <row r="35" spans="1:9" ht="14.7" thickBot="1" x14ac:dyDescent="0.55000000000000004">
      <c r="A35">
        <v>523.7750244140625</v>
      </c>
      <c r="B35">
        <v>168400</v>
      </c>
    </row>
    <row r="36" spans="1:9" x14ac:dyDescent="0.5">
      <c r="A36">
        <v>523.78497314453125</v>
      </c>
      <c r="B36">
        <v>95440</v>
      </c>
      <c r="G36" s="14">
        <v>30</v>
      </c>
      <c r="H36" s="15" t="s">
        <v>505</v>
      </c>
      <c r="I36" s="18" t="s">
        <v>506</v>
      </c>
    </row>
    <row r="37" spans="1:9" x14ac:dyDescent="0.5">
      <c r="A37">
        <v>523.79498291015625</v>
      </c>
      <c r="B37">
        <v>21080</v>
      </c>
      <c r="G37" s="13" t="s">
        <v>461</v>
      </c>
      <c r="H37">
        <f>AVERAGE(K101:K110)</f>
        <v>0.13527684309847035</v>
      </c>
      <c r="I37" s="19">
        <f>STDEV(K101:K110)</f>
        <v>5.4756692086104057E-2</v>
      </c>
    </row>
    <row r="38" spans="1:9" x14ac:dyDescent="0.5">
      <c r="A38">
        <v>523.80499267578125</v>
      </c>
      <c r="B38">
        <v>2395</v>
      </c>
      <c r="G38" s="13" t="s">
        <v>463</v>
      </c>
      <c r="H38">
        <f>AVERAGE(M101:M110)</f>
        <v>3.6578439191340797</v>
      </c>
      <c r="I38" s="19">
        <f>STDEV(M101:M110)</f>
        <v>0.49615678148265951</v>
      </c>
    </row>
    <row r="39" spans="1:9" x14ac:dyDescent="0.5">
      <c r="A39">
        <v>523.81500244140625</v>
      </c>
      <c r="B39">
        <v>799.70001220703125</v>
      </c>
      <c r="G39" s="13" t="s">
        <v>465</v>
      </c>
      <c r="H39">
        <f>AVERAGE(O101:O110)</f>
        <v>5.66751928056763</v>
      </c>
      <c r="I39" s="19">
        <f>STDEV(O101:O110)</f>
        <v>0.50560596736178476</v>
      </c>
    </row>
    <row r="40" spans="1:9" x14ac:dyDescent="0.5">
      <c r="A40">
        <v>523.82501220703125</v>
      </c>
      <c r="B40">
        <v>998.79998779296875</v>
      </c>
      <c r="G40" s="13" t="s">
        <v>507</v>
      </c>
      <c r="H40">
        <f>AVERAGE(Q101:Q110)</f>
        <v>0.43282585690761743</v>
      </c>
      <c r="I40" s="19">
        <f>STDEV(Q101:Q110)</f>
        <v>4.1928211353747809E-2</v>
      </c>
    </row>
    <row r="41" spans="1:9" x14ac:dyDescent="0.5">
      <c r="A41">
        <v>523.83502197265625</v>
      </c>
      <c r="B41">
        <v>1446</v>
      </c>
      <c r="G41" s="13" t="s">
        <v>508</v>
      </c>
      <c r="H41">
        <f>AVERAGE(R101:R110)</f>
        <v>0.39425977374094895</v>
      </c>
      <c r="I41" s="19">
        <f>STDEV(R101:R110)</f>
        <v>7.0792401171790142E-2</v>
      </c>
    </row>
    <row r="42" spans="1:9" ht="14.7" thickBot="1" x14ac:dyDescent="0.55000000000000004">
      <c r="A42">
        <v>523.844970703125</v>
      </c>
      <c r="B42">
        <v>1433</v>
      </c>
      <c r="G42" s="16" t="s">
        <v>509</v>
      </c>
      <c r="H42" s="17">
        <f>AVERAGE(S101:S110)</f>
        <v>0.17291436935143367</v>
      </c>
      <c r="I42" s="20">
        <f>STDEV(S101:S110)</f>
        <v>6.4484479755258783E-2</v>
      </c>
    </row>
    <row r="43" spans="1:9" x14ac:dyDescent="0.5">
      <c r="A43">
        <v>523.85498046875</v>
      </c>
      <c r="B43">
        <v>870.70001220703125</v>
      </c>
      <c r="F43">
        <v>86.510649153474091</v>
      </c>
    </row>
    <row r="44" spans="1:9" x14ac:dyDescent="0.5">
      <c r="A44">
        <v>523.864990234375</v>
      </c>
      <c r="B44">
        <v>494.5</v>
      </c>
      <c r="F44">
        <f xml:space="preserve"> $F$51 / 2</f>
        <v>86.510649153474091</v>
      </c>
    </row>
    <row r="45" spans="1:9" x14ac:dyDescent="0.5">
      <c r="A45">
        <v>523.875</v>
      </c>
      <c r="B45">
        <v>415.20001220703125</v>
      </c>
    </row>
    <row r="46" spans="1:9" x14ac:dyDescent="0.5">
      <c r="A46">
        <v>523.885009765625</v>
      </c>
      <c r="B46">
        <v>387.29998779296875</v>
      </c>
    </row>
    <row r="47" spans="1:9" x14ac:dyDescent="0.5">
      <c r="A47">
        <v>523.89501953125</v>
      </c>
      <c r="B47">
        <v>396.20001220703125</v>
      </c>
    </row>
    <row r="48" spans="1:9" x14ac:dyDescent="0.5">
      <c r="A48">
        <v>523.905029296875</v>
      </c>
      <c r="B48">
        <v>338.20001220703125</v>
      </c>
    </row>
    <row r="49" spans="1:16" x14ac:dyDescent="0.5">
      <c r="A49">
        <v>523.91497802734375</v>
      </c>
      <c r="B49">
        <v>193.80000305175781</v>
      </c>
    </row>
    <row r="50" spans="1:16" x14ac:dyDescent="0.5">
      <c r="A50">
        <v>523.92498779296875</v>
      </c>
      <c r="B50">
        <v>130.5</v>
      </c>
      <c r="E50" t="s">
        <v>440</v>
      </c>
      <c r="F50">
        <f>MEDIAN(F54:F68)</f>
        <v>142.75</v>
      </c>
    </row>
    <row r="51" spans="1:16" x14ac:dyDescent="0.5">
      <c r="A51">
        <v>523.93499755859375</v>
      </c>
      <c r="B51">
        <v>189.5</v>
      </c>
      <c r="E51" t="s">
        <v>441</v>
      </c>
      <c r="F51">
        <f>AVERAGE(F54:F68)</f>
        <v>173.02129830694818</v>
      </c>
    </row>
    <row r="52" spans="1:16" x14ac:dyDescent="0.5">
      <c r="A52">
        <v>523.94500732421875</v>
      </c>
      <c r="B52">
        <v>325.20001220703125</v>
      </c>
      <c r="E52" t="s">
        <v>442</v>
      </c>
      <c r="F52">
        <f>SUM(E$1:E$12)</f>
        <v>911890</v>
      </c>
    </row>
    <row r="53" spans="1:16" x14ac:dyDescent="0.5">
      <c r="A53">
        <v>523.95501708984375</v>
      </c>
      <c r="B53">
        <v>567.5</v>
      </c>
      <c r="E53" t="s">
        <v>443</v>
      </c>
      <c r="F53">
        <f>ABS(F52/F50)</f>
        <v>6388.0210157618212</v>
      </c>
    </row>
    <row r="54" spans="1:16" x14ac:dyDescent="0.5">
      <c r="A54">
        <v>523.96502685546875</v>
      </c>
      <c r="B54">
        <v>773.5</v>
      </c>
      <c r="F54">
        <f>AVERAGE(B1:B10)</f>
        <v>74.280000305175776</v>
      </c>
    </row>
    <row r="55" spans="1:16" x14ac:dyDescent="0.5">
      <c r="A55">
        <v>523.9749755859375</v>
      </c>
      <c r="B55">
        <v>701.29998779296875</v>
      </c>
      <c r="F55">
        <v>223</v>
      </c>
    </row>
    <row r="56" spans="1:16" x14ac:dyDescent="0.5">
      <c r="A56">
        <v>523.9849853515625</v>
      </c>
      <c r="B56">
        <v>426</v>
      </c>
      <c r="F56">
        <v>240.19999694824219</v>
      </c>
    </row>
    <row r="57" spans="1:16" x14ac:dyDescent="0.5">
      <c r="A57">
        <v>523.9949951171875</v>
      </c>
      <c r="B57">
        <v>209.5</v>
      </c>
      <c r="F57">
        <v>138</v>
      </c>
    </row>
    <row r="58" spans="1:16" x14ac:dyDescent="0.5">
      <c r="A58">
        <v>524.0050048828125</v>
      </c>
      <c r="B58">
        <v>138.30000305175781</v>
      </c>
      <c r="F58">
        <v>211</v>
      </c>
    </row>
    <row r="59" spans="1:16" x14ac:dyDescent="0.5">
      <c r="A59">
        <v>524.0150146484375</v>
      </c>
      <c r="B59">
        <v>159.5</v>
      </c>
      <c r="F59">
        <v>118.5</v>
      </c>
    </row>
    <row r="60" spans="1:16" x14ac:dyDescent="0.5">
      <c r="A60">
        <v>524.0250244140625</v>
      </c>
      <c r="B60">
        <v>223</v>
      </c>
      <c r="F60">
        <v>119.5</v>
      </c>
    </row>
    <row r="61" spans="1:16" x14ac:dyDescent="0.5">
      <c r="A61">
        <v>524.03497314453125</v>
      </c>
      <c r="B61">
        <v>250.5</v>
      </c>
      <c r="F61">
        <v>158.69999694824219</v>
      </c>
    </row>
    <row r="62" spans="1:16" x14ac:dyDescent="0.5">
      <c r="A62">
        <v>524.04498291015625</v>
      </c>
      <c r="B62">
        <v>220</v>
      </c>
      <c r="F62">
        <v>147.5</v>
      </c>
    </row>
    <row r="63" spans="1:16" x14ac:dyDescent="0.5">
      <c r="A63">
        <v>524.05499267578125</v>
      </c>
      <c r="B63">
        <v>185.30000305175781</v>
      </c>
      <c r="F63">
        <v>39.75</v>
      </c>
    </row>
    <row r="64" spans="1:16" x14ac:dyDescent="0.5">
      <c r="A64">
        <v>524.06500244140625</v>
      </c>
      <c r="B64">
        <v>184</v>
      </c>
      <c r="F64">
        <v>49.75</v>
      </c>
      <c r="L64" t="s">
        <v>485</v>
      </c>
      <c r="M64" t="s">
        <v>486</v>
      </c>
      <c r="N64" t="s">
        <v>487</v>
      </c>
      <c r="O64" t="s">
        <v>488</v>
      </c>
      <c r="P64" t="s">
        <v>489</v>
      </c>
    </row>
    <row r="65" spans="1:20" x14ac:dyDescent="0.5">
      <c r="A65">
        <v>524.07501220703125</v>
      </c>
      <c r="B65">
        <v>212.30000305175781</v>
      </c>
      <c r="F65">
        <v>35.5</v>
      </c>
      <c r="I65" t="s">
        <v>491</v>
      </c>
      <c r="L65">
        <v>0.99947264602397567</v>
      </c>
      <c r="M65">
        <v>0.99494647849054829</v>
      </c>
      <c r="N65">
        <v>0.99994508022930439</v>
      </c>
      <c r="O65">
        <v>0.99894557015016738</v>
      </c>
      <c r="P65">
        <v>0.99683671045050204</v>
      </c>
    </row>
    <row r="66" spans="1:20" x14ac:dyDescent="0.5">
      <c r="A66">
        <v>524.08502197265625</v>
      </c>
      <c r="B66">
        <v>209.19999694824219</v>
      </c>
      <c r="F66">
        <v>699.5</v>
      </c>
      <c r="I66" t="s">
        <v>492</v>
      </c>
      <c r="J66" t="s">
        <v>493</v>
      </c>
      <c r="K66" t="s">
        <v>494</v>
      </c>
      <c r="L66" t="s">
        <v>495</v>
      </c>
      <c r="M66" t="s">
        <v>496</v>
      </c>
      <c r="N66" t="s">
        <v>486</v>
      </c>
      <c r="O66" t="s">
        <v>487</v>
      </c>
      <c r="P66" t="s">
        <v>482</v>
      </c>
      <c r="Q66" t="s">
        <v>483</v>
      </c>
      <c r="R66" t="s">
        <v>497</v>
      </c>
      <c r="S66" t="s">
        <v>482</v>
      </c>
      <c r="T66" t="s">
        <v>483</v>
      </c>
    </row>
    <row r="67" spans="1:20" x14ac:dyDescent="0.5">
      <c r="A67">
        <v>524.094970703125</v>
      </c>
      <c r="B67">
        <v>185.69999694824219</v>
      </c>
      <c r="F67">
        <f>AVERAGE(B$576:B$586)</f>
        <v>167.11818209561434</v>
      </c>
      <c r="I67" t="s">
        <v>476</v>
      </c>
      <c r="J67">
        <v>2.3417062690490646</v>
      </c>
      <c r="K67">
        <v>128.91702560453049</v>
      </c>
      <c r="L67">
        <v>1.81644453714946E-2</v>
      </c>
      <c r="M67">
        <v>2.7764451051977934</v>
      </c>
      <c r="N67">
        <v>-355.58933844730825</v>
      </c>
      <c r="O67">
        <v>360.27275098540633</v>
      </c>
      <c r="P67">
        <v>0.98637760234428384</v>
      </c>
      <c r="Q67" s="12" t="s">
        <v>490</v>
      </c>
      <c r="R67">
        <v>5505.2603013648659</v>
      </c>
      <c r="S67">
        <v>1</v>
      </c>
      <c r="T67" s="12" t="s">
        <v>490</v>
      </c>
    </row>
    <row r="68" spans="1:20" x14ac:dyDescent="0.5">
      <c r="A68">
        <v>524.10400390625</v>
      </c>
      <c r="B68">
        <v>206</v>
      </c>
      <c r="I68" t="s">
        <v>477</v>
      </c>
      <c r="J68">
        <v>3.2827634978328919E-2</v>
      </c>
      <c r="K68">
        <v>1.7341062392469602</v>
      </c>
      <c r="L68">
        <v>1.8930578897279327E-2</v>
      </c>
      <c r="M68">
        <v>2.7764451051977934</v>
      </c>
      <c r="N68">
        <v>-4.7818231448718471</v>
      </c>
      <c r="O68">
        <v>4.8474784148285055</v>
      </c>
      <c r="P68">
        <v>0.98580312574160045</v>
      </c>
      <c r="Q68" s="12" t="s">
        <v>490</v>
      </c>
      <c r="R68">
        <v>5282.4586370346997</v>
      </c>
      <c r="S68">
        <v>1</v>
      </c>
      <c r="T68" s="12" t="s">
        <v>490</v>
      </c>
    </row>
    <row r="69" spans="1:20" x14ac:dyDescent="0.5">
      <c r="A69">
        <v>524.114990234375</v>
      </c>
      <c r="B69">
        <v>215</v>
      </c>
      <c r="I69" t="s">
        <v>478</v>
      </c>
      <c r="J69">
        <v>181127.97233058006</v>
      </c>
      <c r="K69">
        <v>21249.950015075668</v>
      </c>
      <c r="L69">
        <v>8.5236893358374832</v>
      </c>
      <c r="M69">
        <v>2.7764451051977934</v>
      </c>
      <c r="N69">
        <v>122128.65262552544</v>
      </c>
      <c r="O69">
        <v>240127.29203563469</v>
      </c>
      <c r="P69">
        <v>1.0394529983851809E-3</v>
      </c>
      <c r="Q69" t="s">
        <v>484</v>
      </c>
      <c r="R69">
        <v>11.732008999853422</v>
      </c>
      <c r="S69">
        <v>2.9791451762113622E-2</v>
      </c>
      <c r="T69" t="s">
        <v>484</v>
      </c>
    </row>
    <row r="70" spans="1:20" x14ac:dyDescent="0.5">
      <c r="A70">
        <v>524.125</v>
      </c>
      <c r="B70">
        <v>203.30000305175781</v>
      </c>
      <c r="I70" t="s">
        <v>479</v>
      </c>
      <c r="J70">
        <v>4.9999391457790479</v>
      </c>
      <c r="K70">
        <v>1.6447990852851879</v>
      </c>
      <c r="L70">
        <v>3.0398479610730815</v>
      </c>
      <c r="M70">
        <v>2.7764451051977934</v>
      </c>
      <c r="N70">
        <v>0.43324477640517989</v>
      </c>
      <c r="O70">
        <v>9.5666335151529154</v>
      </c>
      <c r="P70">
        <v>3.8407951733887641E-2</v>
      </c>
      <c r="Q70" t="s">
        <v>484</v>
      </c>
      <c r="R70">
        <v>32.896382082444511</v>
      </c>
      <c r="S70">
        <v>0.53239259681257645</v>
      </c>
      <c r="T70" s="12" t="s">
        <v>490</v>
      </c>
    </row>
    <row r="71" spans="1:20" x14ac:dyDescent="0.5">
      <c r="A71">
        <v>524.135009765625</v>
      </c>
      <c r="B71">
        <v>210.30000305175781</v>
      </c>
      <c r="I71" t="s">
        <v>480</v>
      </c>
      <c r="J71">
        <v>0.61479587056831986</v>
      </c>
      <c r="K71">
        <v>0.19001037895678036</v>
      </c>
      <c r="L71">
        <v>3.235590992153965</v>
      </c>
      <c r="M71">
        <v>2.7764451051977934</v>
      </c>
      <c r="N71">
        <v>8.7242483976989221E-2</v>
      </c>
      <c r="O71">
        <v>1.1423492571596505</v>
      </c>
      <c r="P71">
        <v>3.1806512636651407E-2</v>
      </c>
      <c r="Q71" t="s">
        <v>484</v>
      </c>
      <c r="R71">
        <v>30.906254913705581</v>
      </c>
      <c r="S71">
        <v>0.47684282427584856</v>
      </c>
      <c r="T71" s="12" t="s">
        <v>490</v>
      </c>
    </row>
    <row r="72" spans="1:20" x14ac:dyDescent="0.5">
      <c r="A72">
        <v>524.14398193359375</v>
      </c>
      <c r="B72">
        <v>202.30000305175781</v>
      </c>
      <c r="I72" t="s">
        <v>481</v>
      </c>
      <c r="J72">
        <v>129608.87216058469</v>
      </c>
      <c r="K72">
        <v>42178.438607391312</v>
      </c>
      <c r="L72">
        <v>3.072870320473934</v>
      </c>
      <c r="M72">
        <v>2.7764451051977934</v>
      </c>
      <c r="N72">
        <v>12502.752744207453</v>
      </c>
      <c r="O72">
        <v>246714.99157696194</v>
      </c>
      <c r="P72">
        <v>3.7188821003885299E-2</v>
      </c>
      <c r="Q72" t="s">
        <v>484</v>
      </c>
      <c r="R72">
        <v>32.542863697735484</v>
      </c>
      <c r="S72">
        <v>0.52272391760721237</v>
      </c>
      <c r="T72" s="12" t="s">
        <v>490</v>
      </c>
    </row>
    <row r="73" spans="1:20" x14ac:dyDescent="0.5">
      <c r="A73">
        <v>524.15399169921875</v>
      </c>
      <c r="B73">
        <v>208.30000305175781</v>
      </c>
      <c r="I73" t="s">
        <v>517</v>
      </c>
      <c r="J73">
        <v>7.2200179100036621</v>
      </c>
      <c r="K73">
        <v>0.24090869981751856</v>
      </c>
      <c r="L73">
        <v>29.969934317326935</v>
      </c>
      <c r="M73">
        <v>2.7764451051977934</v>
      </c>
      <c r="N73">
        <v>6.5511481295957479</v>
      </c>
      <c r="O73">
        <v>7.8888876904115763</v>
      </c>
      <c r="P73">
        <v>7.3822966086266612E-6</v>
      </c>
      <c r="Q73" t="s">
        <v>484</v>
      </c>
      <c r="R73">
        <v>3.336677316045555</v>
      </c>
      <c r="S73">
        <v>2.4074932393834805E-4</v>
      </c>
      <c r="T73" t="s">
        <v>484</v>
      </c>
    </row>
    <row r="74" spans="1:20" x14ac:dyDescent="0.5">
      <c r="A74">
        <v>524.16400146484375</v>
      </c>
      <c r="B74">
        <v>195.19999694824219</v>
      </c>
      <c r="I74" t="s">
        <v>518</v>
      </c>
      <c r="J74">
        <v>0.78287533865558534</v>
      </c>
      <c r="K74">
        <v>4.9833903633742321E-2</v>
      </c>
      <c r="L74">
        <v>15.709693232329965</v>
      </c>
      <c r="M74">
        <v>2.7764451051977934</v>
      </c>
      <c r="N74">
        <v>0.64451424083878295</v>
      </c>
      <c r="O74">
        <v>0.92123643647238773</v>
      </c>
      <c r="P74">
        <v>9.5904498280454002E-5</v>
      </c>
      <c r="Q74" t="s">
        <v>484</v>
      </c>
      <c r="R74">
        <v>6.3654966727296571</v>
      </c>
      <c r="S74">
        <v>3.0325497140831145E-3</v>
      </c>
      <c r="T74" t="s">
        <v>484</v>
      </c>
    </row>
    <row r="75" spans="1:20" x14ac:dyDescent="0.5">
      <c r="A75">
        <v>524.17401123046875</v>
      </c>
      <c r="B75">
        <v>197</v>
      </c>
      <c r="I75" t="s">
        <v>519</v>
      </c>
      <c r="J75">
        <v>178703.64007370811</v>
      </c>
      <c r="K75">
        <v>26543.209193665545</v>
      </c>
      <c r="L75">
        <v>6.732555915520388</v>
      </c>
      <c r="M75">
        <v>2.7764451051977934</v>
      </c>
      <c r="N75">
        <v>105007.87683171434</v>
      </c>
      <c r="O75">
        <v>252399.40331570187</v>
      </c>
      <c r="P75">
        <v>2.5357746419896261E-3</v>
      </c>
      <c r="Q75" t="s">
        <v>484</v>
      </c>
      <c r="R75">
        <v>14.853200070640716</v>
      </c>
      <c r="S75">
        <v>6.7110636874873814E-2</v>
      </c>
      <c r="T75" s="12" t="s">
        <v>490</v>
      </c>
    </row>
    <row r="76" spans="1:20" x14ac:dyDescent="0.5">
      <c r="A76">
        <v>524.18402099609375</v>
      </c>
      <c r="B76">
        <v>325</v>
      </c>
    </row>
    <row r="77" spans="1:20" x14ac:dyDescent="0.5">
      <c r="A77">
        <v>524.1939697265625</v>
      </c>
      <c r="B77">
        <v>389.29998779296875</v>
      </c>
      <c r="I77" t="s">
        <v>500</v>
      </c>
      <c r="J77" t="s">
        <v>501</v>
      </c>
      <c r="K77" t="s">
        <v>472</v>
      </c>
    </row>
    <row r="78" spans="1:20" x14ac:dyDescent="0.5">
      <c r="A78">
        <v>524.2039794921875</v>
      </c>
      <c r="B78">
        <v>328.79998779296875</v>
      </c>
      <c r="I78">
        <f>MIN(I32:I34)</f>
        <v>3.072870320473934</v>
      </c>
      <c r="J78">
        <f>I30</f>
        <v>45.34519075818222</v>
      </c>
      <c r="K78">
        <f>I28</f>
        <v>2.1385664305722951</v>
      </c>
    </row>
    <row r="79" spans="1:20" x14ac:dyDescent="0.5">
      <c r="A79">
        <v>524.2139892578125</v>
      </c>
      <c r="B79">
        <v>303.5</v>
      </c>
      <c r="I79">
        <f>8</f>
        <v>8</v>
      </c>
      <c r="J79">
        <f>J80*2</f>
        <v>0.50483652041585059</v>
      </c>
      <c r="K79">
        <v>2</v>
      </c>
    </row>
    <row r="80" spans="1:20" x14ac:dyDescent="0.5">
      <c r="A80">
        <v>524.2239990234375</v>
      </c>
      <c r="B80">
        <v>322.79998779296875</v>
      </c>
      <c r="I80">
        <f>4</f>
        <v>4</v>
      </c>
      <c r="J80">
        <f>I31</f>
        <v>0.25241826020792529</v>
      </c>
      <c r="K80">
        <v>1.5</v>
      </c>
    </row>
    <row r="81" spans="1:11" x14ac:dyDescent="0.5">
      <c r="A81">
        <v>524.2340087890625</v>
      </c>
      <c r="B81">
        <v>641.79998779296875</v>
      </c>
      <c r="I81">
        <f>2</f>
        <v>2</v>
      </c>
      <c r="J81">
        <f>J80/2</f>
        <v>0.12620913010396265</v>
      </c>
      <c r="K81">
        <v>1</v>
      </c>
    </row>
    <row r="82" spans="1:11" x14ac:dyDescent="0.5">
      <c r="A82">
        <v>524.2440185546875</v>
      </c>
      <c r="B82">
        <v>2973</v>
      </c>
    </row>
    <row r="83" spans="1:11" x14ac:dyDescent="0.5">
      <c r="A83">
        <v>524.2540283203125</v>
      </c>
      <c r="B83">
        <v>22370</v>
      </c>
    </row>
    <row r="84" spans="1:11" x14ac:dyDescent="0.5">
      <c r="A84">
        <v>524.26397705078125</v>
      </c>
      <c r="B84">
        <v>80560</v>
      </c>
    </row>
    <row r="85" spans="1:11" x14ac:dyDescent="0.5">
      <c r="A85">
        <v>524.27398681640625</v>
      </c>
      <c r="B85">
        <v>124300</v>
      </c>
    </row>
    <row r="86" spans="1:11" x14ac:dyDescent="0.5">
      <c r="A86">
        <v>524.28399658203125</v>
      </c>
      <c r="B86">
        <v>87020</v>
      </c>
    </row>
    <row r="87" spans="1:11" x14ac:dyDescent="0.5">
      <c r="A87">
        <v>524.29400634765625</v>
      </c>
      <c r="B87">
        <v>26570</v>
      </c>
    </row>
    <row r="88" spans="1:11" x14ac:dyDescent="0.5">
      <c r="A88">
        <v>524.30401611328125</v>
      </c>
      <c r="B88">
        <v>3703</v>
      </c>
    </row>
    <row r="89" spans="1:11" x14ac:dyDescent="0.5">
      <c r="A89">
        <v>524.31402587890625</v>
      </c>
      <c r="B89">
        <v>785.5</v>
      </c>
      <c r="I89">
        <v>31898120640.582851</v>
      </c>
    </row>
    <row r="90" spans="1:11" x14ac:dyDescent="0.5">
      <c r="A90">
        <v>524.323974609375</v>
      </c>
      <c r="B90">
        <v>680.29998779296875</v>
      </c>
      <c r="H90" t="s">
        <v>503</v>
      </c>
      <c r="I90">
        <f>((MIN(I24:I25)-I26)/(I98-I97))/((I26/(I96-I98)))</f>
        <v>17.671580826575759</v>
      </c>
    </row>
    <row r="91" spans="1:11" x14ac:dyDescent="0.5">
      <c r="A91">
        <v>524.333984375</v>
      </c>
      <c r="B91">
        <v>1187</v>
      </c>
      <c r="H91" t="s">
        <v>504</v>
      </c>
      <c r="I91">
        <f>_xlfn.F.DIST(I90,I96-I97,I96-I98,FALSE)</f>
        <v>1.558862931759601E-3</v>
      </c>
    </row>
    <row r="92" spans="1:11" x14ac:dyDescent="0.5">
      <c r="A92">
        <v>524.343994140625</v>
      </c>
      <c r="B92">
        <v>1354</v>
      </c>
      <c r="I92">
        <f>ROUND(I91,3-(1+INT(LOG10(I91))))</f>
        <v>1.56E-3</v>
      </c>
    </row>
    <row r="93" spans="1:11" x14ac:dyDescent="0.5">
      <c r="A93">
        <v>524.35400390625</v>
      </c>
      <c r="B93">
        <v>922.5</v>
      </c>
      <c r="H93" t="s">
        <v>523</v>
      </c>
      <c r="I93" t="e">
        <f>((I26-I6)/(I99-I98))/((I6/(I96-I99)))</f>
        <v>#DIV/0!</v>
      </c>
    </row>
    <row r="94" spans="1:11" x14ac:dyDescent="0.5">
      <c r="A94">
        <v>524.364013671875</v>
      </c>
      <c r="B94">
        <v>460.70001220703125</v>
      </c>
      <c r="H94" t="s">
        <v>524</v>
      </c>
      <c r="I94">
        <v>1</v>
      </c>
    </row>
    <row r="95" spans="1:11" x14ac:dyDescent="0.5">
      <c r="A95">
        <v>524.3740234375</v>
      </c>
      <c r="B95">
        <v>222.5</v>
      </c>
      <c r="I95">
        <f>ROUND(I94,3-(1+INT(LOG10(I94))))</f>
        <v>1</v>
      </c>
    </row>
    <row r="96" spans="1:11" x14ac:dyDescent="0.5">
      <c r="A96">
        <v>524.38397216796875</v>
      </c>
      <c r="B96">
        <v>351.5</v>
      </c>
      <c r="H96" t="s">
        <v>502</v>
      </c>
      <c r="I96">
        <v>10</v>
      </c>
    </row>
    <row r="97" spans="1:19" x14ac:dyDescent="0.5">
      <c r="A97">
        <v>524.39398193359375</v>
      </c>
      <c r="B97">
        <v>652</v>
      </c>
      <c r="H97" t="s">
        <v>23</v>
      </c>
      <c r="I97">
        <v>4</v>
      </c>
      <c r="J97" t="s">
        <v>467</v>
      </c>
      <c r="K97">
        <f>AVERAGE(K101:K120)</f>
        <v>0.13527684309847035</v>
      </c>
      <c r="L97">
        <f t="shared" ref="L97:P97" si="12">AVERAGE(L101:L120)</f>
        <v>188401.45765992507</v>
      </c>
      <c r="M97">
        <f t="shared" si="12"/>
        <v>3.6578439191340797</v>
      </c>
      <c r="N97">
        <f t="shared" si="12"/>
        <v>175349.15489016706</v>
      </c>
      <c r="O97">
        <f t="shared" si="12"/>
        <v>5.66751928056763</v>
      </c>
      <c r="P97">
        <f t="shared" si="12"/>
        <v>76796.350766514137</v>
      </c>
    </row>
    <row r="98" spans="1:19" x14ac:dyDescent="0.5">
      <c r="A98">
        <v>524.40399169921875</v>
      </c>
      <c r="B98">
        <v>579.79998779296875</v>
      </c>
      <c r="H98" t="s">
        <v>24</v>
      </c>
      <c r="I98">
        <v>7</v>
      </c>
      <c r="J98" t="s">
        <v>468</v>
      </c>
      <c r="K98">
        <f>K99/AVERAGE(K101:K120)</f>
        <v>0.40477505855341195</v>
      </c>
      <c r="L98">
        <f t="shared" ref="L98:P98" si="13">L99/AVERAGE(L101:L120)</f>
        <v>8.119775839486966E-2</v>
      </c>
      <c r="M98">
        <f t="shared" si="13"/>
        <v>0.13564186784659596</v>
      </c>
      <c r="N98">
        <f t="shared" si="13"/>
        <v>0.26767650394409687</v>
      </c>
      <c r="O98">
        <f t="shared" si="13"/>
        <v>8.9211159650637459E-2</v>
      </c>
      <c r="P98">
        <f t="shared" si="13"/>
        <v>0.43843847396092822</v>
      </c>
    </row>
    <row r="99" spans="1:19" x14ac:dyDescent="0.5">
      <c r="A99">
        <v>524.41400146484375</v>
      </c>
      <c r="B99">
        <v>260</v>
      </c>
      <c r="H99" t="s">
        <v>1</v>
      </c>
      <c r="I99">
        <v>10</v>
      </c>
      <c r="J99" t="s">
        <v>459</v>
      </c>
      <c r="K99">
        <f>STDEV(K101:K120)</f>
        <v>5.4756692086104057E-2</v>
      </c>
      <c r="L99">
        <f t="shared" ref="L99:P99" si="14">STDEV(L101:L120)</f>
        <v>15297.776040311863</v>
      </c>
      <c r="M99">
        <f t="shared" si="14"/>
        <v>0.49615678148265951</v>
      </c>
      <c r="N99">
        <f t="shared" si="14"/>
        <v>46936.848750551857</v>
      </c>
      <c r="O99">
        <f t="shared" si="14"/>
        <v>0.50560596736178476</v>
      </c>
      <c r="P99">
        <f t="shared" si="14"/>
        <v>33670.47483583862</v>
      </c>
    </row>
    <row r="100" spans="1:19" x14ac:dyDescent="0.5">
      <c r="A100">
        <v>524.42401123046875</v>
      </c>
      <c r="B100">
        <v>92.75</v>
      </c>
      <c r="J100" t="s">
        <v>460</v>
      </c>
      <c r="K100" t="s">
        <v>461</v>
      </c>
      <c r="L100" t="s">
        <v>462</v>
      </c>
      <c r="M100" t="s">
        <v>463</v>
      </c>
      <c r="N100" t="s">
        <v>464</v>
      </c>
      <c r="O100" t="s">
        <v>465</v>
      </c>
      <c r="P100" t="s">
        <v>466</v>
      </c>
      <c r="Q100" t="s">
        <v>469</v>
      </c>
      <c r="R100" t="s">
        <v>470</v>
      </c>
      <c r="S100" t="s">
        <v>471</v>
      </c>
    </row>
    <row r="101" spans="1:19" x14ac:dyDescent="0.5">
      <c r="A101">
        <v>524.43402099609375</v>
      </c>
      <c r="B101">
        <v>91.25</v>
      </c>
      <c r="J101">
        <v>1</v>
      </c>
      <c r="K101">
        <v>0.17107097661019938</v>
      </c>
      <c r="L101">
        <v>176609.93961981102</v>
      </c>
      <c r="M101">
        <v>3.1983326395350322</v>
      </c>
      <c r="N101">
        <v>117169.70647214357</v>
      </c>
      <c r="O101">
        <v>5.0272453051650396</v>
      </c>
      <c r="P101">
        <v>62471.307889941505</v>
      </c>
      <c r="Q101">
        <f>L101/SUM(P101,N101,L101)</f>
        <v>0.49574587140273579</v>
      </c>
      <c r="R101">
        <f>N101/SUM(P101,N101,L101)</f>
        <v>0.32889654094259035</v>
      </c>
      <c r="S101">
        <f>P101/SUM(P101,N101,L101)</f>
        <v>0.1753575876546738</v>
      </c>
    </row>
    <row r="102" spans="1:19" x14ac:dyDescent="0.5">
      <c r="A102">
        <v>524.4439697265625</v>
      </c>
      <c r="B102">
        <v>141.30000305175781</v>
      </c>
      <c r="J102">
        <v>2</v>
      </c>
      <c r="K102">
        <v>9.0716870355432966E-2</v>
      </c>
      <c r="L102">
        <v>154416.762728392</v>
      </c>
      <c r="M102">
        <v>2.8485424919206106</v>
      </c>
      <c r="N102">
        <v>118039.56689530802</v>
      </c>
      <c r="O102">
        <v>5.0048389777565161</v>
      </c>
      <c r="P102">
        <v>50622.550315869492</v>
      </c>
      <c r="Q102">
        <f t="shared" ref="Q102:Q110" si="15">L102/SUM(P102,N102,L102)</f>
        <v>0.47795375159550813</v>
      </c>
      <c r="R102">
        <f t="shared" ref="R102:R110" si="16">N102/SUM(P102,N102,L102)</f>
        <v>0.36535835124037447</v>
      </c>
      <c r="S102">
        <f t="shared" ref="S102:S110" si="17">P102/SUM(P102,N102,L102)</f>
        <v>0.15668789716411738</v>
      </c>
    </row>
    <row r="103" spans="1:19" x14ac:dyDescent="0.5">
      <c r="A103">
        <v>524.4539794921875</v>
      </c>
      <c r="B103">
        <v>178.5</v>
      </c>
      <c r="J103">
        <v>3</v>
      </c>
      <c r="K103">
        <v>0.15062587847888786</v>
      </c>
      <c r="L103">
        <v>186818.60607289153</v>
      </c>
      <c r="M103">
        <v>3.7202208890749553</v>
      </c>
      <c r="N103">
        <v>160764.35198782446</v>
      </c>
      <c r="O103">
        <v>5.9064440152649391</v>
      </c>
      <c r="P103">
        <v>132508.61563498277</v>
      </c>
      <c r="Q103">
        <f t="shared" si="15"/>
        <v>0.38913119144079089</v>
      </c>
      <c r="R103">
        <f t="shared" si="16"/>
        <v>0.33486184885578379</v>
      </c>
      <c r="S103">
        <f t="shared" si="17"/>
        <v>0.27600695970342531</v>
      </c>
    </row>
    <row r="104" spans="1:19" x14ac:dyDescent="0.5">
      <c r="A104">
        <v>524.4639892578125</v>
      </c>
      <c r="B104">
        <v>178.80000305175781</v>
      </c>
      <c r="J104">
        <v>4</v>
      </c>
      <c r="K104">
        <v>0.20328484926420487</v>
      </c>
      <c r="L104">
        <v>188974.360420018</v>
      </c>
      <c r="M104">
        <v>3.3235442129141459</v>
      </c>
      <c r="N104">
        <v>123382.98004599063</v>
      </c>
      <c r="O104">
        <v>5.0600555926623452</v>
      </c>
      <c r="P104">
        <v>69366.511595858305</v>
      </c>
      <c r="Q104">
        <f t="shared" si="15"/>
        <v>0.49505515413637413</v>
      </c>
      <c r="R104">
        <f t="shared" si="16"/>
        <v>0.32322575437595041</v>
      </c>
      <c r="S104">
        <f t="shared" si="17"/>
        <v>0.18171909148767551</v>
      </c>
    </row>
    <row r="105" spans="1:19" x14ac:dyDescent="0.5">
      <c r="A105">
        <v>524.4739990234375</v>
      </c>
      <c r="B105">
        <v>162.5</v>
      </c>
      <c r="J105">
        <v>5</v>
      </c>
      <c r="K105">
        <v>5.7022629030056657E-2</v>
      </c>
      <c r="L105">
        <v>191720.22886088831</v>
      </c>
      <c r="M105">
        <v>4.4965555876173982</v>
      </c>
      <c r="N105">
        <v>248013.42328715598</v>
      </c>
      <c r="O105">
        <v>6.0254215445239465</v>
      </c>
      <c r="P105">
        <v>10423.127789354334</v>
      </c>
      <c r="Q105">
        <f t="shared" si="15"/>
        <v>0.42589657071820625</v>
      </c>
      <c r="R105">
        <f t="shared" si="16"/>
        <v>0.55094899008662301</v>
      </c>
      <c r="S105">
        <f t="shared" si="17"/>
        <v>2.3154439195170698E-2</v>
      </c>
    </row>
    <row r="106" spans="1:19" x14ac:dyDescent="0.5">
      <c r="A106">
        <v>524.4840087890625</v>
      </c>
      <c r="B106">
        <v>138.5</v>
      </c>
      <c r="J106">
        <v>6</v>
      </c>
      <c r="K106">
        <v>0.13775765584543015</v>
      </c>
      <c r="L106">
        <v>206349.71210329639</v>
      </c>
      <c r="M106">
        <v>3.8745725928562584</v>
      </c>
      <c r="N106">
        <v>193139.14746733932</v>
      </c>
      <c r="O106">
        <v>5.9725540769746566</v>
      </c>
      <c r="P106">
        <v>112183.34406355876</v>
      </c>
      <c r="Q106">
        <f t="shared" si="15"/>
        <v>0.40328497549345144</v>
      </c>
      <c r="R106">
        <f t="shared" si="16"/>
        <v>0.37746656178614441</v>
      </c>
      <c r="S106">
        <f t="shared" si="17"/>
        <v>0.21924846272040421</v>
      </c>
    </row>
    <row r="107" spans="1:19" x14ac:dyDescent="0.5">
      <c r="A107">
        <v>524.4940185546875</v>
      </c>
      <c r="B107">
        <v>95.25</v>
      </c>
      <c r="J107">
        <v>7</v>
      </c>
      <c r="K107">
        <v>0.12914762623689613</v>
      </c>
      <c r="L107">
        <v>189455.20698326465</v>
      </c>
      <c r="M107">
        <v>4.0464228829826272</v>
      </c>
      <c r="N107">
        <v>225994.49104599952</v>
      </c>
      <c r="O107">
        <v>6.1162685132521055</v>
      </c>
      <c r="P107">
        <v>67885.219634279114</v>
      </c>
      <c r="Q107">
        <f t="shared" si="15"/>
        <v>0.39197500544570069</v>
      </c>
      <c r="R107">
        <f t="shared" si="16"/>
        <v>0.46757327639075663</v>
      </c>
      <c r="S107">
        <f t="shared" si="17"/>
        <v>0.14045171816354274</v>
      </c>
    </row>
    <row r="108" spans="1:19" x14ac:dyDescent="0.5">
      <c r="A108">
        <v>524.5040283203125</v>
      </c>
      <c r="B108">
        <v>87</v>
      </c>
      <c r="J108">
        <v>8</v>
      </c>
      <c r="K108">
        <v>9.1506147112412672E-2</v>
      </c>
      <c r="L108">
        <v>207278.03817692483</v>
      </c>
      <c r="M108">
        <v>3.6644816617648224</v>
      </c>
      <c r="N108">
        <v>203803.84142062033</v>
      </c>
      <c r="O108">
        <v>5.9182120414181298</v>
      </c>
      <c r="P108">
        <v>84729.311645207898</v>
      </c>
      <c r="Q108">
        <f t="shared" si="15"/>
        <v>0.41805840980995501</v>
      </c>
      <c r="R108">
        <f t="shared" si="16"/>
        <v>0.41105131352478158</v>
      </c>
      <c r="S108">
        <f t="shared" si="17"/>
        <v>0.17089027666526341</v>
      </c>
    </row>
    <row r="109" spans="1:19" x14ac:dyDescent="0.5">
      <c r="A109">
        <v>524.51397705078125</v>
      </c>
      <c r="B109">
        <v>166.80000305175781</v>
      </c>
      <c r="J109">
        <v>9</v>
      </c>
      <c r="K109">
        <v>0.22962617013420433</v>
      </c>
      <c r="L109">
        <v>198377.69221668117</v>
      </c>
      <c r="M109">
        <v>4.1080214013520422</v>
      </c>
      <c r="N109">
        <v>206046.33782786317</v>
      </c>
      <c r="O109">
        <v>6.3182641667842745</v>
      </c>
      <c r="P109">
        <v>94438.070761034309</v>
      </c>
      <c r="Q109">
        <f t="shared" si="15"/>
        <v>0.39766037928384312</v>
      </c>
      <c r="R109">
        <f t="shared" si="16"/>
        <v>0.41303265470584533</v>
      </c>
      <c r="S109">
        <f t="shared" si="17"/>
        <v>0.18930696601031158</v>
      </c>
    </row>
    <row r="110" spans="1:19" x14ac:dyDescent="0.5">
      <c r="A110">
        <v>524.52398681640625</v>
      </c>
      <c r="B110">
        <v>240.19999694824219</v>
      </c>
      <c r="J110">
        <v>10</v>
      </c>
      <c r="K110">
        <v>9.2009627916978518E-2</v>
      </c>
      <c r="L110">
        <v>184014.02941708316</v>
      </c>
      <c r="M110">
        <v>3.2977448313229063</v>
      </c>
      <c r="N110">
        <v>157137.70245142566</v>
      </c>
      <c r="O110">
        <v>5.3258885718743363</v>
      </c>
      <c r="P110">
        <v>83335.448335054753</v>
      </c>
      <c r="Q110">
        <f t="shared" si="15"/>
        <v>0.43349725974960873</v>
      </c>
      <c r="R110">
        <f t="shared" si="16"/>
        <v>0.37018244550063917</v>
      </c>
      <c r="S110">
        <f t="shared" si="17"/>
        <v>0.19632029474975216</v>
      </c>
    </row>
    <row r="111" spans="1:19" x14ac:dyDescent="0.5">
      <c r="A111">
        <v>524.53399658203125</v>
      </c>
      <c r="B111">
        <v>199.19999694824219</v>
      </c>
      <c r="J111">
        <v>11</v>
      </c>
    </row>
    <row r="112" spans="1:19" x14ac:dyDescent="0.5">
      <c r="A112">
        <v>524.54400634765625</v>
      </c>
      <c r="B112">
        <v>139.30000305175781</v>
      </c>
      <c r="J112">
        <v>12</v>
      </c>
    </row>
    <row r="113" spans="1:10" x14ac:dyDescent="0.5">
      <c r="A113">
        <v>524.55401611328125</v>
      </c>
      <c r="B113">
        <v>147.5</v>
      </c>
      <c r="J113">
        <v>13</v>
      </c>
    </row>
    <row r="114" spans="1:10" x14ac:dyDescent="0.5">
      <c r="A114">
        <v>524.56402587890625</v>
      </c>
      <c r="B114">
        <v>142.5</v>
      </c>
      <c r="J114">
        <v>14</v>
      </c>
    </row>
    <row r="115" spans="1:10" x14ac:dyDescent="0.5">
      <c r="A115">
        <v>524.573974609375</v>
      </c>
      <c r="B115">
        <v>117</v>
      </c>
      <c r="J115">
        <v>15</v>
      </c>
    </row>
    <row r="116" spans="1:10" x14ac:dyDescent="0.5">
      <c r="A116">
        <v>524.583984375</v>
      </c>
      <c r="B116">
        <v>159.69999694824219</v>
      </c>
      <c r="J116">
        <v>16</v>
      </c>
    </row>
    <row r="117" spans="1:10" x14ac:dyDescent="0.5">
      <c r="A117">
        <v>524.593994140625</v>
      </c>
      <c r="B117">
        <v>199</v>
      </c>
      <c r="J117">
        <v>17</v>
      </c>
    </row>
    <row r="118" spans="1:10" x14ac:dyDescent="0.5">
      <c r="A118">
        <v>524.60400390625</v>
      </c>
      <c r="B118">
        <v>178.80000305175781</v>
      </c>
      <c r="J118">
        <v>18</v>
      </c>
    </row>
    <row r="119" spans="1:10" x14ac:dyDescent="0.5">
      <c r="A119">
        <v>524.614013671875</v>
      </c>
      <c r="B119">
        <v>164</v>
      </c>
      <c r="J119">
        <v>19</v>
      </c>
    </row>
    <row r="120" spans="1:10" x14ac:dyDescent="0.5">
      <c r="A120">
        <v>524.6240234375</v>
      </c>
      <c r="B120">
        <v>129.30000305175781</v>
      </c>
      <c r="J120">
        <v>20</v>
      </c>
    </row>
    <row r="121" spans="1:10" x14ac:dyDescent="0.5">
      <c r="A121">
        <v>524.63397216796875</v>
      </c>
      <c r="B121">
        <v>94.25</v>
      </c>
    </row>
    <row r="122" spans="1:10" x14ac:dyDescent="0.5">
      <c r="A122">
        <v>524.64398193359375</v>
      </c>
      <c r="B122">
        <v>96.25</v>
      </c>
    </row>
    <row r="123" spans="1:10" x14ac:dyDescent="0.5">
      <c r="A123">
        <v>524.65399169921875</v>
      </c>
      <c r="B123">
        <v>126</v>
      </c>
    </row>
    <row r="124" spans="1:10" x14ac:dyDescent="0.5">
      <c r="A124">
        <v>524.66400146484375</v>
      </c>
      <c r="B124">
        <v>190.80000305175781</v>
      </c>
    </row>
    <row r="125" spans="1:10" x14ac:dyDescent="0.5">
      <c r="A125">
        <v>524.67401123046875</v>
      </c>
      <c r="B125">
        <v>196.19999694824219</v>
      </c>
    </row>
    <row r="126" spans="1:10" x14ac:dyDescent="0.5">
      <c r="A126">
        <v>524.68402099609375</v>
      </c>
      <c r="B126">
        <v>125.80000305175781</v>
      </c>
    </row>
    <row r="127" spans="1:10" x14ac:dyDescent="0.5">
      <c r="A127">
        <v>524.6939697265625</v>
      </c>
      <c r="B127">
        <v>118.30000305175781</v>
      </c>
    </row>
    <row r="128" spans="1:10" x14ac:dyDescent="0.5">
      <c r="A128">
        <v>524.7039794921875</v>
      </c>
      <c r="B128">
        <v>165</v>
      </c>
    </row>
    <row r="129" spans="1:2" x14ac:dyDescent="0.5">
      <c r="A129">
        <v>524.7139892578125</v>
      </c>
      <c r="B129">
        <v>179.30000305175781</v>
      </c>
    </row>
    <row r="130" spans="1:2" x14ac:dyDescent="0.5">
      <c r="A130">
        <v>524.7239990234375</v>
      </c>
      <c r="B130">
        <v>183</v>
      </c>
    </row>
    <row r="131" spans="1:2" x14ac:dyDescent="0.5">
      <c r="A131">
        <v>524.7340087890625</v>
      </c>
      <c r="B131">
        <v>316.5</v>
      </c>
    </row>
    <row r="132" spans="1:2" x14ac:dyDescent="0.5">
      <c r="A132">
        <v>524.7440185546875</v>
      </c>
      <c r="B132">
        <v>1714</v>
      </c>
    </row>
    <row r="133" spans="1:2" x14ac:dyDescent="0.5">
      <c r="A133">
        <v>524.7540283203125</v>
      </c>
      <c r="B133">
        <v>11080</v>
      </c>
    </row>
    <row r="134" spans="1:2" x14ac:dyDescent="0.5">
      <c r="A134">
        <v>524.76397705078125</v>
      </c>
      <c r="B134">
        <v>42000</v>
      </c>
    </row>
    <row r="135" spans="1:2" x14ac:dyDescent="0.5">
      <c r="A135">
        <v>524.77398681640625</v>
      </c>
      <c r="B135">
        <v>74710</v>
      </c>
    </row>
    <row r="136" spans="1:2" x14ac:dyDescent="0.5">
      <c r="A136">
        <v>524.78399658203125</v>
      </c>
      <c r="B136">
        <v>64620</v>
      </c>
    </row>
    <row r="137" spans="1:2" x14ac:dyDescent="0.5">
      <c r="A137">
        <v>524.79400634765625</v>
      </c>
      <c r="B137">
        <v>27130</v>
      </c>
    </row>
    <row r="138" spans="1:2" x14ac:dyDescent="0.5">
      <c r="A138">
        <v>524.80401611328125</v>
      </c>
      <c r="B138">
        <v>5657</v>
      </c>
    </row>
    <row r="139" spans="1:2" x14ac:dyDescent="0.5">
      <c r="A139">
        <v>524.81402587890625</v>
      </c>
      <c r="B139">
        <v>1225</v>
      </c>
    </row>
    <row r="140" spans="1:2" x14ac:dyDescent="0.5">
      <c r="A140">
        <v>524.823974609375</v>
      </c>
      <c r="B140">
        <v>759.29998779296875</v>
      </c>
    </row>
    <row r="141" spans="1:2" x14ac:dyDescent="0.5">
      <c r="A141">
        <v>524.833984375</v>
      </c>
      <c r="B141">
        <v>929</v>
      </c>
    </row>
    <row r="142" spans="1:2" x14ac:dyDescent="0.5">
      <c r="A142">
        <v>524.843994140625</v>
      </c>
      <c r="B142">
        <v>1100</v>
      </c>
    </row>
    <row r="143" spans="1:2" x14ac:dyDescent="0.5">
      <c r="A143">
        <v>524.85400390625</v>
      </c>
      <c r="B143">
        <v>895.29998779296875</v>
      </c>
    </row>
    <row r="144" spans="1:2" x14ac:dyDescent="0.5">
      <c r="A144">
        <v>524.864013671875</v>
      </c>
      <c r="B144">
        <v>564.29998779296875</v>
      </c>
    </row>
    <row r="145" spans="1:2" x14ac:dyDescent="0.5">
      <c r="A145">
        <v>524.8740234375</v>
      </c>
      <c r="B145">
        <v>389.5</v>
      </c>
    </row>
    <row r="146" spans="1:2" x14ac:dyDescent="0.5">
      <c r="A146">
        <v>524.88397216796875</v>
      </c>
      <c r="B146">
        <v>412.20001220703125</v>
      </c>
    </row>
    <row r="147" spans="1:2" x14ac:dyDescent="0.5">
      <c r="A147">
        <v>524.89398193359375</v>
      </c>
      <c r="B147">
        <v>623.70001220703125</v>
      </c>
    </row>
    <row r="148" spans="1:2" x14ac:dyDescent="0.5">
      <c r="A148">
        <v>524.90399169921875</v>
      </c>
      <c r="B148">
        <v>639.5</v>
      </c>
    </row>
    <row r="149" spans="1:2" x14ac:dyDescent="0.5">
      <c r="A149">
        <v>524.91400146484375</v>
      </c>
      <c r="B149">
        <v>386</v>
      </c>
    </row>
    <row r="150" spans="1:2" x14ac:dyDescent="0.5">
      <c r="A150">
        <v>524.92401123046875</v>
      </c>
      <c r="B150">
        <v>253</v>
      </c>
    </row>
    <row r="151" spans="1:2" x14ac:dyDescent="0.5">
      <c r="A151">
        <v>524.93402099609375</v>
      </c>
      <c r="B151">
        <v>230.5</v>
      </c>
    </row>
    <row r="152" spans="1:2" x14ac:dyDescent="0.5">
      <c r="A152">
        <v>524.9439697265625</v>
      </c>
      <c r="B152">
        <v>182.69999694824219</v>
      </c>
    </row>
    <row r="153" spans="1:2" x14ac:dyDescent="0.5">
      <c r="A153">
        <v>524.9539794921875</v>
      </c>
      <c r="B153">
        <v>158</v>
      </c>
    </row>
    <row r="154" spans="1:2" x14ac:dyDescent="0.5">
      <c r="A154">
        <v>524.9639892578125</v>
      </c>
      <c r="B154">
        <v>156.30000305175781</v>
      </c>
    </row>
    <row r="155" spans="1:2" x14ac:dyDescent="0.5">
      <c r="A155">
        <v>524.9739990234375</v>
      </c>
      <c r="B155">
        <v>165</v>
      </c>
    </row>
    <row r="156" spans="1:2" x14ac:dyDescent="0.5">
      <c r="A156">
        <v>524.9840087890625</v>
      </c>
      <c r="B156">
        <v>159.30000305175781</v>
      </c>
    </row>
    <row r="157" spans="1:2" x14ac:dyDescent="0.5">
      <c r="A157">
        <v>524.9940185546875</v>
      </c>
      <c r="B157">
        <v>144.19999694824219</v>
      </c>
    </row>
    <row r="158" spans="1:2" x14ac:dyDescent="0.5">
      <c r="A158">
        <v>525.0040283203125</v>
      </c>
      <c r="B158">
        <v>172.80000305175781</v>
      </c>
    </row>
    <row r="159" spans="1:2" x14ac:dyDescent="0.5">
      <c r="A159">
        <v>525.01397705078125</v>
      </c>
      <c r="B159">
        <v>180.30000305175781</v>
      </c>
    </row>
    <row r="160" spans="1:2" x14ac:dyDescent="0.5">
      <c r="A160">
        <v>525.02398681640625</v>
      </c>
      <c r="B160">
        <v>138</v>
      </c>
    </row>
    <row r="161" spans="1:2" x14ac:dyDescent="0.5">
      <c r="A161">
        <v>525.03399658203125</v>
      </c>
      <c r="B161">
        <v>131</v>
      </c>
    </row>
    <row r="162" spans="1:2" x14ac:dyDescent="0.5">
      <c r="A162">
        <v>525.04400634765625</v>
      </c>
      <c r="B162">
        <v>124.80000305175781</v>
      </c>
    </row>
    <row r="163" spans="1:2" x14ac:dyDescent="0.5">
      <c r="A163">
        <v>525.05401611328125</v>
      </c>
      <c r="B163">
        <v>95.25</v>
      </c>
    </row>
    <row r="164" spans="1:2" x14ac:dyDescent="0.5">
      <c r="A164">
        <v>525.06402587890625</v>
      </c>
      <c r="B164">
        <v>136.30000305175781</v>
      </c>
    </row>
    <row r="165" spans="1:2" x14ac:dyDescent="0.5">
      <c r="A165">
        <v>525.073974609375</v>
      </c>
      <c r="B165">
        <v>222.5</v>
      </c>
    </row>
    <row r="166" spans="1:2" x14ac:dyDescent="0.5">
      <c r="A166">
        <v>525.083984375</v>
      </c>
      <c r="B166">
        <v>243.30000305175781</v>
      </c>
    </row>
    <row r="167" spans="1:2" x14ac:dyDescent="0.5">
      <c r="A167">
        <v>525.093994140625</v>
      </c>
      <c r="B167">
        <v>210</v>
      </c>
    </row>
    <row r="168" spans="1:2" x14ac:dyDescent="0.5">
      <c r="A168">
        <v>525.10400390625</v>
      </c>
      <c r="B168">
        <v>191.80000305175781</v>
      </c>
    </row>
    <row r="169" spans="1:2" x14ac:dyDescent="0.5">
      <c r="A169">
        <v>525.114013671875</v>
      </c>
      <c r="B169">
        <v>218.80000305175781</v>
      </c>
    </row>
    <row r="170" spans="1:2" x14ac:dyDescent="0.5">
      <c r="A170">
        <v>525.1240234375</v>
      </c>
      <c r="B170">
        <v>237.30000305175781</v>
      </c>
    </row>
    <row r="171" spans="1:2" x14ac:dyDescent="0.5">
      <c r="A171">
        <v>525.13397216796875</v>
      </c>
      <c r="B171">
        <v>158.69999694824219</v>
      </c>
    </row>
    <row r="172" spans="1:2" x14ac:dyDescent="0.5">
      <c r="A172">
        <v>525.14398193359375</v>
      </c>
      <c r="B172">
        <v>80.25</v>
      </c>
    </row>
    <row r="173" spans="1:2" x14ac:dyDescent="0.5">
      <c r="A173">
        <v>525.15399169921875</v>
      </c>
      <c r="B173">
        <v>99.75</v>
      </c>
    </row>
    <row r="174" spans="1:2" x14ac:dyDescent="0.5">
      <c r="A174">
        <v>525.16400146484375</v>
      </c>
      <c r="B174">
        <v>102.80000305175781</v>
      </c>
    </row>
    <row r="175" spans="1:2" x14ac:dyDescent="0.5">
      <c r="A175">
        <v>525.17401123046875</v>
      </c>
      <c r="B175">
        <v>56</v>
      </c>
    </row>
    <row r="176" spans="1:2" x14ac:dyDescent="0.5">
      <c r="A176">
        <v>525.18499755859375</v>
      </c>
      <c r="B176">
        <v>69.75</v>
      </c>
    </row>
    <row r="177" spans="1:2" x14ac:dyDescent="0.5">
      <c r="A177">
        <v>525.19500732421875</v>
      </c>
      <c r="B177">
        <v>145.19999694824219</v>
      </c>
    </row>
    <row r="178" spans="1:2" x14ac:dyDescent="0.5">
      <c r="A178">
        <v>525.2039794921875</v>
      </c>
      <c r="B178">
        <v>177.30000305175781</v>
      </c>
    </row>
    <row r="179" spans="1:2" x14ac:dyDescent="0.5">
      <c r="A179">
        <v>525.2139892578125</v>
      </c>
      <c r="B179">
        <v>179.5</v>
      </c>
    </row>
    <row r="180" spans="1:2" x14ac:dyDescent="0.5">
      <c r="A180">
        <v>525.2239990234375</v>
      </c>
      <c r="B180">
        <v>256.29998779296875</v>
      </c>
    </row>
    <row r="181" spans="1:2" x14ac:dyDescent="0.5">
      <c r="A181">
        <v>525.2340087890625</v>
      </c>
      <c r="B181">
        <v>469.20001220703125</v>
      </c>
    </row>
    <row r="182" spans="1:2" x14ac:dyDescent="0.5">
      <c r="A182">
        <v>525.2449951171875</v>
      </c>
      <c r="B182">
        <v>1032</v>
      </c>
    </row>
    <row r="183" spans="1:2" x14ac:dyDescent="0.5">
      <c r="A183">
        <v>525.2550048828125</v>
      </c>
      <c r="B183">
        <v>5161</v>
      </c>
    </row>
    <row r="184" spans="1:2" x14ac:dyDescent="0.5">
      <c r="A184">
        <v>525.2650146484375</v>
      </c>
      <c r="B184">
        <v>29070</v>
      </c>
    </row>
    <row r="185" spans="1:2" x14ac:dyDescent="0.5">
      <c r="A185">
        <v>525.2750244140625</v>
      </c>
      <c r="B185">
        <v>72210</v>
      </c>
    </row>
    <row r="186" spans="1:2" x14ac:dyDescent="0.5">
      <c r="A186">
        <v>525.28497314453125</v>
      </c>
      <c r="B186">
        <v>82410</v>
      </c>
    </row>
    <row r="187" spans="1:2" x14ac:dyDescent="0.5">
      <c r="A187">
        <v>525.29400634765625</v>
      </c>
      <c r="B187">
        <v>43930</v>
      </c>
    </row>
    <row r="188" spans="1:2" x14ac:dyDescent="0.5">
      <c r="A188">
        <v>525.30499267578125</v>
      </c>
      <c r="B188">
        <v>10370</v>
      </c>
    </row>
    <row r="189" spans="1:2" x14ac:dyDescent="0.5">
      <c r="A189">
        <v>525.31500244140625</v>
      </c>
      <c r="B189">
        <v>1563</v>
      </c>
    </row>
    <row r="190" spans="1:2" x14ac:dyDescent="0.5">
      <c r="A190">
        <v>525.32501220703125</v>
      </c>
      <c r="B190">
        <v>540.20001220703125</v>
      </c>
    </row>
    <row r="191" spans="1:2" x14ac:dyDescent="0.5">
      <c r="A191">
        <v>525.33502197265625</v>
      </c>
      <c r="B191">
        <v>587.5</v>
      </c>
    </row>
    <row r="192" spans="1:2" x14ac:dyDescent="0.5">
      <c r="A192">
        <v>525.344970703125</v>
      </c>
      <c r="B192">
        <v>692.79998779296875</v>
      </c>
    </row>
    <row r="193" spans="1:2" x14ac:dyDescent="0.5">
      <c r="A193">
        <v>525.35498046875</v>
      </c>
      <c r="B193">
        <v>688</v>
      </c>
    </row>
    <row r="194" spans="1:2" x14ac:dyDescent="0.5">
      <c r="A194">
        <v>525.364990234375</v>
      </c>
      <c r="B194">
        <v>524.70001220703125</v>
      </c>
    </row>
    <row r="195" spans="1:2" x14ac:dyDescent="0.5">
      <c r="A195">
        <v>525.375</v>
      </c>
      <c r="B195">
        <v>316.29998779296875</v>
      </c>
    </row>
    <row r="196" spans="1:2" x14ac:dyDescent="0.5">
      <c r="A196">
        <v>525.385009765625</v>
      </c>
      <c r="B196">
        <v>252.5</v>
      </c>
    </row>
    <row r="197" spans="1:2" x14ac:dyDescent="0.5">
      <c r="A197">
        <v>525.39501953125</v>
      </c>
      <c r="B197">
        <v>297.5</v>
      </c>
    </row>
    <row r="198" spans="1:2" x14ac:dyDescent="0.5">
      <c r="A198">
        <v>525.405029296875</v>
      </c>
      <c r="B198">
        <v>303.79998779296875</v>
      </c>
    </row>
    <row r="199" spans="1:2" x14ac:dyDescent="0.5">
      <c r="A199">
        <v>525.41497802734375</v>
      </c>
      <c r="B199">
        <v>251.5</v>
      </c>
    </row>
    <row r="200" spans="1:2" x14ac:dyDescent="0.5">
      <c r="A200">
        <v>525.42498779296875</v>
      </c>
      <c r="B200">
        <v>185</v>
      </c>
    </row>
    <row r="201" spans="1:2" x14ac:dyDescent="0.5">
      <c r="A201">
        <v>525.43499755859375</v>
      </c>
      <c r="B201">
        <v>131.69999694824219</v>
      </c>
    </row>
    <row r="202" spans="1:2" x14ac:dyDescent="0.5">
      <c r="A202">
        <v>525.44500732421875</v>
      </c>
      <c r="B202">
        <v>116.30000305175781</v>
      </c>
    </row>
    <row r="203" spans="1:2" x14ac:dyDescent="0.5">
      <c r="A203">
        <v>525.45501708984375</v>
      </c>
      <c r="B203">
        <v>125.19999694824219</v>
      </c>
    </row>
    <row r="204" spans="1:2" x14ac:dyDescent="0.5">
      <c r="A204">
        <v>525.46502685546875</v>
      </c>
      <c r="B204">
        <v>168.5</v>
      </c>
    </row>
    <row r="205" spans="1:2" x14ac:dyDescent="0.5">
      <c r="A205">
        <v>525.4749755859375</v>
      </c>
      <c r="B205">
        <v>256.29998779296875</v>
      </c>
    </row>
    <row r="206" spans="1:2" x14ac:dyDescent="0.5">
      <c r="A206">
        <v>525.4849853515625</v>
      </c>
      <c r="B206">
        <v>257.20001220703125</v>
      </c>
    </row>
    <row r="207" spans="1:2" x14ac:dyDescent="0.5">
      <c r="A207">
        <v>525.4949951171875</v>
      </c>
      <c r="B207">
        <v>159.69999694824219</v>
      </c>
    </row>
    <row r="208" spans="1:2" x14ac:dyDescent="0.5">
      <c r="A208">
        <v>525.5050048828125</v>
      </c>
      <c r="B208">
        <v>102.5</v>
      </c>
    </row>
    <row r="209" spans="1:2" x14ac:dyDescent="0.5">
      <c r="A209">
        <v>525.5150146484375</v>
      </c>
      <c r="B209">
        <v>132</v>
      </c>
    </row>
    <row r="210" spans="1:2" x14ac:dyDescent="0.5">
      <c r="A210">
        <v>525.5250244140625</v>
      </c>
      <c r="B210">
        <v>200</v>
      </c>
    </row>
    <row r="211" spans="1:2" x14ac:dyDescent="0.5">
      <c r="A211">
        <v>525.53497314453125</v>
      </c>
      <c r="B211">
        <v>211</v>
      </c>
    </row>
    <row r="212" spans="1:2" x14ac:dyDescent="0.5">
      <c r="A212">
        <v>525.54498291015625</v>
      </c>
      <c r="B212">
        <v>144</v>
      </c>
    </row>
    <row r="213" spans="1:2" x14ac:dyDescent="0.5">
      <c r="A213">
        <v>525.55499267578125</v>
      </c>
      <c r="B213">
        <v>88.75</v>
      </c>
    </row>
    <row r="214" spans="1:2" x14ac:dyDescent="0.5">
      <c r="A214">
        <v>525.56500244140625</v>
      </c>
      <c r="B214">
        <v>91.5</v>
      </c>
    </row>
    <row r="215" spans="1:2" x14ac:dyDescent="0.5">
      <c r="A215">
        <v>525.57501220703125</v>
      </c>
      <c r="B215">
        <v>101.30000305175781</v>
      </c>
    </row>
    <row r="216" spans="1:2" x14ac:dyDescent="0.5">
      <c r="A216">
        <v>525.58502197265625</v>
      </c>
      <c r="B216">
        <v>95.5</v>
      </c>
    </row>
    <row r="217" spans="1:2" x14ac:dyDescent="0.5">
      <c r="A217">
        <v>525.594970703125</v>
      </c>
      <c r="B217">
        <v>104.5</v>
      </c>
    </row>
    <row r="218" spans="1:2" x14ac:dyDescent="0.5">
      <c r="A218">
        <v>525.60498046875</v>
      </c>
      <c r="B218">
        <v>129.30000305175781</v>
      </c>
    </row>
    <row r="219" spans="1:2" x14ac:dyDescent="0.5">
      <c r="A219">
        <v>525.614990234375</v>
      </c>
      <c r="B219">
        <v>143</v>
      </c>
    </row>
    <row r="220" spans="1:2" x14ac:dyDescent="0.5">
      <c r="A220">
        <v>525.625</v>
      </c>
      <c r="B220">
        <v>136.5</v>
      </c>
    </row>
    <row r="221" spans="1:2" x14ac:dyDescent="0.5">
      <c r="A221">
        <v>525.635009765625</v>
      </c>
      <c r="B221">
        <v>120.5</v>
      </c>
    </row>
    <row r="222" spans="1:2" x14ac:dyDescent="0.5">
      <c r="A222">
        <v>525.64501953125</v>
      </c>
      <c r="B222">
        <v>126</v>
      </c>
    </row>
    <row r="223" spans="1:2" x14ac:dyDescent="0.5">
      <c r="A223">
        <v>525.655029296875</v>
      </c>
      <c r="B223">
        <v>191</v>
      </c>
    </row>
    <row r="224" spans="1:2" x14ac:dyDescent="0.5">
      <c r="A224">
        <v>525.66497802734375</v>
      </c>
      <c r="B224">
        <v>251.80000305175781</v>
      </c>
    </row>
    <row r="225" spans="1:2" x14ac:dyDescent="0.5">
      <c r="A225">
        <v>525.67498779296875</v>
      </c>
      <c r="B225">
        <v>214</v>
      </c>
    </row>
    <row r="226" spans="1:2" x14ac:dyDescent="0.5">
      <c r="A226">
        <v>525.68499755859375</v>
      </c>
      <c r="B226">
        <v>137</v>
      </c>
    </row>
    <row r="227" spans="1:2" x14ac:dyDescent="0.5">
      <c r="A227">
        <v>525.69500732421875</v>
      </c>
      <c r="B227">
        <v>119</v>
      </c>
    </row>
    <row r="228" spans="1:2" x14ac:dyDescent="0.5">
      <c r="A228">
        <v>525.70501708984375</v>
      </c>
      <c r="B228">
        <v>168</v>
      </c>
    </row>
    <row r="229" spans="1:2" x14ac:dyDescent="0.5">
      <c r="A229">
        <v>525.71502685546875</v>
      </c>
      <c r="B229">
        <v>204.5</v>
      </c>
    </row>
    <row r="230" spans="1:2" x14ac:dyDescent="0.5">
      <c r="A230">
        <v>525.7249755859375</v>
      </c>
      <c r="B230">
        <v>188.30000305175781</v>
      </c>
    </row>
    <row r="231" spans="1:2" x14ac:dyDescent="0.5">
      <c r="A231">
        <v>525.7349853515625</v>
      </c>
      <c r="B231">
        <v>256.5</v>
      </c>
    </row>
    <row r="232" spans="1:2" x14ac:dyDescent="0.5">
      <c r="A232">
        <v>525.7449951171875</v>
      </c>
      <c r="B232">
        <v>678.20001220703125</v>
      </c>
    </row>
    <row r="233" spans="1:2" x14ac:dyDescent="0.5">
      <c r="A233">
        <v>525.7550048828125</v>
      </c>
      <c r="B233">
        <v>3946</v>
      </c>
    </row>
    <row r="234" spans="1:2" x14ac:dyDescent="0.5">
      <c r="A234">
        <v>525.7650146484375</v>
      </c>
      <c r="B234">
        <v>21410</v>
      </c>
    </row>
    <row r="235" spans="1:2" x14ac:dyDescent="0.5">
      <c r="A235">
        <v>525.7750244140625</v>
      </c>
      <c r="B235">
        <v>64810</v>
      </c>
    </row>
    <row r="236" spans="1:2" x14ac:dyDescent="0.5">
      <c r="A236">
        <v>525.78497314453125</v>
      </c>
      <c r="B236">
        <v>92910</v>
      </c>
    </row>
    <row r="237" spans="1:2" x14ac:dyDescent="0.5">
      <c r="A237">
        <v>525.79498291015625</v>
      </c>
      <c r="B237">
        <v>62400</v>
      </c>
    </row>
    <row r="238" spans="1:2" x14ac:dyDescent="0.5">
      <c r="A238">
        <v>525.80499267578125</v>
      </c>
      <c r="B238">
        <v>18740</v>
      </c>
    </row>
    <row r="239" spans="1:2" x14ac:dyDescent="0.5">
      <c r="A239">
        <v>525.81500244140625</v>
      </c>
      <c r="B239">
        <v>2809</v>
      </c>
    </row>
    <row r="240" spans="1:2" x14ac:dyDescent="0.5">
      <c r="A240">
        <v>525.82501220703125</v>
      </c>
      <c r="B240">
        <v>635.5</v>
      </c>
    </row>
    <row r="241" spans="1:2" x14ac:dyDescent="0.5">
      <c r="A241">
        <v>525.83502197265625</v>
      </c>
      <c r="B241">
        <v>630.29998779296875</v>
      </c>
    </row>
    <row r="242" spans="1:2" x14ac:dyDescent="0.5">
      <c r="A242">
        <v>525.844970703125</v>
      </c>
      <c r="B242">
        <v>873</v>
      </c>
    </row>
    <row r="243" spans="1:2" x14ac:dyDescent="0.5">
      <c r="A243">
        <v>525.85498046875</v>
      </c>
      <c r="B243">
        <v>869</v>
      </c>
    </row>
    <row r="244" spans="1:2" x14ac:dyDescent="0.5">
      <c r="A244">
        <v>525.864990234375</v>
      </c>
      <c r="B244">
        <v>589.29998779296875</v>
      </c>
    </row>
    <row r="245" spans="1:2" x14ac:dyDescent="0.5">
      <c r="A245">
        <v>525.875</v>
      </c>
      <c r="B245">
        <v>323.70001220703125</v>
      </c>
    </row>
    <row r="246" spans="1:2" x14ac:dyDescent="0.5">
      <c r="A246">
        <v>525.885009765625</v>
      </c>
      <c r="B246">
        <v>269.20001220703125</v>
      </c>
    </row>
    <row r="247" spans="1:2" x14ac:dyDescent="0.5">
      <c r="A247">
        <v>525.89501953125</v>
      </c>
      <c r="B247">
        <v>302.29998779296875</v>
      </c>
    </row>
    <row r="248" spans="1:2" x14ac:dyDescent="0.5">
      <c r="A248">
        <v>525.905029296875</v>
      </c>
      <c r="B248">
        <v>311</v>
      </c>
    </row>
    <row r="249" spans="1:2" x14ac:dyDescent="0.5">
      <c r="A249">
        <v>525.91497802734375</v>
      </c>
      <c r="B249">
        <v>310.29998779296875</v>
      </c>
    </row>
    <row r="250" spans="1:2" x14ac:dyDescent="0.5">
      <c r="A250">
        <v>525.92498779296875</v>
      </c>
      <c r="B250">
        <v>223.19999694824219</v>
      </c>
    </row>
    <row r="251" spans="1:2" x14ac:dyDescent="0.5">
      <c r="A251">
        <v>525.93499755859375</v>
      </c>
      <c r="B251">
        <v>99.75</v>
      </c>
    </row>
    <row r="252" spans="1:2" x14ac:dyDescent="0.5">
      <c r="A252">
        <v>525.94500732421875</v>
      </c>
      <c r="B252">
        <v>41.25</v>
      </c>
    </row>
    <row r="253" spans="1:2" x14ac:dyDescent="0.5">
      <c r="A253">
        <v>525.95501708984375</v>
      </c>
      <c r="B253">
        <v>84.75</v>
      </c>
    </row>
    <row r="254" spans="1:2" x14ac:dyDescent="0.5">
      <c r="A254">
        <v>525.96502685546875</v>
      </c>
      <c r="B254">
        <v>172.5</v>
      </c>
    </row>
    <row r="255" spans="1:2" x14ac:dyDescent="0.5">
      <c r="A255">
        <v>525.9749755859375</v>
      </c>
      <c r="B255">
        <v>185</v>
      </c>
    </row>
    <row r="256" spans="1:2" x14ac:dyDescent="0.5">
      <c r="A256">
        <v>525.9849853515625</v>
      </c>
      <c r="B256">
        <v>175.19999694824219</v>
      </c>
    </row>
    <row r="257" spans="1:2" x14ac:dyDescent="0.5">
      <c r="A257">
        <v>525.9949951171875</v>
      </c>
      <c r="B257">
        <v>216.30000305175781</v>
      </c>
    </row>
    <row r="258" spans="1:2" x14ac:dyDescent="0.5">
      <c r="A258">
        <v>526.0050048828125</v>
      </c>
      <c r="B258">
        <v>235</v>
      </c>
    </row>
    <row r="259" spans="1:2" x14ac:dyDescent="0.5">
      <c r="A259">
        <v>526.0150146484375</v>
      </c>
      <c r="B259">
        <v>200.69999694824219</v>
      </c>
    </row>
    <row r="260" spans="1:2" x14ac:dyDescent="0.5">
      <c r="A260">
        <v>526.0250244140625</v>
      </c>
      <c r="B260">
        <v>148.19999694824219</v>
      </c>
    </row>
    <row r="261" spans="1:2" x14ac:dyDescent="0.5">
      <c r="A261">
        <v>526.03497314453125</v>
      </c>
      <c r="B261">
        <v>118.5</v>
      </c>
    </row>
    <row r="262" spans="1:2" x14ac:dyDescent="0.5">
      <c r="A262">
        <v>526.04498291015625</v>
      </c>
      <c r="B262">
        <v>117.5</v>
      </c>
    </row>
    <row r="263" spans="1:2" x14ac:dyDescent="0.5">
      <c r="A263">
        <v>526.05499267578125</v>
      </c>
      <c r="B263">
        <v>108</v>
      </c>
    </row>
    <row r="264" spans="1:2" x14ac:dyDescent="0.5">
      <c r="A264">
        <v>526.06500244140625</v>
      </c>
      <c r="B264">
        <v>99.25</v>
      </c>
    </row>
    <row r="265" spans="1:2" x14ac:dyDescent="0.5">
      <c r="A265">
        <v>526.07501220703125</v>
      </c>
      <c r="B265">
        <v>129.5</v>
      </c>
    </row>
    <row r="266" spans="1:2" x14ac:dyDescent="0.5">
      <c r="A266">
        <v>526.08502197265625</v>
      </c>
      <c r="B266">
        <v>181.5</v>
      </c>
    </row>
    <row r="267" spans="1:2" x14ac:dyDescent="0.5">
      <c r="A267">
        <v>526.094970703125</v>
      </c>
      <c r="B267">
        <v>229</v>
      </c>
    </row>
    <row r="268" spans="1:2" x14ac:dyDescent="0.5">
      <c r="A268">
        <v>526.10498046875</v>
      </c>
      <c r="B268">
        <v>228.30000305175781</v>
      </c>
    </row>
    <row r="269" spans="1:2" x14ac:dyDescent="0.5">
      <c r="A269">
        <v>526.114990234375</v>
      </c>
      <c r="B269">
        <v>173.5</v>
      </c>
    </row>
    <row r="270" spans="1:2" x14ac:dyDescent="0.5">
      <c r="A270">
        <v>526.125</v>
      </c>
      <c r="B270">
        <v>160.30000305175781</v>
      </c>
    </row>
    <row r="271" spans="1:2" x14ac:dyDescent="0.5">
      <c r="A271">
        <v>526.135009765625</v>
      </c>
      <c r="B271">
        <v>179.80000305175781</v>
      </c>
    </row>
    <row r="272" spans="1:2" x14ac:dyDescent="0.5">
      <c r="A272">
        <v>526.14501953125</v>
      </c>
      <c r="B272">
        <v>176.80000305175781</v>
      </c>
    </row>
    <row r="273" spans="1:2" x14ac:dyDescent="0.5">
      <c r="A273">
        <v>526.155029296875</v>
      </c>
      <c r="B273">
        <v>174.80000305175781</v>
      </c>
    </row>
    <row r="274" spans="1:2" x14ac:dyDescent="0.5">
      <c r="A274">
        <v>526.16497802734375</v>
      </c>
      <c r="B274">
        <v>161</v>
      </c>
    </row>
    <row r="275" spans="1:2" x14ac:dyDescent="0.5">
      <c r="A275">
        <v>526.17498779296875</v>
      </c>
      <c r="B275">
        <v>145.19999694824219</v>
      </c>
    </row>
    <row r="276" spans="1:2" x14ac:dyDescent="0.5">
      <c r="A276">
        <v>526.18499755859375</v>
      </c>
      <c r="B276">
        <v>147.19999694824219</v>
      </c>
    </row>
    <row r="277" spans="1:2" x14ac:dyDescent="0.5">
      <c r="A277">
        <v>526.19500732421875</v>
      </c>
      <c r="B277">
        <v>173.80000305175781</v>
      </c>
    </row>
    <row r="278" spans="1:2" x14ac:dyDescent="0.5">
      <c r="A278">
        <v>526.20501708984375</v>
      </c>
      <c r="B278">
        <v>287.5</v>
      </c>
    </row>
    <row r="279" spans="1:2" x14ac:dyDescent="0.5">
      <c r="A279">
        <v>526.21502685546875</v>
      </c>
      <c r="B279">
        <v>348.70001220703125</v>
      </c>
    </row>
    <row r="280" spans="1:2" x14ac:dyDescent="0.5">
      <c r="A280">
        <v>526.2249755859375</v>
      </c>
      <c r="B280">
        <v>262.5</v>
      </c>
    </row>
    <row r="281" spans="1:2" x14ac:dyDescent="0.5">
      <c r="A281">
        <v>526.2349853515625</v>
      </c>
      <c r="B281">
        <v>207.80000305175781</v>
      </c>
    </row>
    <row r="282" spans="1:2" x14ac:dyDescent="0.5">
      <c r="A282">
        <v>526.2449951171875</v>
      </c>
      <c r="B282">
        <v>338</v>
      </c>
    </row>
    <row r="283" spans="1:2" x14ac:dyDescent="0.5">
      <c r="A283">
        <v>526.2550048828125</v>
      </c>
      <c r="B283">
        <v>2079</v>
      </c>
    </row>
    <row r="284" spans="1:2" x14ac:dyDescent="0.5">
      <c r="A284">
        <v>526.2659912109375</v>
      </c>
      <c r="B284">
        <v>14690</v>
      </c>
    </row>
    <row r="285" spans="1:2" x14ac:dyDescent="0.5">
      <c r="A285">
        <v>526.2760009765625</v>
      </c>
      <c r="B285">
        <v>59610</v>
      </c>
    </row>
    <row r="286" spans="1:2" x14ac:dyDescent="0.5">
      <c r="A286">
        <v>526.2860107421875</v>
      </c>
      <c r="B286">
        <v>104800</v>
      </c>
    </row>
    <row r="287" spans="1:2" x14ac:dyDescent="0.5">
      <c r="A287">
        <v>526.2960205078125</v>
      </c>
      <c r="B287">
        <v>84620</v>
      </c>
    </row>
    <row r="288" spans="1:2" x14ac:dyDescent="0.5">
      <c r="A288">
        <v>526.3060302734375</v>
      </c>
      <c r="B288">
        <v>31200</v>
      </c>
    </row>
    <row r="289" spans="1:2" x14ac:dyDescent="0.5">
      <c r="A289">
        <v>526.31597900390625</v>
      </c>
      <c r="B289">
        <v>5244</v>
      </c>
    </row>
    <row r="290" spans="1:2" x14ac:dyDescent="0.5">
      <c r="A290">
        <v>526.32598876953125</v>
      </c>
      <c r="B290">
        <v>903.5</v>
      </c>
    </row>
    <row r="291" spans="1:2" x14ac:dyDescent="0.5">
      <c r="A291">
        <v>526.33599853515625</v>
      </c>
      <c r="B291">
        <v>548</v>
      </c>
    </row>
    <row r="292" spans="1:2" x14ac:dyDescent="0.5">
      <c r="A292">
        <v>526.34600830078125</v>
      </c>
      <c r="B292">
        <v>728.20001220703125</v>
      </c>
    </row>
    <row r="293" spans="1:2" x14ac:dyDescent="0.5">
      <c r="A293">
        <v>526.35601806640625</v>
      </c>
      <c r="B293">
        <v>841.79998779296875</v>
      </c>
    </row>
    <row r="294" spans="1:2" x14ac:dyDescent="0.5">
      <c r="A294">
        <v>526.36602783203125</v>
      </c>
      <c r="B294">
        <v>591.79998779296875</v>
      </c>
    </row>
    <row r="295" spans="1:2" x14ac:dyDescent="0.5">
      <c r="A295">
        <v>526.3759765625</v>
      </c>
      <c r="B295">
        <v>334.79998779296875</v>
      </c>
    </row>
    <row r="296" spans="1:2" x14ac:dyDescent="0.5">
      <c r="A296">
        <v>526.385986328125</v>
      </c>
      <c r="B296">
        <v>235.5</v>
      </c>
    </row>
    <row r="297" spans="1:2" x14ac:dyDescent="0.5">
      <c r="A297">
        <v>526.39599609375</v>
      </c>
      <c r="B297">
        <v>231.30000305175781</v>
      </c>
    </row>
    <row r="298" spans="1:2" x14ac:dyDescent="0.5">
      <c r="A298">
        <v>526.406005859375</v>
      </c>
      <c r="B298">
        <v>351</v>
      </c>
    </row>
    <row r="299" spans="1:2" x14ac:dyDescent="0.5">
      <c r="A299">
        <v>526.416015625</v>
      </c>
      <c r="B299">
        <v>425</v>
      </c>
    </row>
    <row r="300" spans="1:2" x14ac:dyDescent="0.5">
      <c r="A300">
        <v>526.426025390625</v>
      </c>
      <c r="B300">
        <v>282.20001220703125</v>
      </c>
    </row>
    <row r="301" spans="1:2" x14ac:dyDescent="0.5">
      <c r="A301">
        <v>526.43597412109375</v>
      </c>
      <c r="B301">
        <v>106.5</v>
      </c>
    </row>
    <row r="302" spans="1:2" x14ac:dyDescent="0.5">
      <c r="A302">
        <v>526.44598388671875</v>
      </c>
      <c r="B302">
        <v>62.75</v>
      </c>
    </row>
    <row r="303" spans="1:2" x14ac:dyDescent="0.5">
      <c r="A303">
        <v>526.45599365234375</v>
      </c>
      <c r="B303">
        <v>90.75</v>
      </c>
    </row>
    <row r="304" spans="1:2" x14ac:dyDescent="0.5">
      <c r="A304">
        <v>526.46600341796875</v>
      </c>
      <c r="B304">
        <v>167.30000305175781</v>
      </c>
    </row>
    <row r="305" spans="1:2" x14ac:dyDescent="0.5">
      <c r="A305">
        <v>526.47601318359375</v>
      </c>
      <c r="B305">
        <v>293</v>
      </c>
    </row>
    <row r="306" spans="1:2" x14ac:dyDescent="0.5">
      <c r="A306">
        <v>526.48602294921875</v>
      </c>
      <c r="B306">
        <v>358</v>
      </c>
    </row>
    <row r="307" spans="1:2" x14ac:dyDescent="0.5">
      <c r="A307">
        <v>526.4959716796875</v>
      </c>
      <c r="B307">
        <v>294.5</v>
      </c>
    </row>
    <row r="308" spans="1:2" x14ac:dyDescent="0.5">
      <c r="A308">
        <v>526.5059814453125</v>
      </c>
      <c r="B308">
        <v>188</v>
      </c>
    </row>
    <row r="309" spans="1:2" x14ac:dyDescent="0.5">
      <c r="A309">
        <v>526.5159912109375</v>
      </c>
      <c r="B309">
        <v>118</v>
      </c>
    </row>
    <row r="310" spans="1:2" x14ac:dyDescent="0.5">
      <c r="A310">
        <v>526.5260009765625</v>
      </c>
      <c r="B310">
        <v>102.30000305175781</v>
      </c>
    </row>
    <row r="311" spans="1:2" x14ac:dyDescent="0.5">
      <c r="A311">
        <v>526.5360107421875</v>
      </c>
      <c r="B311">
        <v>119.5</v>
      </c>
    </row>
    <row r="312" spans="1:2" x14ac:dyDescent="0.5">
      <c r="A312">
        <v>526.5460205078125</v>
      </c>
      <c r="B312">
        <v>122.19999694824219</v>
      </c>
    </row>
    <row r="313" spans="1:2" x14ac:dyDescent="0.5">
      <c r="A313">
        <v>526.5560302734375</v>
      </c>
      <c r="B313">
        <v>142.80000305175781</v>
      </c>
    </row>
    <row r="314" spans="1:2" x14ac:dyDescent="0.5">
      <c r="A314">
        <v>526.56597900390625</v>
      </c>
      <c r="B314">
        <v>169.80000305175781</v>
      </c>
    </row>
    <row r="315" spans="1:2" x14ac:dyDescent="0.5">
      <c r="A315">
        <v>526.57598876953125</v>
      </c>
      <c r="B315">
        <v>132.69999694824219</v>
      </c>
    </row>
    <row r="316" spans="1:2" x14ac:dyDescent="0.5">
      <c r="A316">
        <v>526.58599853515625</v>
      </c>
      <c r="B316">
        <v>106</v>
      </c>
    </row>
    <row r="317" spans="1:2" x14ac:dyDescent="0.5">
      <c r="A317">
        <v>526.59600830078125</v>
      </c>
      <c r="B317">
        <v>129.5</v>
      </c>
    </row>
    <row r="318" spans="1:2" x14ac:dyDescent="0.5">
      <c r="A318">
        <v>526.60601806640625</v>
      </c>
      <c r="B318">
        <v>127</v>
      </c>
    </row>
    <row r="319" spans="1:2" x14ac:dyDescent="0.5">
      <c r="A319">
        <v>526.61602783203125</v>
      </c>
      <c r="B319">
        <v>92.75</v>
      </c>
    </row>
    <row r="320" spans="1:2" x14ac:dyDescent="0.5">
      <c r="A320">
        <v>526.6259765625</v>
      </c>
      <c r="B320">
        <v>82.75</v>
      </c>
    </row>
    <row r="321" spans="1:2" x14ac:dyDescent="0.5">
      <c r="A321">
        <v>526.635986328125</v>
      </c>
      <c r="B321">
        <v>113.80000305175781</v>
      </c>
    </row>
    <row r="322" spans="1:2" x14ac:dyDescent="0.5">
      <c r="A322">
        <v>526.64599609375</v>
      </c>
      <c r="B322">
        <v>180.80000305175781</v>
      </c>
    </row>
    <row r="323" spans="1:2" x14ac:dyDescent="0.5">
      <c r="A323">
        <v>526.656005859375</v>
      </c>
      <c r="B323">
        <v>293.5</v>
      </c>
    </row>
    <row r="324" spans="1:2" x14ac:dyDescent="0.5">
      <c r="A324">
        <v>526.666015625</v>
      </c>
      <c r="B324">
        <v>313.20001220703125</v>
      </c>
    </row>
    <row r="325" spans="1:2" x14ac:dyDescent="0.5">
      <c r="A325">
        <v>526.676025390625</v>
      </c>
      <c r="B325">
        <v>197.19999694824219</v>
      </c>
    </row>
    <row r="326" spans="1:2" x14ac:dyDescent="0.5">
      <c r="A326">
        <v>526.68597412109375</v>
      </c>
      <c r="B326">
        <v>180.80000305175781</v>
      </c>
    </row>
    <row r="327" spans="1:2" x14ac:dyDescent="0.5">
      <c r="A327">
        <v>526.69598388671875</v>
      </c>
      <c r="B327">
        <v>260.5</v>
      </c>
    </row>
    <row r="328" spans="1:2" x14ac:dyDescent="0.5">
      <c r="A328">
        <v>526.70599365234375</v>
      </c>
      <c r="B328">
        <v>308.5</v>
      </c>
    </row>
    <row r="329" spans="1:2" x14ac:dyDescent="0.5">
      <c r="A329">
        <v>526.71600341796875</v>
      </c>
      <c r="B329">
        <v>372.5</v>
      </c>
    </row>
    <row r="330" spans="1:2" x14ac:dyDescent="0.5">
      <c r="A330">
        <v>526.72601318359375</v>
      </c>
      <c r="B330">
        <v>459</v>
      </c>
    </row>
    <row r="331" spans="1:2" x14ac:dyDescent="0.5">
      <c r="A331">
        <v>526.73602294921875</v>
      </c>
      <c r="B331">
        <v>482.5</v>
      </c>
    </row>
    <row r="332" spans="1:2" x14ac:dyDescent="0.5">
      <c r="A332">
        <v>526.7459716796875</v>
      </c>
      <c r="B332">
        <v>578</v>
      </c>
    </row>
    <row r="333" spans="1:2" x14ac:dyDescent="0.5">
      <c r="A333">
        <v>526.7559814453125</v>
      </c>
      <c r="B333">
        <v>1555</v>
      </c>
    </row>
    <row r="334" spans="1:2" x14ac:dyDescent="0.5">
      <c r="A334">
        <v>526.7659912109375</v>
      </c>
      <c r="B334">
        <v>10160</v>
      </c>
    </row>
    <row r="335" spans="1:2" x14ac:dyDescent="0.5">
      <c r="A335">
        <v>526.7760009765625</v>
      </c>
      <c r="B335">
        <v>52580</v>
      </c>
    </row>
    <row r="336" spans="1:2" x14ac:dyDescent="0.5">
      <c r="A336">
        <v>526.7860107421875</v>
      </c>
      <c r="B336">
        <v>112300</v>
      </c>
    </row>
    <row r="337" spans="1:2" x14ac:dyDescent="0.5">
      <c r="A337">
        <v>526.7960205078125</v>
      </c>
      <c r="B337">
        <v>108300</v>
      </c>
    </row>
    <row r="338" spans="1:2" x14ac:dyDescent="0.5">
      <c r="A338">
        <v>526.8060302734375</v>
      </c>
      <c r="B338">
        <v>47310</v>
      </c>
    </row>
    <row r="339" spans="1:2" x14ac:dyDescent="0.5">
      <c r="A339">
        <v>526.81597900390625</v>
      </c>
      <c r="B339">
        <v>8585</v>
      </c>
    </row>
    <row r="340" spans="1:2" x14ac:dyDescent="0.5">
      <c r="A340">
        <v>526.8270263671875</v>
      </c>
      <c r="B340">
        <v>1289</v>
      </c>
    </row>
    <row r="341" spans="1:2" x14ac:dyDescent="0.5">
      <c r="A341">
        <v>526.83697509765625</v>
      </c>
      <c r="B341">
        <v>759</v>
      </c>
    </row>
    <row r="342" spans="1:2" x14ac:dyDescent="0.5">
      <c r="A342">
        <v>526.84698486328125</v>
      </c>
      <c r="B342">
        <v>1125</v>
      </c>
    </row>
    <row r="343" spans="1:2" x14ac:dyDescent="0.5">
      <c r="A343">
        <v>526.85699462890625</v>
      </c>
      <c r="B343">
        <v>1253</v>
      </c>
    </row>
    <row r="344" spans="1:2" x14ac:dyDescent="0.5">
      <c r="A344">
        <v>526.86700439453125</v>
      </c>
      <c r="B344">
        <v>967.5</v>
      </c>
    </row>
    <row r="345" spans="1:2" x14ac:dyDescent="0.5">
      <c r="A345">
        <v>526.87701416015625</v>
      </c>
      <c r="B345">
        <v>601</v>
      </c>
    </row>
    <row r="346" spans="1:2" x14ac:dyDescent="0.5">
      <c r="A346">
        <v>526.88702392578125</v>
      </c>
      <c r="B346">
        <v>351.29998779296875</v>
      </c>
    </row>
    <row r="347" spans="1:2" x14ac:dyDescent="0.5">
      <c r="A347">
        <v>526.89697265625</v>
      </c>
      <c r="B347">
        <v>334</v>
      </c>
    </row>
    <row r="348" spans="1:2" x14ac:dyDescent="0.5">
      <c r="A348">
        <v>526.906982421875</v>
      </c>
      <c r="B348">
        <v>506.29998779296875</v>
      </c>
    </row>
    <row r="349" spans="1:2" x14ac:dyDescent="0.5">
      <c r="A349">
        <v>526.9169921875</v>
      </c>
      <c r="B349">
        <v>567.79998779296875</v>
      </c>
    </row>
    <row r="350" spans="1:2" x14ac:dyDescent="0.5">
      <c r="A350">
        <v>526.927001953125</v>
      </c>
      <c r="B350">
        <v>378.79998779296875</v>
      </c>
    </row>
    <row r="351" spans="1:2" x14ac:dyDescent="0.5">
      <c r="A351">
        <v>526.93701171875</v>
      </c>
      <c r="B351">
        <v>177.30000305175781</v>
      </c>
    </row>
    <row r="352" spans="1:2" x14ac:dyDescent="0.5">
      <c r="A352">
        <v>526.947021484375</v>
      </c>
      <c r="B352">
        <v>129.30000305175781</v>
      </c>
    </row>
    <row r="353" spans="1:2" x14ac:dyDescent="0.5">
      <c r="A353">
        <v>526.95697021484375</v>
      </c>
      <c r="B353">
        <v>155.80000305175781</v>
      </c>
    </row>
    <row r="354" spans="1:2" x14ac:dyDescent="0.5">
      <c r="A354">
        <v>526.96697998046875</v>
      </c>
      <c r="B354">
        <v>236.80000305175781</v>
      </c>
    </row>
    <row r="355" spans="1:2" x14ac:dyDescent="0.5">
      <c r="A355">
        <v>526.97698974609375</v>
      </c>
      <c r="B355">
        <v>324</v>
      </c>
    </row>
    <row r="356" spans="1:2" x14ac:dyDescent="0.5">
      <c r="A356">
        <v>526.98699951171875</v>
      </c>
      <c r="B356">
        <v>319.5</v>
      </c>
    </row>
    <row r="357" spans="1:2" x14ac:dyDescent="0.5">
      <c r="A357">
        <v>526.99700927734375</v>
      </c>
      <c r="B357">
        <v>221</v>
      </c>
    </row>
    <row r="358" spans="1:2" x14ac:dyDescent="0.5">
      <c r="A358">
        <v>527.00701904296875</v>
      </c>
      <c r="B358">
        <v>132</v>
      </c>
    </row>
    <row r="359" spans="1:2" x14ac:dyDescent="0.5">
      <c r="A359">
        <v>527.01702880859375</v>
      </c>
      <c r="B359">
        <v>129</v>
      </c>
    </row>
    <row r="360" spans="1:2" x14ac:dyDescent="0.5">
      <c r="A360">
        <v>527.0269775390625</v>
      </c>
      <c r="B360">
        <v>158.69999694824219</v>
      </c>
    </row>
    <row r="361" spans="1:2" x14ac:dyDescent="0.5">
      <c r="A361">
        <v>527.0369873046875</v>
      </c>
      <c r="B361">
        <v>178.80000305175781</v>
      </c>
    </row>
    <row r="362" spans="1:2" x14ac:dyDescent="0.5">
      <c r="A362">
        <v>527.0469970703125</v>
      </c>
      <c r="B362">
        <v>203.30000305175781</v>
      </c>
    </row>
    <row r="363" spans="1:2" x14ac:dyDescent="0.5">
      <c r="A363">
        <v>527.0570068359375</v>
      </c>
      <c r="B363">
        <v>222</v>
      </c>
    </row>
    <row r="364" spans="1:2" x14ac:dyDescent="0.5">
      <c r="A364">
        <v>527.0670166015625</v>
      </c>
      <c r="B364">
        <v>205.30000305175781</v>
      </c>
    </row>
    <row r="365" spans="1:2" x14ac:dyDescent="0.5">
      <c r="A365">
        <v>527.0770263671875</v>
      </c>
      <c r="B365">
        <v>167.5</v>
      </c>
    </row>
    <row r="366" spans="1:2" x14ac:dyDescent="0.5">
      <c r="A366">
        <v>527.08697509765625</v>
      </c>
      <c r="B366">
        <v>160.5</v>
      </c>
    </row>
    <row r="367" spans="1:2" x14ac:dyDescent="0.5">
      <c r="A367">
        <v>527.09698486328125</v>
      </c>
      <c r="B367">
        <v>174</v>
      </c>
    </row>
    <row r="368" spans="1:2" x14ac:dyDescent="0.5">
      <c r="A368">
        <v>527.10699462890625</v>
      </c>
      <c r="B368">
        <v>199.5</v>
      </c>
    </row>
    <row r="369" spans="1:2" x14ac:dyDescent="0.5">
      <c r="A369">
        <v>527.11700439453125</v>
      </c>
      <c r="B369">
        <v>209.5</v>
      </c>
    </row>
    <row r="370" spans="1:2" x14ac:dyDescent="0.5">
      <c r="A370">
        <v>527.12701416015625</v>
      </c>
      <c r="B370">
        <v>199.19999694824219</v>
      </c>
    </row>
    <row r="371" spans="1:2" x14ac:dyDescent="0.5">
      <c r="A371">
        <v>527.13702392578125</v>
      </c>
      <c r="B371">
        <v>200.69999694824219</v>
      </c>
    </row>
    <row r="372" spans="1:2" x14ac:dyDescent="0.5">
      <c r="A372">
        <v>527.14697265625</v>
      </c>
      <c r="B372">
        <v>158.5</v>
      </c>
    </row>
    <row r="373" spans="1:2" x14ac:dyDescent="0.5">
      <c r="A373">
        <v>527.156982421875</v>
      </c>
      <c r="B373">
        <v>112.5</v>
      </c>
    </row>
    <row r="374" spans="1:2" x14ac:dyDescent="0.5">
      <c r="A374">
        <v>527.1669921875</v>
      </c>
      <c r="B374">
        <v>107.5</v>
      </c>
    </row>
    <row r="375" spans="1:2" x14ac:dyDescent="0.5">
      <c r="A375">
        <v>527.177001953125</v>
      </c>
      <c r="B375">
        <v>83</v>
      </c>
    </row>
    <row r="376" spans="1:2" x14ac:dyDescent="0.5">
      <c r="A376">
        <v>527.18701171875</v>
      </c>
      <c r="B376">
        <v>80.25</v>
      </c>
    </row>
    <row r="377" spans="1:2" x14ac:dyDescent="0.5">
      <c r="A377">
        <v>527.197021484375</v>
      </c>
      <c r="B377">
        <v>140.30000305175781</v>
      </c>
    </row>
    <row r="378" spans="1:2" x14ac:dyDescent="0.5">
      <c r="A378">
        <v>527.20697021484375</v>
      </c>
      <c r="B378">
        <v>168</v>
      </c>
    </row>
    <row r="379" spans="1:2" x14ac:dyDescent="0.5">
      <c r="A379">
        <v>527.21697998046875</v>
      </c>
      <c r="B379">
        <v>158.5</v>
      </c>
    </row>
    <row r="380" spans="1:2" x14ac:dyDescent="0.5">
      <c r="A380">
        <v>527.22698974609375</v>
      </c>
      <c r="B380">
        <v>172.80000305175781</v>
      </c>
    </row>
    <row r="381" spans="1:2" x14ac:dyDescent="0.5">
      <c r="A381">
        <v>527.23699951171875</v>
      </c>
      <c r="B381">
        <v>236.80000305175781</v>
      </c>
    </row>
    <row r="382" spans="1:2" x14ac:dyDescent="0.5">
      <c r="A382">
        <v>527.24700927734375</v>
      </c>
      <c r="B382">
        <v>467</v>
      </c>
    </row>
    <row r="383" spans="1:2" x14ac:dyDescent="0.5">
      <c r="A383">
        <v>527.25799560546875</v>
      </c>
      <c r="B383">
        <v>1251</v>
      </c>
    </row>
    <row r="384" spans="1:2" x14ac:dyDescent="0.5">
      <c r="A384">
        <v>527.26800537109375</v>
      </c>
      <c r="B384">
        <v>6938</v>
      </c>
    </row>
    <row r="385" spans="1:2" x14ac:dyDescent="0.5">
      <c r="A385">
        <v>527.27801513671875</v>
      </c>
      <c r="B385">
        <v>35950</v>
      </c>
    </row>
    <row r="386" spans="1:2" x14ac:dyDescent="0.5">
      <c r="A386">
        <v>527.28802490234375</v>
      </c>
      <c r="B386">
        <v>83420</v>
      </c>
    </row>
    <row r="387" spans="1:2" x14ac:dyDescent="0.5">
      <c r="A387">
        <v>527.2979736328125</v>
      </c>
      <c r="B387">
        <v>90190</v>
      </c>
    </row>
    <row r="388" spans="1:2" x14ac:dyDescent="0.5">
      <c r="A388">
        <v>527.3079833984375</v>
      </c>
      <c r="B388">
        <v>45520</v>
      </c>
    </row>
    <row r="389" spans="1:2" x14ac:dyDescent="0.5">
      <c r="A389">
        <v>527.3179931640625</v>
      </c>
      <c r="B389">
        <v>9923</v>
      </c>
    </row>
    <row r="390" spans="1:2" x14ac:dyDescent="0.5">
      <c r="A390">
        <v>527.3280029296875</v>
      </c>
      <c r="B390">
        <v>1410</v>
      </c>
    </row>
    <row r="391" spans="1:2" x14ac:dyDescent="0.5">
      <c r="A391">
        <v>527.3380126953125</v>
      </c>
      <c r="B391">
        <v>518.5</v>
      </c>
    </row>
    <row r="392" spans="1:2" x14ac:dyDescent="0.5">
      <c r="A392">
        <v>527.3480224609375</v>
      </c>
      <c r="B392">
        <v>526.29998779296875</v>
      </c>
    </row>
    <row r="393" spans="1:2" x14ac:dyDescent="0.5">
      <c r="A393">
        <v>527.35797119140625</v>
      </c>
      <c r="B393">
        <v>624</v>
      </c>
    </row>
    <row r="394" spans="1:2" x14ac:dyDescent="0.5">
      <c r="A394">
        <v>527.36798095703125</v>
      </c>
      <c r="B394">
        <v>475</v>
      </c>
    </row>
    <row r="395" spans="1:2" x14ac:dyDescent="0.5">
      <c r="A395">
        <v>527.37799072265625</v>
      </c>
      <c r="B395">
        <v>219.69999694824219</v>
      </c>
    </row>
    <row r="396" spans="1:2" x14ac:dyDescent="0.5">
      <c r="A396">
        <v>527.38800048828125</v>
      </c>
      <c r="B396">
        <v>145</v>
      </c>
    </row>
    <row r="397" spans="1:2" x14ac:dyDescent="0.5">
      <c r="A397">
        <v>527.39801025390625</v>
      </c>
      <c r="B397">
        <v>231</v>
      </c>
    </row>
    <row r="398" spans="1:2" x14ac:dyDescent="0.5">
      <c r="A398">
        <v>527.40802001953125</v>
      </c>
      <c r="B398">
        <v>388.5</v>
      </c>
    </row>
    <row r="399" spans="1:2" x14ac:dyDescent="0.5">
      <c r="A399">
        <v>527.41802978515625</v>
      </c>
      <c r="B399">
        <v>445.70001220703125</v>
      </c>
    </row>
    <row r="400" spans="1:2" x14ac:dyDescent="0.5">
      <c r="A400">
        <v>527.427978515625</v>
      </c>
      <c r="B400">
        <v>306</v>
      </c>
    </row>
    <row r="401" spans="1:2" x14ac:dyDescent="0.5">
      <c r="A401">
        <v>527.43798828125</v>
      </c>
      <c r="B401">
        <v>165</v>
      </c>
    </row>
    <row r="402" spans="1:2" x14ac:dyDescent="0.5">
      <c r="A402">
        <v>527.447998046875</v>
      </c>
      <c r="B402">
        <v>110.5</v>
      </c>
    </row>
    <row r="403" spans="1:2" x14ac:dyDescent="0.5">
      <c r="A403">
        <v>527.4580078125</v>
      </c>
      <c r="B403">
        <v>108.69999694824219</v>
      </c>
    </row>
    <row r="404" spans="1:2" x14ac:dyDescent="0.5">
      <c r="A404">
        <v>527.468017578125</v>
      </c>
      <c r="B404">
        <v>163.80000305175781</v>
      </c>
    </row>
    <row r="405" spans="1:2" x14ac:dyDescent="0.5">
      <c r="A405">
        <v>527.47802734375</v>
      </c>
      <c r="B405">
        <v>247</v>
      </c>
    </row>
    <row r="406" spans="1:2" x14ac:dyDescent="0.5">
      <c r="A406">
        <v>527.48797607421875</v>
      </c>
      <c r="B406">
        <v>304.70001220703125</v>
      </c>
    </row>
    <row r="407" spans="1:2" x14ac:dyDescent="0.5">
      <c r="A407">
        <v>527.49798583984375</v>
      </c>
      <c r="B407">
        <v>241.5</v>
      </c>
    </row>
    <row r="408" spans="1:2" x14ac:dyDescent="0.5">
      <c r="A408">
        <v>527.50799560546875</v>
      </c>
      <c r="B408">
        <v>129.30000305175781</v>
      </c>
    </row>
    <row r="409" spans="1:2" x14ac:dyDescent="0.5">
      <c r="A409">
        <v>527.51800537109375</v>
      </c>
      <c r="B409">
        <v>97.5</v>
      </c>
    </row>
    <row r="410" spans="1:2" x14ac:dyDescent="0.5">
      <c r="A410">
        <v>527.52801513671875</v>
      </c>
      <c r="B410">
        <v>91.25</v>
      </c>
    </row>
    <row r="411" spans="1:2" x14ac:dyDescent="0.5">
      <c r="A411">
        <v>527.53802490234375</v>
      </c>
      <c r="B411">
        <v>113.5</v>
      </c>
    </row>
    <row r="412" spans="1:2" x14ac:dyDescent="0.5">
      <c r="A412">
        <v>527.5479736328125</v>
      </c>
      <c r="B412">
        <v>147.5</v>
      </c>
    </row>
    <row r="413" spans="1:2" x14ac:dyDescent="0.5">
      <c r="A413">
        <v>527.5579833984375</v>
      </c>
      <c r="B413">
        <v>137.30000305175781</v>
      </c>
    </row>
    <row r="414" spans="1:2" x14ac:dyDescent="0.5">
      <c r="A414">
        <v>527.5679931640625</v>
      </c>
      <c r="B414">
        <v>178.30000305175781</v>
      </c>
    </row>
    <row r="415" spans="1:2" x14ac:dyDescent="0.5">
      <c r="A415">
        <v>527.5780029296875</v>
      </c>
      <c r="B415">
        <v>218.5</v>
      </c>
    </row>
    <row r="416" spans="1:2" x14ac:dyDescent="0.5">
      <c r="A416">
        <v>527.5880126953125</v>
      </c>
      <c r="B416">
        <v>140</v>
      </c>
    </row>
    <row r="417" spans="1:2" x14ac:dyDescent="0.5">
      <c r="A417">
        <v>527.5980224609375</v>
      </c>
      <c r="B417">
        <v>71</v>
      </c>
    </row>
    <row r="418" spans="1:2" x14ac:dyDescent="0.5">
      <c r="A418">
        <v>527.60797119140625</v>
      </c>
      <c r="B418">
        <v>80.5</v>
      </c>
    </row>
    <row r="419" spans="1:2" x14ac:dyDescent="0.5">
      <c r="A419">
        <v>527.61798095703125</v>
      </c>
      <c r="B419">
        <v>80.25</v>
      </c>
    </row>
    <row r="420" spans="1:2" x14ac:dyDescent="0.5">
      <c r="A420">
        <v>527.62799072265625</v>
      </c>
      <c r="B420">
        <v>77</v>
      </c>
    </row>
    <row r="421" spans="1:2" x14ac:dyDescent="0.5">
      <c r="A421">
        <v>527.63800048828125</v>
      </c>
      <c r="B421">
        <v>76.75</v>
      </c>
    </row>
    <row r="422" spans="1:2" x14ac:dyDescent="0.5">
      <c r="A422">
        <v>527.64801025390625</v>
      </c>
      <c r="B422">
        <v>51</v>
      </c>
    </row>
    <row r="423" spans="1:2" x14ac:dyDescent="0.5">
      <c r="A423">
        <v>527.65899658203125</v>
      </c>
      <c r="B423">
        <v>47</v>
      </c>
    </row>
    <row r="424" spans="1:2" x14ac:dyDescent="0.5">
      <c r="A424">
        <v>527.66900634765625</v>
      </c>
      <c r="B424">
        <v>87</v>
      </c>
    </row>
    <row r="425" spans="1:2" x14ac:dyDescent="0.5">
      <c r="A425">
        <v>527.67901611328125</v>
      </c>
      <c r="B425">
        <v>116.5</v>
      </c>
    </row>
    <row r="426" spans="1:2" x14ac:dyDescent="0.5">
      <c r="A426">
        <v>527.68902587890625</v>
      </c>
      <c r="B426">
        <v>128.30000305175781</v>
      </c>
    </row>
    <row r="427" spans="1:2" x14ac:dyDescent="0.5">
      <c r="A427">
        <v>527.698974609375</v>
      </c>
      <c r="B427">
        <v>159.30000305175781</v>
      </c>
    </row>
    <row r="428" spans="1:2" x14ac:dyDescent="0.5">
      <c r="A428">
        <v>527.708984375</v>
      </c>
      <c r="B428">
        <v>178</v>
      </c>
    </row>
    <row r="429" spans="1:2" x14ac:dyDescent="0.5">
      <c r="A429">
        <v>527.718994140625</v>
      </c>
      <c r="B429">
        <v>174.5</v>
      </c>
    </row>
    <row r="430" spans="1:2" x14ac:dyDescent="0.5">
      <c r="A430">
        <v>527.72900390625</v>
      </c>
      <c r="B430">
        <v>194</v>
      </c>
    </row>
    <row r="431" spans="1:2" x14ac:dyDescent="0.5">
      <c r="A431">
        <v>527.739013671875</v>
      </c>
      <c r="B431">
        <v>294</v>
      </c>
    </row>
    <row r="432" spans="1:2" x14ac:dyDescent="0.5">
      <c r="A432">
        <v>527.7490234375</v>
      </c>
      <c r="B432">
        <v>440.70001220703125</v>
      </c>
    </row>
    <row r="433" spans="1:2" x14ac:dyDescent="0.5">
      <c r="A433">
        <v>527.75897216796875</v>
      </c>
      <c r="B433">
        <v>858.20001220703125</v>
      </c>
    </row>
    <row r="434" spans="1:2" x14ac:dyDescent="0.5">
      <c r="A434">
        <v>527.76898193359375</v>
      </c>
      <c r="B434">
        <v>3819</v>
      </c>
    </row>
    <row r="435" spans="1:2" x14ac:dyDescent="0.5">
      <c r="A435">
        <v>527.77899169921875</v>
      </c>
      <c r="B435">
        <v>17510</v>
      </c>
    </row>
    <row r="436" spans="1:2" x14ac:dyDescent="0.5">
      <c r="A436">
        <v>527.78900146484375</v>
      </c>
      <c r="B436">
        <v>40580</v>
      </c>
    </row>
    <row r="437" spans="1:2" x14ac:dyDescent="0.5">
      <c r="A437">
        <v>527.79901123046875</v>
      </c>
      <c r="B437">
        <v>46220</v>
      </c>
    </row>
    <row r="438" spans="1:2" x14ac:dyDescent="0.5">
      <c r="A438">
        <v>527.80902099609375</v>
      </c>
      <c r="B438">
        <v>26000</v>
      </c>
    </row>
    <row r="439" spans="1:2" x14ac:dyDescent="0.5">
      <c r="A439">
        <v>527.8189697265625</v>
      </c>
      <c r="B439">
        <v>7147</v>
      </c>
    </row>
    <row r="440" spans="1:2" x14ac:dyDescent="0.5">
      <c r="A440">
        <v>527.8289794921875</v>
      </c>
      <c r="B440">
        <v>1392</v>
      </c>
    </row>
    <row r="441" spans="1:2" x14ac:dyDescent="0.5">
      <c r="A441">
        <v>527.8389892578125</v>
      </c>
      <c r="B441">
        <v>513.29998779296875</v>
      </c>
    </row>
    <row r="442" spans="1:2" x14ac:dyDescent="0.5">
      <c r="A442">
        <v>527.8489990234375</v>
      </c>
      <c r="B442">
        <v>409.29998779296875</v>
      </c>
    </row>
    <row r="443" spans="1:2" x14ac:dyDescent="0.5">
      <c r="A443">
        <v>527.8590087890625</v>
      </c>
      <c r="B443">
        <v>359</v>
      </c>
    </row>
    <row r="444" spans="1:2" x14ac:dyDescent="0.5">
      <c r="A444">
        <v>527.8690185546875</v>
      </c>
      <c r="B444">
        <v>259.20001220703125</v>
      </c>
    </row>
    <row r="445" spans="1:2" x14ac:dyDescent="0.5">
      <c r="A445">
        <v>527.8790283203125</v>
      </c>
      <c r="B445">
        <v>184.30000305175781</v>
      </c>
    </row>
    <row r="446" spans="1:2" x14ac:dyDescent="0.5">
      <c r="A446">
        <v>527.88897705078125</v>
      </c>
      <c r="B446">
        <v>150</v>
      </c>
    </row>
    <row r="447" spans="1:2" x14ac:dyDescent="0.5">
      <c r="A447">
        <v>527.89898681640625</v>
      </c>
      <c r="B447">
        <v>165.5</v>
      </c>
    </row>
    <row r="448" spans="1:2" x14ac:dyDescent="0.5">
      <c r="A448">
        <v>527.90899658203125</v>
      </c>
      <c r="B448">
        <v>208.69999694824219</v>
      </c>
    </row>
    <row r="449" spans="1:2" x14ac:dyDescent="0.5">
      <c r="A449">
        <v>527.91900634765625</v>
      </c>
      <c r="B449">
        <v>267</v>
      </c>
    </row>
    <row r="450" spans="1:2" x14ac:dyDescent="0.5">
      <c r="A450">
        <v>527.92901611328125</v>
      </c>
      <c r="B450">
        <v>257.5</v>
      </c>
    </row>
    <row r="451" spans="1:2" x14ac:dyDescent="0.5">
      <c r="A451">
        <v>527.93902587890625</v>
      </c>
      <c r="B451">
        <v>166.30000305175781</v>
      </c>
    </row>
    <row r="452" spans="1:2" x14ac:dyDescent="0.5">
      <c r="A452">
        <v>527.948974609375</v>
      </c>
      <c r="B452">
        <v>125.5</v>
      </c>
    </row>
    <row r="453" spans="1:2" x14ac:dyDescent="0.5">
      <c r="A453">
        <v>527.958984375</v>
      </c>
      <c r="B453">
        <v>117</v>
      </c>
    </row>
    <row r="454" spans="1:2" x14ac:dyDescent="0.5">
      <c r="A454">
        <v>527.969970703125</v>
      </c>
      <c r="B454">
        <v>95</v>
      </c>
    </row>
    <row r="455" spans="1:2" x14ac:dyDescent="0.5">
      <c r="A455">
        <v>527.97998046875</v>
      </c>
      <c r="B455">
        <v>112.5</v>
      </c>
    </row>
    <row r="456" spans="1:2" x14ac:dyDescent="0.5">
      <c r="A456">
        <v>527.989990234375</v>
      </c>
      <c r="B456">
        <v>115.5</v>
      </c>
    </row>
    <row r="457" spans="1:2" x14ac:dyDescent="0.5">
      <c r="A457">
        <v>528</v>
      </c>
      <c r="B457">
        <v>88.75</v>
      </c>
    </row>
    <row r="458" spans="1:2" x14ac:dyDescent="0.5">
      <c r="A458">
        <v>528.010009765625</v>
      </c>
      <c r="B458">
        <v>89.5</v>
      </c>
    </row>
    <row r="459" spans="1:2" x14ac:dyDescent="0.5">
      <c r="A459">
        <v>528.02001953125</v>
      </c>
      <c r="B459">
        <v>74.5</v>
      </c>
    </row>
    <row r="460" spans="1:2" x14ac:dyDescent="0.5">
      <c r="A460">
        <v>528.030029296875</v>
      </c>
      <c r="B460">
        <v>47.5</v>
      </c>
    </row>
    <row r="461" spans="1:2" x14ac:dyDescent="0.5">
      <c r="A461">
        <v>528.03997802734375</v>
      </c>
      <c r="B461">
        <v>39.75</v>
      </c>
    </row>
    <row r="462" spans="1:2" x14ac:dyDescent="0.5">
      <c r="A462">
        <v>528.04998779296875</v>
      </c>
      <c r="B462">
        <v>43.5</v>
      </c>
    </row>
    <row r="463" spans="1:2" x14ac:dyDescent="0.5">
      <c r="A463">
        <v>528.05999755859375</v>
      </c>
      <c r="B463">
        <v>68.75</v>
      </c>
    </row>
    <row r="464" spans="1:2" x14ac:dyDescent="0.5">
      <c r="A464">
        <v>528.07000732421875</v>
      </c>
      <c r="B464">
        <v>84.5</v>
      </c>
    </row>
    <row r="465" spans="1:2" x14ac:dyDescent="0.5">
      <c r="A465">
        <v>528.08001708984375</v>
      </c>
      <c r="B465">
        <v>61</v>
      </c>
    </row>
    <row r="466" spans="1:2" x14ac:dyDescent="0.5">
      <c r="A466">
        <v>528.09002685546875</v>
      </c>
      <c r="B466">
        <v>39</v>
      </c>
    </row>
    <row r="467" spans="1:2" x14ac:dyDescent="0.5">
      <c r="A467">
        <v>528.0999755859375</v>
      </c>
      <c r="B467">
        <v>47.25</v>
      </c>
    </row>
    <row r="468" spans="1:2" x14ac:dyDescent="0.5">
      <c r="A468">
        <v>528.1099853515625</v>
      </c>
      <c r="B468">
        <v>68.75</v>
      </c>
    </row>
    <row r="469" spans="1:2" x14ac:dyDescent="0.5">
      <c r="A469">
        <v>528.1199951171875</v>
      </c>
      <c r="B469">
        <v>79.25</v>
      </c>
    </row>
    <row r="470" spans="1:2" x14ac:dyDescent="0.5">
      <c r="A470">
        <v>528.1300048828125</v>
      </c>
      <c r="B470">
        <v>71</v>
      </c>
    </row>
    <row r="471" spans="1:2" x14ac:dyDescent="0.5">
      <c r="A471">
        <v>528.1400146484375</v>
      </c>
      <c r="B471">
        <v>90.5</v>
      </c>
    </row>
    <row r="472" spans="1:2" x14ac:dyDescent="0.5">
      <c r="A472">
        <v>528.1500244140625</v>
      </c>
      <c r="B472">
        <v>108.30000305175781</v>
      </c>
    </row>
    <row r="473" spans="1:2" x14ac:dyDescent="0.5">
      <c r="A473">
        <v>528.15997314453125</v>
      </c>
      <c r="B473">
        <v>70.75</v>
      </c>
    </row>
    <row r="474" spans="1:2" x14ac:dyDescent="0.5">
      <c r="A474">
        <v>528.16998291015625</v>
      </c>
      <c r="B474">
        <v>45.25</v>
      </c>
    </row>
    <row r="475" spans="1:2" x14ac:dyDescent="0.5">
      <c r="A475">
        <v>528.17999267578125</v>
      </c>
      <c r="B475">
        <v>47</v>
      </c>
    </row>
    <row r="476" spans="1:2" x14ac:dyDescent="0.5">
      <c r="A476">
        <v>528.19000244140625</v>
      </c>
      <c r="B476">
        <v>41</v>
      </c>
    </row>
    <row r="477" spans="1:2" x14ac:dyDescent="0.5">
      <c r="A477">
        <v>528.20001220703125</v>
      </c>
      <c r="B477">
        <v>35.25</v>
      </c>
    </row>
    <row r="478" spans="1:2" x14ac:dyDescent="0.5">
      <c r="A478">
        <v>528.21002197265625</v>
      </c>
      <c r="B478">
        <v>40</v>
      </c>
    </row>
    <row r="479" spans="1:2" x14ac:dyDescent="0.5">
      <c r="A479">
        <v>528.219970703125</v>
      </c>
      <c r="B479">
        <v>75.75</v>
      </c>
    </row>
    <row r="480" spans="1:2" x14ac:dyDescent="0.5">
      <c r="A480">
        <v>528.22998046875</v>
      </c>
      <c r="B480">
        <v>107.69999694824219</v>
      </c>
    </row>
    <row r="481" spans="1:2" x14ac:dyDescent="0.5">
      <c r="A481">
        <v>528.239990234375</v>
      </c>
      <c r="B481">
        <v>103.5</v>
      </c>
    </row>
    <row r="482" spans="1:2" x14ac:dyDescent="0.5">
      <c r="A482">
        <v>528.25</v>
      </c>
      <c r="B482">
        <v>138.80000305175781</v>
      </c>
    </row>
    <row r="483" spans="1:2" x14ac:dyDescent="0.5">
      <c r="A483">
        <v>528.260009765625</v>
      </c>
      <c r="B483">
        <v>368.29998779296875</v>
      </c>
    </row>
    <row r="484" spans="1:2" x14ac:dyDescent="0.5">
      <c r="A484">
        <v>528.27099609375</v>
      </c>
      <c r="B484">
        <v>1676</v>
      </c>
    </row>
    <row r="485" spans="1:2" x14ac:dyDescent="0.5">
      <c r="A485">
        <v>528.281005859375</v>
      </c>
      <c r="B485">
        <v>6605</v>
      </c>
    </row>
    <row r="486" spans="1:2" x14ac:dyDescent="0.5">
      <c r="A486">
        <v>528.291015625</v>
      </c>
      <c r="B486">
        <v>14000</v>
      </c>
    </row>
    <row r="487" spans="1:2" x14ac:dyDescent="0.5">
      <c r="A487">
        <v>528.301025390625</v>
      </c>
      <c r="B487">
        <v>15650</v>
      </c>
    </row>
    <row r="488" spans="1:2" x14ac:dyDescent="0.5">
      <c r="A488">
        <v>528.31097412109375</v>
      </c>
      <c r="B488">
        <v>9500</v>
      </c>
    </row>
    <row r="489" spans="1:2" x14ac:dyDescent="0.5">
      <c r="A489">
        <v>528.32098388671875</v>
      </c>
      <c r="B489">
        <v>3438</v>
      </c>
    </row>
    <row r="490" spans="1:2" x14ac:dyDescent="0.5">
      <c r="A490">
        <v>528.33099365234375</v>
      </c>
      <c r="B490">
        <v>1075</v>
      </c>
    </row>
    <row r="491" spans="1:2" x14ac:dyDescent="0.5">
      <c r="A491">
        <v>528.34100341796875</v>
      </c>
      <c r="B491">
        <v>374.5</v>
      </c>
    </row>
    <row r="492" spans="1:2" x14ac:dyDescent="0.5">
      <c r="A492">
        <v>528.35101318359375</v>
      </c>
      <c r="B492">
        <v>155.5</v>
      </c>
    </row>
    <row r="493" spans="1:2" x14ac:dyDescent="0.5">
      <c r="A493">
        <v>528.36102294921875</v>
      </c>
      <c r="B493">
        <v>126.30000305175781</v>
      </c>
    </row>
    <row r="494" spans="1:2" x14ac:dyDescent="0.5">
      <c r="A494">
        <v>528.3709716796875</v>
      </c>
      <c r="B494">
        <v>106.30000305175781</v>
      </c>
    </row>
    <row r="495" spans="1:2" x14ac:dyDescent="0.5">
      <c r="A495">
        <v>528.3809814453125</v>
      </c>
      <c r="B495">
        <v>81.75</v>
      </c>
    </row>
    <row r="496" spans="1:2" x14ac:dyDescent="0.5">
      <c r="A496">
        <v>528.3909912109375</v>
      </c>
      <c r="B496">
        <v>64.5</v>
      </c>
    </row>
    <row r="497" spans="1:2" x14ac:dyDescent="0.5">
      <c r="A497">
        <v>528.4010009765625</v>
      </c>
      <c r="B497">
        <v>47.25</v>
      </c>
    </row>
    <row r="498" spans="1:2" x14ac:dyDescent="0.5">
      <c r="A498">
        <v>528.4110107421875</v>
      </c>
      <c r="B498">
        <v>49</v>
      </c>
    </row>
    <row r="499" spans="1:2" x14ac:dyDescent="0.5">
      <c r="A499">
        <v>528.4210205078125</v>
      </c>
      <c r="B499">
        <v>51.75</v>
      </c>
    </row>
    <row r="500" spans="1:2" x14ac:dyDescent="0.5">
      <c r="A500">
        <v>528.4310302734375</v>
      </c>
      <c r="B500">
        <v>26.5</v>
      </c>
    </row>
    <row r="501" spans="1:2" x14ac:dyDescent="0.5">
      <c r="A501">
        <v>528.44097900390625</v>
      </c>
      <c r="B501">
        <v>19.25</v>
      </c>
    </row>
    <row r="502" spans="1:2" x14ac:dyDescent="0.5">
      <c r="A502">
        <v>528.45098876953125</v>
      </c>
      <c r="B502">
        <v>36.25</v>
      </c>
    </row>
    <row r="503" spans="1:2" x14ac:dyDescent="0.5">
      <c r="A503">
        <v>528.46099853515625</v>
      </c>
      <c r="B503">
        <v>43</v>
      </c>
    </row>
    <row r="504" spans="1:2" x14ac:dyDescent="0.5">
      <c r="A504">
        <v>528.47100830078125</v>
      </c>
      <c r="B504">
        <v>41.75</v>
      </c>
    </row>
    <row r="505" spans="1:2" x14ac:dyDescent="0.5">
      <c r="A505">
        <v>528.48101806640625</v>
      </c>
      <c r="B505">
        <v>41</v>
      </c>
    </row>
    <row r="506" spans="1:2" x14ac:dyDescent="0.5">
      <c r="A506">
        <v>528.49102783203125</v>
      </c>
      <c r="B506">
        <v>38.5</v>
      </c>
    </row>
    <row r="507" spans="1:2" x14ac:dyDescent="0.5">
      <c r="A507">
        <v>528.5009765625</v>
      </c>
      <c r="B507">
        <v>28.75</v>
      </c>
    </row>
    <row r="508" spans="1:2" x14ac:dyDescent="0.5">
      <c r="A508">
        <v>528.510986328125</v>
      </c>
      <c r="B508">
        <v>22</v>
      </c>
    </row>
    <row r="509" spans="1:2" x14ac:dyDescent="0.5">
      <c r="A509">
        <v>528.52099609375</v>
      </c>
      <c r="B509">
        <v>29.75</v>
      </c>
    </row>
    <row r="510" spans="1:2" x14ac:dyDescent="0.5">
      <c r="A510">
        <v>528.531005859375</v>
      </c>
      <c r="B510">
        <v>41.5</v>
      </c>
    </row>
    <row r="511" spans="1:2" x14ac:dyDescent="0.5">
      <c r="A511">
        <v>528.541015625</v>
      </c>
      <c r="B511">
        <v>49.75</v>
      </c>
    </row>
    <row r="512" spans="1:2" x14ac:dyDescent="0.5">
      <c r="A512">
        <v>528.552001953125</v>
      </c>
      <c r="B512">
        <v>54.75</v>
      </c>
    </row>
    <row r="513" spans="1:2" x14ac:dyDescent="0.5">
      <c r="A513">
        <v>528.56201171875</v>
      </c>
      <c r="B513">
        <v>45.5</v>
      </c>
    </row>
    <row r="514" spans="1:2" x14ac:dyDescent="0.5">
      <c r="A514">
        <v>528.572021484375</v>
      </c>
      <c r="B514">
        <v>27</v>
      </c>
    </row>
    <row r="515" spans="1:2" x14ac:dyDescent="0.5">
      <c r="A515">
        <v>528.58197021484375</v>
      </c>
      <c r="B515">
        <v>22.5</v>
      </c>
    </row>
    <row r="516" spans="1:2" x14ac:dyDescent="0.5">
      <c r="A516">
        <v>528.59197998046875</v>
      </c>
      <c r="B516">
        <v>25.75</v>
      </c>
    </row>
    <row r="517" spans="1:2" x14ac:dyDescent="0.5">
      <c r="A517">
        <v>528.60198974609375</v>
      </c>
      <c r="B517">
        <v>45.5</v>
      </c>
    </row>
    <row r="518" spans="1:2" x14ac:dyDescent="0.5">
      <c r="A518">
        <v>528.61199951171875</v>
      </c>
      <c r="B518">
        <v>86.5</v>
      </c>
    </row>
    <row r="519" spans="1:2" x14ac:dyDescent="0.5">
      <c r="A519">
        <v>528.62200927734375</v>
      </c>
      <c r="B519">
        <v>104.5</v>
      </c>
    </row>
    <row r="520" spans="1:2" x14ac:dyDescent="0.5">
      <c r="A520">
        <v>528.63201904296875</v>
      </c>
      <c r="B520">
        <v>81.25</v>
      </c>
    </row>
    <row r="521" spans="1:2" x14ac:dyDescent="0.5">
      <c r="A521">
        <v>528.64202880859375</v>
      </c>
      <c r="B521">
        <v>48.25</v>
      </c>
    </row>
    <row r="522" spans="1:2" x14ac:dyDescent="0.5">
      <c r="A522">
        <v>528.6519775390625</v>
      </c>
      <c r="B522">
        <v>66</v>
      </c>
    </row>
    <row r="523" spans="1:2" x14ac:dyDescent="0.5">
      <c r="A523">
        <v>528.6619873046875</v>
      </c>
      <c r="B523">
        <v>111.5</v>
      </c>
    </row>
    <row r="524" spans="1:2" x14ac:dyDescent="0.5">
      <c r="A524">
        <v>528.6719970703125</v>
      </c>
      <c r="B524">
        <v>97.75</v>
      </c>
    </row>
    <row r="525" spans="1:2" x14ac:dyDescent="0.5">
      <c r="A525">
        <v>528.6820068359375</v>
      </c>
      <c r="B525">
        <v>50.75</v>
      </c>
    </row>
    <row r="526" spans="1:2" x14ac:dyDescent="0.5">
      <c r="A526">
        <v>528.6920166015625</v>
      </c>
      <c r="B526">
        <v>32.75</v>
      </c>
    </row>
    <row r="527" spans="1:2" x14ac:dyDescent="0.5">
      <c r="A527">
        <v>528.7020263671875</v>
      </c>
      <c r="B527">
        <v>60.5</v>
      </c>
    </row>
    <row r="528" spans="1:2" x14ac:dyDescent="0.5">
      <c r="A528">
        <v>528.71197509765625</v>
      </c>
      <c r="B528">
        <v>101.5</v>
      </c>
    </row>
    <row r="529" spans="1:2" x14ac:dyDescent="0.5">
      <c r="A529">
        <v>528.72198486328125</v>
      </c>
      <c r="B529">
        <v>107.69999694824219</v>
      </c>
    </row>
    <row r="530" spans="1:2" x14ac:dyDescent="0.5">
      <c r="A530">
        <v>528.73199462890625</v>
      </c>
      <c r="B530">
        <v>103.30000305175781</v>
      </c>
    </row>
    <row r="531" spans="1:2" x14ac:dyDescent="0.5">
      <c r="A531">
        <v>528.74200439453125</v>
      </c>
      <c r="B531">
        <v>100.80000305175781</v>
      </c>
    </row>
    <row r="532" spans="1:2" x14ac:dyDescent="0.5">
      <c r="A532">
        <v>528.75201416015625</v>
      </c>
      <c r="B532">
        <v>151.80000305175781</v>
      </c>
    </row>
    <row r="533" spans="1:2" x14ac:dyDescent="0.5">
      <c r="A533">
        <v>528.76202392578125</v>
      </c>
      <c r="B533">
        <v>338.5</v>
      </c>
    </row>
    <row r="534" spans="1:2" x14ac:dyDescent="0.5">
      <c r="A534">
        <v>528.77197265625</v>
      </c>
      <c r="B534">
        <v>830.29998779296875</v>
      </c>
    </row>
    <row r="535" spans="1:2" x14ac:dyDescent="0.5">
      <c r="A535">
        <v>528.781982421875</v>
      </c>
      <c r="B535">
        <v>1978</v>
      </c>
    </row>
    <row r="536" spans="1:2" x14ac:dyDescent="0.5">
      <c r="A536">
        <v>528.7919921875</v>
      </c>
      <c r="B536">
        <v>3613</v>
      </c>
    </row>
    <row r="537" spans="1:2" x14ac:dyDescent="0.5">
      <c r="A537">
        <v>528.802001953125</v>
      </c>
      <c r="B537">
        <v>3996</v>
      </c>
    </row>
    <row r="538" spans="1:2" x14ac:dyDescent="0.5">
      <c r="A538">
        <v>528.81201171875</v>
      </c>
      <c r="B538">
        <v>2383</v>
      </c>
    </row>
    <row r="539" spans="1:2" x14ac:dyDescent="0.5">
      <c r="A539">
        <v>528.822998046875</v>
      </c>
      <c r="B539">
        <v>886</v>
      </c>
    </row>
    <row r="540" spans="1:2" x14ac:dyDescent="0.5">
      <c r="A540">
        <v>528.8330078125</v>
      </c>
      <c r="B540">
        <v>512</v>
      </c>
    </row>
    <row r="541" spans="1:2" x14ac:dyDescent="0.5">
      <c r="A541">
        <v>528.843017578125</v>
      </c>
      <c r="B541">
        <v>412.79998779296875</v>
      </c>
    </row>
    <row r="542" spans="1:2" x14ac:dyDescent="0.5">
      <c r="A542">
        <v>528.85302734375</v>
      </c>
      <c r="B542">
        <v>301.29998779296875</v>
      </c>
    </row>
    <row r="543" spans="1:2" x14ac:dyDescent="0.5">
      <c r="A543">
        <v>528.86297607421875</v>
      </c>
      <c r="B543">
        <v>240.80000305175781</v>
      </c>
    </row>
    <row r="544" spans="1:2" x14ac:dyDescent="0.5">
      <c r="A544">
        <v>528.87298583984375</v>
      </c>
      <c r="B544">
        <v>175.80000305175781</v>
      </c>
    </row>
    <row r="545" spans="1:2" x14ac:dyDescent="0.5">
      <c r="A545">
        <v>528.88299560546875</v>
      </c>
      <c r="B545">
        <v>133.5</v>
      </c>
    </row>
    <row r="546" spans="1:2" x14ac:dyDescent="0.5">
      <c r="A546">
        <v>528.89300537109375</v>
      </c>
      <c r="B546">
        <v>105</v>
      </c>
    </row>
    <row r="547" spans="1:2" x14ac:dyDescent="0.5">
      <c r="A547">
        <v>528.90301513671875</v>
      </c>
      <c r="B547">
        <v>59.25</v>
      </c>
    </row>
    <row r="548" spans="1:2" x14ac:dyDescent="0.5">
      <c r="A548">
        <v>528.91302490234375</v>
      </c>
      <c r="B548">
        <v>56.5</v>
      </c>
    </row>
    <row r="549" spans="1:2" x14ac:dyDescent="0.5">
      <c r="A549">
        <v>528.9229736328125</v>
      </c>
      <c r="B549">
        <v>66.75</v>
      </c>
    </row>
    <row r="550" spans="1:2" x14ac:dyDescent="0.5">
      <c r="A550">
        <v>528.9329833984375</v>
      </c>
      <c r="B550">
        <v>72.75</v>
      </c>
    </row>
    <row r="551" spans="1:2" x14ac:dyDescent="0.5">
      <c r="A551">
        <v>528.9429931640625</v>
      </c>
      <c r="B551">
        <v>89</v>
      </c>
    </row>
    <row r="552" spans="1:2" x14ac:dyDescent="0.5">
      <c r="A552">
        <v>528.9530029296875</v>
      </c>
      <c r="B552">
        <v>79.75</v>
      </c>
    </row>
    <row r="553" spans="1:2" x14ac:dyDescent="0.5">
      <c r="A553">
        <v>528.9630126953125</v>
      </c>
      <c r="B553">
        <v>65.25</v>
      </c>
    </row>
    <row r="554" spans="1:2" x14ac:dyDescent="0.5">
      <c r="A554">
        <v>528.9730224609375</v>
      </c>
      <c r="B554">
        <v>66.25</v>
      </c>
    </row>
    <row r="555" spans="1:2" x14ac:dyDescent="0.5">
      <c r="A555">
        <v>528.98297119140625</v>
      </c>
      <c r="B555">
        <v>59.25</v>
      </c>
    </row>
    <row r="556" spans="1:2" x14ac:dyDescent="0.5">
      <c r="A556">
        <v>528.99298095703125</v>
      </c>
      <c r="B556">
        <v>39</v>
      </c>
    </row>
    <row r="557" spans="1:2" x14ac:dyDescent="0.5">
      <c r="A557">
        <v>529.00299072265625</v>
      </c>
      <c r="B557">
        <v>46.25</v>
      </c>
    </row>
    <row r="558" spans="1:2" x14ac:dyDescent="0.5">
      <c r="A558">
        <v>529.01300048828125</v>
      </c>
      <c r="B558">
        <v>77.75</v>
      </c>
    </row>
    <row r="559" spans="1:2" x14ac:dyDescent="0.5">
      <c r="A559">
        <v>529.02301025390625</v>
      </c>
      <c r="B559">
        <v>69.75</v>
      </c>
    </row>
    <row r="560" spans="1:2" x14ac:dyDescent="0.5">
      <c r="A560">
        <v>529.03302001953125</v>
      </c>
      <c r="B560">
        <v>43.75</v>
      </c>
    </row>
    <row r="561" spans="1:2" x14ac:dyDescent="0.5">
      <c r="A561">
        <v>529.04302978515625</v>
      </c>
      <c r="B561">
        <v>35.5</v>
      </c>
    </row>
    <row r="562" spans="1:2" x14ac:dyDescent="0.5">
      <c r="A562">
        <v>529.052978515625</v>
      </c>
      <c r="B562">
        <v>29.5</v>
      </c>
    </row>
    <row r="563" spans="1:2" x14ac:dyDescent="0.5">
      <c r="A563">
        <v>529.06298828125</v>
      </c>
      <c r="B563">
        <v>22</v>
      </c>
    </row>
    <row r="564" spans="1:2" x14ac:dyDescent="0.5">
      <c r="A564">
        <v>529.072998046875</v>
      </c>
      <c r="B564">
        <v>24.75</v>
      </c>
    </row>
    <row r="565" spans="1:2" x14ac:dyDescent="0.5">
      <c r="A565">
        <v>529.0830078125</v>
      </c>
      <c r="B565">
        <v>33.75</v>
      </c>
    </row>
    <row r="566" spans="1:2" x14ac:dyDescent="0.5">
      <c r="A566">
        <v>529.093994140625</v>
      </c>
      <c r="B566">
        <v>45.75</v>
      </c>
    </row>
    <row r="567" spans="1:2" x14ac:dyDescent="0.5">
      <c r="A567">
        <v>529.10400390625</v>
      </c>
      <c r="B567">
        <v>46.25</v>
      </c>
    </row>
    <row r="568" spans="1:2" x14ac:dyDescent="0.5">
      <c r="A568">
        <v>529.114013671875</v>
      </c>
      <c r="B568">
        <v>22.25</v>
      </c>
    </row>
    <row r="569" spans="1:2" x14ac:dyDescent="0.5">
      <c r="A569">
        <v>529.1240234375</v>
      </c>
      <c r="B569">
        <v>9</v>
      </c>
    </row>
    <row r="570" spans="1:2" x14ac:dyDescent="0.5">
      <c r="A570">
        <v>529.13397216796875</v>
      </c>
      <c r="B570">
        <v>15.75</v>
      </c>
    </row>
    <row r="571" spans="1:2" x14ac:dyDescent="0.5">
      <c r="A571">
        <v>529.14398193359375</v>
      </c>
      <c r="B571">
        <v>17.5</v>
      </c>
    </row>
    <row r="572" spans="1:2" x14ac:dyDescent="0.5">
      <c r="A572">
        <v>529.15399169921875</v>
      </c>
      <c r="B572">
        <v>12.5</v>
      </c>
    </row>
    <row r="573" spans="1:2" x14ac:dyDescent="0.5">
      <c r="A573">
        <v>529.16400146484375</v>
      </c>
      <c r="B573">
        <v>8.5</v>
      </c>
    </row>
    <row r="574" spans="1:2" x14ac:dyDescent="0.5">
      <c r="A574">
        <v>529.17401123046875</v>
      </c>
      <c r="B574">
        <v>9.75</v>
      </c>
    </row>
    <row r="575" spans="1:2" x14ac:dyDescent="0.5">
      <c r="A575">
        <v>529.18402099609375</v>
      </c>
      <c r="B575">
        <v>29.25</v>
      </c>
    </row>
    <row r="576" spans="1:2" x14ac:dyDescent="0.5">
      <c r="A576">
        <v>529.1939697265625</v>
      </c>
      <c r="B576">
        <v>55.25</v>
      </c>
    </row>
    <row r="577" spans="1:2" x14ac:dyDescent="0.5">
      <c r="A577">
        <v>529.2039794921875</v>
      </c>
      <c r="B577">
        <v>50</v>
      </c>
    </row>
    <row r="578" spans="1:2" x14ac:dyDescent="0.5">
      <c r="A578">
        <v>529.2139892578125</v>
      </c>
      <c r="B578">
        <v>23</v>
      </c>
    </row>
    <row r="579" spans="1:2" x14ac:dyDescent="0.5">
      <c r="A579">
        <v>529.2239990234375</v>
      </c>
      <c r="B579">
        <v>19.5</v>
      </c>
    </row>
    <row r="580" spans="1:2" x14ac:dyDescent="0.5">
      <c r="A580">
        <v>529.2340087890625</v>
      </c>
      <c r="B580">
        <v>45.25</v>
      </c>
    </row>
    <row r="581" spans="1:2" x14ac:dyDescent="0.5">
      <c r="A581">
        <v>529.2440185546875</v>
      </c>
      <c r="B581">
        <v>70.5</v>
      </c>
    </row>
    <row r="582" spans="1:2" x14ac:dyDescent="0.5">
      <c r="A582">
        <v>529.2540283203125</v>
      </c>
      <c r="B582">
        <v>115.80000305175781</v>
      </c>
    </row>
    <row r="583" spans="1:2" x14ac:dyDescent="0.5">
      <c r="A583">
        <v>529.26397705078125</v>
      </c>
      <c r="B583">
        <v>183.30000305175781</v>
      </c>
    </row>
    <row r="584" spans="1:2" x14ac:dyDescent="0.5">
      <c r="A584">
        <v>529.27398681640625</v>
      </c>
      <c r="B584">
        <v>215.19999694824219</v>
      </c>
    </row>
    <row r="585" spans="1:2" x14ac:dyDescent="0.5">
      <c r="A585">
        <v>529.28399658203125</v>
      </c>
      <c r="B585">
        <v>361</v>
      </c>
    </row>
    <row r="586" spans="1:2" x14ac:dyDescent="0.5">
      <c r="A586">
        <v>529.29400634765625</v>
      </c>
      <c r="B586">
        <v>699.5</v>
      </c>
    </row>
  </sheetData>
  <sheetProtection formatCells="0"/>
  <sortState xmlns:xlrd2="http://schemas.microsoft.com/office/spreadsheetml/2017/richdata2" ref="A1:B586">
    <sortCondition ref="A1"/>
  </sortState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/>
  <dimension ref="A1:V586"/>
  <sheetViews>
    <sheetView topLeftCell="A12" workbookViewId="0"/>
  </sheetViews>
  <sheetFormatPr defaultRowHeight="14.35" x14ac:dyDescent="0.5"/>
  <cols>
    <col min="6" max="6" width="17.703125" customWidth="1"/>
  </cols>
  <sheetData>
    <row r="1" spans="1:22" ht="14.7" thickBot="1" x14ac:dyDescent="0.55000000000000004">
      <c r="A1">
        <v>523.43499755859375</v>
      </c>
      <c r="B1">
        <v>51.75</v>
      </c>
      <c r="C1" s="2" t="s">
        <v>21</v>
      </c>
      <c r="D1">
        <v>523.7750244140625</v>
      </c>
      <c r="E1">
        <v>19330</v>
      </c>
      <c r="G1" s="2" t="s">
        <v>23</v>
      </c>
      <c r="H1" s="2" t="s">
        <v>24</v>
      </c>
      <c r="I1" s="2" t="s">
        <v>24</v>
      </c>
      <c r="J1">
        <f>'hidden params'!J1</f>
        <v>1</v>
      </c>
      <c r="K1">
        <f>IF(ISNUMBER(D1),ROUND((D1-I$2)*$G$6,0),"")</f>
        <v>0</v>
      </c>
      <c r="L1">
        <f>IF(ISNUMBER((((EXP(GAMMALN($I$3+1)))/((EXP(GAMMALN(K1+1)))*(EXP(GAMMALN($I$3-K1+1))))))*(($I$8)^K1)*((1-$I$8)^($I$3-K1))),(((EXP(GAMMALN($I$3+1)))/((EXP(GAMMALN(K1+1)))*(EXP(GAMMALN($I$3-K1+1))))))*(($I$8)^K1)*((1-$I$8)^($I$3-K1)),0)</f>
        <v>0.14009871628680576</v>
      </c>
      <c r="M1">
        <f>I$7*(L$1*J1) + $I$4</f>
        <v>21075.689565434412</v>
      </c>
      <c r="N1">
        <f>IF(ISNUMBER((((EXP(GAMMALN($I$22+1)))/((EXP(GAMMALN(K1+1)))*(EXP(GAMMALN($I$22-K1+1))))))*(($I$11)^K1)*((1-$I$11)^($I$22-K1))),(((EXP(GAMMALN($I$22+1)))/((EXP(GAMMALN(K1+1)))*(EXP(GAMMALN($I$22-K1+1))))))*(($I$11)^K1)*((1-$I$11)^($I$22-K1)),0)</f>
        <v>2.4858856805906355E-4</v>
      </c>
      <c r="O1">
        <f>I$10*(N$1*J1)+$I$4</f>
        <v>33.92862706400112</v>
      </c>
      <c r="P1">
        <f>IF(ISNUMBER(D1),SUM(M1,O1,V1)-(2*$I$4),"")</f>
        <v>21110.411308092087</v>
      </c>
      <c r="Q1">
        <f>IF(ISNUMBER(P1),P1-E1,"")</f>
        <v>1780.411308092087</v>
      </c>
      <c r="R1">
        <f>IF(ISNUMBER(P1),Q1*Q1,"")</f>
        <v>3169864.4259821763</v>
      </c>
      <c r="S1">
        <f>IF(ISNUMBER(P1),((IF(P1&gt;E1,I$5*(P1-E1),P1-E1)))^2,"")</f>
        <v>3169864.4259821763</v>
      </c>
      <c r="T1">
        <f>IF(ISNUMBER(P1),(M1*D1),"")</f>
        <v>11038919.816678612</v>
      </c>
      <c r="U1">
        <f>IF(ISNUMBER((((EXP(GAMMALN($I$23+1)))/((EXP(GAMMALN(K1+1)))*(EXP(GAMMALN($I$23-K1+1))))))*(($I$14)^K1)*((1-$I$14)^($I$23-K1))),(((EXP(GAMMALN($I$23+1)))/((EXP(GAMMALN(K1+1)))*(EXP(GAMMALN($I$23-K1+1))))))*(($I$14)^K1)*((1-$I$14)^($I$23-K1)),0)</f>
        <v>4.1447495170642375E-6</v>
      </c>
      <c r="V1">
        <f>I$13*(U$1*J1)+$I$4</f>
        <v>0.79311580227206602</v>
      </c>
    </row>
    <row r="2" spans="1:22" ht="14.7" thickTop="1" x14ac:dyDescent="0.5">
      <c r="A2">
        <v>523.44500732421875</v>
      </c>
      <c r="B2">
        <v>26.25</v>
      </c>
      <c r="C2" s="2" t="s">
        <v>22</v>
      </c>
      <c r="D2">
        <v>524.27398681640625</v>
      </c>
      <c r="E2">
        <v>65800</v>
      </c>
      <c r="F2" s="3" t="s">
        <v>25</v>
      </c>
      <c r="G2" s="4">
        <v>4.63446044921875</v>
      </c>
      <c r="H2" t="s">
        <v>434</v>
      </c>
      <c r="I2">
        <f>'hidden params'!I2</f>
        <v>523.77129500000001</v>
      </c>
      <c r="J2">
        <f>'hidden params'!J2</f>
        <v>0.60095572250709473</v>
      </c>
      <c r="K2">
        <f t="shared" ref="K2:K30" si="0">IF(ISNUMBER(D2),ROUND((D2-I$2)*$G$6,0),"")</f>
        <v>1</v>
      </c>
      <c r="L2">
        <f t="shared" ref="L2:L30" si="1">IF(ISNUMBER((((EXP(GAMMALN($I$3+1)))/((EXP(GAMMALN(K2+1)))*(EXP(GAMMALN($I$3-K2+1))))))*(($I$8)^K2)*((1-$I$8)^($I$3-K2))),(((EXP(GAMMALN($I$3+1)))/((EXP(GAMMALN(K2+1)))*(EXP(GAMMALN($I$3-K2+1))))))*(($I$8)^K2)*((1-$I$8)^($I$3-K2)),0)</f>
        <v>0.3307306560077482</v>
      </c>
      <c r="M2">
        <f>I$7*((L$1*J2)+(L$2*J1)) + $I$4</f>
        <v>62418.878910800886</v>
      </c>
      <c r="N2">
        <f t="shared" ref="N2:N30" si="2">IF(ISNUMBER((((EXP(GAMMALN($I$22+1)))/((EXP(GAMMALN(K2+1)))*(EXP(GAMMALN($I$22-K2+1))))))*(($I$11)^K2)*((1-$I$11)^($I$22-K2))),(((EXP(GAMMALN($I$22+1)))/((EXP(GAMMALN(K2+1)))*(EXP(GAMMALN($I$22-K2+1))))))*(($I$11)^K2)*((1-$I$11)^($I$22-K2)),0)</f>
        <v>4.7985220901973101E-3</v>
      </c>
      <c r="O2">
        <f>I$10*((N$1*J2)+(N$2*J1))+$I$4</f>
        <v>675.31620375246973</v>
      </c>
      <c r="P2">
        <f t="shared" ref="P2:P30" si="3">IF(ISNUMBER(D2),SUM(M2,O2,V2)-(2*$I$4),"")</f>
        <v>63121.005381988311</v>
      </c>
      <c r="Q2">
        <f t="shared" ref="Q2:Q30" si="4">IF(ISNUMBER(P2),P2-E2,"")</f>
        <v>-2678.9946180116895</v>
      </c>
      <c r="R2">
        <f t="shared" ref="R2:R30" si="5">IF(ISNUMBER(P2),Q2*Q2,"")</f>
        <v>7177012.1633355981</v>
      </c>
      <c r="S2">
        <f t="shared" ref="S2:S30" si="6">IF(ISNUMBER(P2),((IF(P2&gt;E2,I$5*(P2-E2),P2-E2)))^2,"")</f>
        <v>7177012.1633355981</v>
      </c>
      <c r="T2">
        <f t="shared" ref="T2:T30" si="7">IF(ISNUMBER(P2),(M2*D2),"")</f>
        <v>32724594.499176081</v>
      </c>
      <c r="U2">
        <f t="shared" ref="U2:U30" si="8">IF(ISNUMBER((((EXP(GAMMALN($I$23+1)))/((EXP(GAMMALN(K2+1)))*(EXP(GAMMALN($I$23-K2+1))))))*(($I$14)^K2)*((1-$I$14)^($I$23-K2))),(((EXP(GAMMALN($I$23+1)))/((EXP(GAMMALN(K2+1)))*(EXP(GAMMALN($I$23-K2+1))))))*(($I$14)^K2)*((1-$I$14)^($I$23-K2)),0)</f>
        <v>1.376171754726312E-4</v>
      </c>
      <c r="V2">
        <f>I$13*((U$1*J2)+(U$2*J1))+$I$4</f>
        <v>26.810267643557733</v>
      </c>
    </row>
    <row r="3" spans="1:22" x14ac:dyDescent="0.5">
      <c r="A3">
        <v>523.45501708984375</v>
      </c>
      <c r="B3">
        <v>4.75</v>
      </c>
      <c r="D3">
        <v>524.77398681640625</v>
      </c>
      <c r="E3">
        <v>84960</v>
      </c>
      <c r="F3" s="7" t="s">
        <v>19</v>
      </c>
      <c r="G3" s="8">
        <f>IF(ISBLANK(G2),"",$G$2*$G$6)</f>
        <v>9.2689208984375</v>
      </c>
      <c r="H3" s="21" t="s">
        <v>435</v>
      </c>
      <c r="I3" s="21">
        <v>5.5213339382204278</v>
      </c>
      <c r="J3">
        <f>'hidden params'!J3</f>
        <v>0.20220994369181175</v>
      </c>
      <c r="K3">
        <f t="shared" si="0"/>
        <v>2</v>
      </c>
      <c r="L3">
        <f t="shared" si="1"/>
        <v>0.31967400555091474</v>
      </c>
      <c r="M3">
        <f>I$7*((L$1*J3)+(L$2*J2)+(L$3*J1)) + $I$4</f>
        <v>82251.278216060149</v>
      </c>
      <c r="N3">
        <f t="shared" si="2"/>
        <v>3.7925072380014462E-2</v>
      </c>
      <c r="O3">
        <f>I$10*((N$1*J3)+(N$2*J2)+(N$3*J1))+$I$4</f>
        <v>5576.6485772483047</v>
      </c>
      <c r="P3">
        <f t="shared" si="3"/>
        <v>88220.13451926643</v>
      </c>
      <c r="Q3">
        <f t="shared" si="4"/>
        <v>3260.1345192664303</v>
      </c>
      <c r="R3">
        <f t="shared" si="5"/>
        <v>10628477.083712559</v>
      </c>
      <c r="S3">
        <f t="shared" si="6"/>
        <v>10628477.083712559</v>
      </c>
      <c r="T3">
        <f t="shared" si="7"/>
        <v>43163331.190187313</v>
      </c>
      <c r="U3">
        <f t="shared" si="8"/>
        <v>1.9661014785044744E-3</v>
      </c>
      <c r="V3">
        <f>I$13*((U$1*J3)+(U$2*J2)+(U$3*J1))+$I$4</f>
        <v>392.20772616658513</v>
      </c>
    </row>
    <row r="4" spans="1:22" x14ac:dyDescent="0.5">
      <c r="A4">
        <v>523.46502685546875</v>
      </c>
      <c r="B4">
        <v>10.75</v>
      </c>
      <c r="D4">
        <v>525.28497314453125</v>
      </c>
      <c r="E4">
        <v>94840</v>
      </c>
      <c r="F4" s="5" t="s">
        <v>26</v>
      </c>
      <c r="G4" s="6">
        <v>526.189208984375</v>
      </c>
      <c r="H4" t="s">
        <v>11</v>
      </c>
      <c r="I4">
        <v>1.0429940761884982E-7</v>
      </c>
      <c r="J4">
        <f>'hidden params'!J4</f>
        <v>4.9195920044795109E-2</v>
      </c>
      <c r="K4">
        <f t="shared" si="0"/>
        <v>3</v>
      </c>
      <c r="L4">
        <f t="shared" si="1"/>
        <v>0.16043146977091363</v>
      </c>
      <c r="M4">
        <f>I$7*((L$1*J4)+(L$2*J3)+(L$3*J2)+(L$4*J1)) + $I$4</f>
        <v>64131.865885588726</v>
      </c>
      <c r="N4">
        <f t="shared" si="2"/>
        <v>0.15563049796427991</v>
      </c>
      <c r="O4">
        <f>I$10*((N$1*J4)+(N$2*J3)+(N$3*J2)+(N$4*J1))+$I$4</f>
        <v>24486.011114317997</v>
      </c>
      <c r="P4">
        <f t="shared" si="3"/>
        <v>91852.112842974704</v>
      </c>
      <c r="Q4">
        <f t="shared" si="4"/>
        <v>-2987.8871570252959</v>
      </c>
      <c r="R4">
        <f t="shared" si="5"/>
        <v>8927469.6631167047</v>
      </c>
      <c r="S4">
        <f t="shared" si="6"/>
        <v>8927469.6631167047</v>
      </c>
      <c r="T4">
        <f t="shared" si="7"/>
        <v>33687505.449420154</v>
      </c>
      <c r="U4">
        <f t="shared" si="8"/>
        <v>1.5692246938541494E-2</v>
      </c>
      <c r="V4">
        <f>I$13*((U$1*J4)+(U$2*J3)+(U$3*J2)+(U$4*J1))+$I$4</f>
        <v>3234.2358432765745</v>
      </c>
    </row>
    <row r="5" spans="1:22" ht="14.7" thickBot="1" x14ac:dyDescent="0.55000000000000004">
      <c r="A5">
        <v>523.4749755859375</v>
      </c>
      <c r="B5">
        <v>37.25</v>
      </c>
      <c r="D5">
        <v>525.78497314453125</v>
      </c>
      <c r="E5">
        <v>108500</v>
      </c>
      <c r="F5" s="9" t="s">
        <v>27</v>
      </c>
      <c r="G5" s="10">
        <f>($G$4-1.00794)*$G$6</f>
        <v>1050.3625379687501</v>
      </c>
      <c r="H5" t="s">
        <v>436</v>
      </c>
      <c r="I5">
        <f>'hidden params'!D2</f>
        <v>1</v>
      </c>
      <c r="J5">
        <f>'hidden params'!J5</f>
        <v>9.56276746222493E-3</v>
      </c>
      <c r="K5">
        <f t="shared" si="0"/>
        <v>4</v>
      </c>
      <c r="L5">
        <f t="shared" si="1"/>
        <v>4.3237066651392472E-2</v>
      </c>
      <c r="M5">
        <f>I$7*((L$1*J5)+(L$2*J4)+(L$3*J3)+(L$4*J2)+(L$5*J1)) + $I$4</f>
        <v>33381.560971964907</v>
      </c>
      <c r="N5">
        <f t="shared" si="2"/>
        <v>0.34296311605680652</v>
      </c>
      <c r="O5">
        <f>I$10*((N$1*J5)+(N$2*J4)+(N$3*J3)+(N$4*J2)+(N$5*J1))+$I$4</f>
        <v>60653.611742358451</v>
      </c>
      <c r="P5">
        <f t="shared" si="3"/>
        <v>110416.70184193208</v>
      </c>
      <c r="Q5">
        <f t="shared" si="4"/>
        <v>1916.7018419320812</v>
      </c>
      <c r="R5">
        <f t="shared" si="5"/>
        <v>3673745.9508658326</v>
      </c>
      <c r="S5">
        <f t="shared" si="6"/>
        <v>3673745.9508658326</v>
      </c>
      <c r="T5">
        <f t="shared" si="7"/>
        <v>17551523.1391671</v>
      </c>
      <c r="U5">
        <f t="shared" si="8"/>
        <v>7.577364023725755E-2</v>
      </c>
      <c r="V5">
        <f>I$13*((U$1*J5)+(U$2*J4)+(U$3*J3)+(U$4*J2)+(U$5*J1))+$I$4</f>
        <v>16381.529127817323</v>
      </c>
    </row>
    <row r="6" spans="1:22" ht="14.7" thickTop="1" x14ac:dyDescent="0.5">
      <c r="A6">
        <v>523.4849853515625</v>
      </c>
      <c r="B6">
        <v>64.25</v>
      </c>
      <c r="D6">
        <v>526.2860107421875</v>
      </c>
      <c r="E6">
        <v>147900</v>
      </c>
      <c r="F6" t="s">
        <v>28</v>
      </c>
      <c r="G6">
        <v>2</v>
      </c>
      <c r="H6" t="s">
        <v>437</v>
      </c>
      <c r="I6">
        <f>SUM(S1:S30)</f>
        <v>36433020.068910509</v>
      </c>
      <c r="J6">
        <f>'hidden params'!J6</f>
        <v>1.5654537401586068E-3</v>
      </c>
      <c r="K6">
        <f t="shared" si="0"/>
        <v>5</v>
      </c>
      <c r="L6">
        <f t="shared" si="1"/>
        <v>5.6247995911059253E-3</v>
      </c>
      <c r="M6">
        <f>I$7*((L$1*J6)+(L$2*J5)+(L$3*J4)+(L$4*J3)+(L$5*J2)+(L$6*J1)) + $I$4</f>
        <v>12509.81896406327</v>
      </c>
      <c r="N6">
        <f t="shared" si="2"/>
        <v>0.3648247526863912</v>
      </c>
      <c r="O6">
        <f>I$10*((N$1*J6)+(N$2*J5)+(N$3*J4)+(N$4*J3)+(N$5*J2)+(N$6*J1))+$I$4</f>
        <v>82479.626864962862</v>
      </c>
      <c r="P6">
        <f t="shared" si="3"/>
        <v>146916.24797545746</v>
      </c>
      <c r="Q6">
        <f t="shared" si="4"/>
        <v>-983.75202454254031</v>
      </c>
      <c r="R6">
        <f t="shared" si="5"/>
        <v>967768.04579154681</v>
      </c>
      <c r="S6">
        <f t="shared" si="6"/>
        <v>967768.04579154681</v>
      </c>
      <c r="T6">
        <f t="shared" si="7"/>
        <v>6583742.717703823</v>
      </c>
      <c r="U6">
        <f t="shared" si="8"/>
        <v>0.22255690292987659</v>
      </c>
      <c r="V6">
        <f>I$13*((U$1*J6)+(U$2*J5)+(U$3*J4)+(U$4*J3)+(U$5*J2)+(U$6*J1))+$I$4</f>
        <v>51926.802146639915</v>
      </c>
    </row>
    <row r="7" spans="1:22" x14ac:dyDescent="0.5">
      <c r="A7">
        <v>523.4949951171875</v>
      </c>
      <c r="B7">
        <v>53.5</v>
      </c>
      <c r="D7">
        <v>526.7960205078125</v>
      </c>
      <c r="E7">
        <v>158800</v>
      </c>
      <c r="F7" t="s">
        <v>29</v>
      </c>
      <c r="G7" s="11">
        <v>0.10000000149011612</v>
      </c>
      <c r="H7" s="21" t="s">
        <v>438</v>
      </c>
      <c r="I7" s="21">
        <v>150434.56588270667</v>
      </c>
      <c r="J7">
        <f>'hidden params'!J7</f>
        <v>2.2288478874357397E-4</v>
      </c>
      <c r="K7">
        <f t="shared" si="0"/>
        <v>6</v>
      </c>
      <c r="L7">
        <f t="shared" si="1"/>
        <v>2.0896236870236775E-4</v>
      </c>
      <c r="M7">
        <f>I$7*((L$1*J7)+(L$2*J6)+(L$3*J5)+(L$4*J4)+(L$5*J3)+(L$6*J2)+(L$7*J1)) + $I$4</f>
        <v>3584.9601123110524</v>
      </c>
      <c r="N7">
        <f t="shared" si="2"/>
        <v>0.1108233757841208</v>
      </c>
      <c r="O7">
        <f>I$10*((N$1*J7)+(N$2*J6)+(N$3*J5)+(N$4*J4)+(N$5*J3)+(N$6*J2)+(N$7*J1))+$I$4</f>
        <v>55610.030861430983</v>
      </c>
      <c r="P7">
        <f t="shared" si="3"/>
        <v>159250.08855752074</v>
      </c>
      <c r="Q7">
        <f t="shared" si="4"/>
        <v>450.08855752073578</v>
      </c>
      <c r="R7">
        <f t="shared" si="5"/>
        <v>202579.70961109668</v>
      </c>
      <c r="S7">
        <f t="shared" si="6"/>
        <v>202579.70961109668</v>
      </c>
      <c r="T7">
        <f t="shared" si="7"/>
        <v>1888542.720844703</v>
      </c>
      <c r="U7">
        <f t="shared" si="8"/>
        <v>0.37301867531069544</v>
      </c>
      <c r="V7">
        <f>I$13*((U$1*J7)+(U$2*J6)+(U$3*J5)+(U$4*J4)+(U$5*J3)+(U$6*J2)+(U$7*J1))+$I$4</f>
        <v>100055.0975839873</v>
      </c>
    </row>
    <row r="8" spans="1:22" x14ac:dyDescent="0.5">
      <c r="A8">
        <v>523.5050048828125</v>
      </c>
      <c r="B8">
        <v>44.5</v>
      </c>
      <c r="D8">
        <v>527.2979736328125</v>
      </c>
      <c r="E8">
        <v>130200</v>
      </c>
      <c r="F8" t="s">
        <v>30</v>
      </c>
      <c r="G8" s="11">
        <v>2.9999999329447746E-2</v>
      </c>
      <c r="H8" s="21" t="s">
        <v>439</v>
      </c>
      <c r="I8" s="21">
        <v>0.29950366883003937</v>
      </c>
      <c r="J8">
        <f>'hidden params'!J8</f>
        <v>2.8200854503395628E-5</v>
      </c>
      <c r="K8">
        <f t="shared" si="0"/>
        <v>7</v>
      </c>
      <c r="L8">
        <f t="shared" si="1"/>
        <v>0</v>
      </c>
      <c r="M8">
        <f>I$7*((L$1*J8)+(L$2*J7)+(L$3*J6)+(L$4*J5)+(L$5*J4)+(L$6*J3)+(L$7*J2)+(L$8*J1)) + $I$4</f>
        <v>827.7397609589774</v>
      </c>
      <c r="N8">
        <f t="shared" si="2"/>
        <v>0</v>
      </c>
      <c r="O8">
        <f>I$10*((N$1*J8)+(N$2*J7)+(N$3*J6)+(N$4*J5)+(N$5*J4)+(N$6*J3)+(N$7*J2)+(N$8*J1))+$I$4</f>
        <v>21672.76725393167</v>
      </c>
      <c r="P8">
        <f t="shared" si="3"/>
        <v>130089.8424678845</v>
      </c>
      <c r="Q8">
        <f t="shared" si="4"/>
        <v>-110.157532115496</v>
      </c>
      <c r="R8">
        <f t="shared" si="5"/>
        <v>12134.681881776532</v>
      </c>
      <c r="S8">
        <f t="shared" si="6"/>
        <v>12134.681881776532</v>
      </c>
      <c r="T8">
        <f t="shared" si="7"/>
        <v>436465.49864897737</v>
      </c>
      <c r="U8">
        <f t="shared" si="8"/>
        <v>0.28920009775705341</v>
      </c>
      <c r="V8">
        <f>I$13*((U$1*J8)+(U$2*J7)+(U$3*J6)+(U$4*J5)+(U$5*J4)+(U$6*J3)+(U$7*J2)+(U$8*J1))+$I$4</f>
        <v>107589.33545320245</v>
      </c>
    </row>
    <row r="9" spans="1:22" x14ac:dyDescent="0.5">
      <c r="A9">
        <v>523.5150146484375</v>
      </c>
      <c r="B9">
        <v>50.25</v>
      </c>
      <c r="D9">
        <v>527.79901123046875</v>
      </c>
      <c r="E9">
        <v>61920</v>
      </c>
      <c r="F9" t="s">
        <v>31</v>
      </c>
      <c r="G9">
        <v>6</v>
      </c>
      <c r="H9" t="s">
        <v>445</v>
      </c>
      <c r="I9">
        <f>I3*I8</f>
        <v>1.653659771332828</v>
      </c>
      <c r="J9">
        <f>'hidden params'!J9</f>
        <v>3.2198967658273084E-6</v>
      </c>
      <c r="K9">
        <f t="shared" si="0"/>
        <v>8</v>
      </c>
      <c r="L9">
        <f t="shared" si="1"/>
        <v>0</v>
      </c>
      <c r="M9">
        <f>I$7*((L$1*J9)+(L$2*J8)+(L$3*J7)+(L$4*J6)+(L$5*J5)+(L$6*J4)+(L$7*J3)+(L$8*J2)+(L$9*J1)) + $I$4</f>
        <v>160.15474231859443</v>
      </c>
      <c r="N9">
        <f t="shared" si="2"/>
        <v>0</v>
      </c>
      <c r="O9">
        <f>I$10*((N$1*J9)+(N$2*J8)+(N$3*J7)+(N$4*J6)+(N$5*J5)+(N$6*J4)+(N$7*J3)+(N$8*J2)+(N$9*J1))+$I$4</f>
        <v>5990.2443326641587</v>
      </c>
      <c r="P9">
        <f t="shared" si="3"/>
        <v>61597.852098355928</v>
      </c>
      <c r="Q9">
        <f t="shared" si="4"/>
        <v>-322.14790164407168</v>
      </c>
      <c r="R9">
        <f t="shared" si="5"/>
        <v>103779.27053367849</v>
      </c>
      <c r="S9">
        <f t="shared" si="6"/>
        <v>103779.27053367849</v>
      </c>
      <c r="T9">
        <f t="shared" si="7"/>
        <v>84529.514639624656</v>
      </c>
      <c r="U9">
        <f t="shared" si="8"/>
        <v>2.8840233650322206E-2</v>
      </c>
      <c r="V9">
        <f>I$13*((U$1*J9)+(U$2*J8)+(U$3*J7)+(U$4*J6)+(U$5*J5)+(U$6*J4)+(U$7*J3)+(U$8*J2)+(U$9*J1))+$I$4</f>
        <v>55447.453023581773</v>
      </c>
    </row>
    <row r="10" spans="1:22" x14ac:dyDescent="0.5">
      <c r="A10">
        <v>523.5250244140625</v>
      </c>
      <c r="B10">
        <v>29.75</v>
      </c>
      <c r="D10">
        <v>528.301025390625</v>
      </c>
      <c r="E10">
        <v>19050</v>
      </c>
      <c r="F10" s="2" t="s">
        <v>22</v>
      </c>
      <c r="G10">
        <v>523.78076171875</v>
      </c>
      <c r="H10" s="22" t="s">
        <v>453</v>
      </c>
      <c r="I10" s="22">
        <v>136485.06536165581</v>
      </c>
      <c r="J10">
        <f>'hidden params'!J10</f>
        <v>3.3555566333987669E-7</v>
      </c>
      <c r="K10">
        <f t="shared" si="0"/>
        <v>9</v>
      </c>
      <c r="L10">
        <f t="shared" si="1"/>
        <v>0</v>
      </c>
      <c r="M10">
        <f>I$7*((L1*J$10)+(L2*J$9)+(L3*J$8)+(L4*J$7)+(L5*J$6)+(L6*J$5)+(L7*J$4)+(L8*J$3)+(L9*J$2)+(L10*J$1)) + $I$4</f>
        <v>26.723063712150449</v>
      </c>
      <c r="N10">
        <f t="shared" si="2"/>
        <v>0</v>
      </c>
      <c r="O10">
        <f>I$10*((N1*J$10)+(N2*J$9)+(N3*J$8)+(N4*J$7)+(N5*J$6)+(N6*J$5)+(N7*J$4)+(N8*J$3)+(N9*J$2)+(N10*J$1)) + $I$4</f>
        <v>1298.4449132482073</v>
      </c>
      <c r="P10">
        <f t="shared" si="3"/>
        <v>19774.071580037697</v>
      </c>
      <c r="Q10">
        <f t="shared" si="4"/>
        <v>724.07158003769655</v>
      </c>
      <c r="R10">
        <f t="shared" si="5"/>
        <v>524279.65301828639</v>
      </c>
      <c r="S10">
        <f t="shared" si="6"/>
        <v>524279.65301828639</v>
      </c>
      <c r="T10">
        <f t="shared" si="7"/>
        <v>14117.821960708085</v>
      </c>
      <c r="U10">
        <f t="shared" si="8"/>
        <v>0</v>
      </c>
      <c r="V10">
        <f>I$13*((U1*J$10)+(U2*J$9)+(U3*J$8)+(U4*J$7)+(U5*J$6)+(U6*J$5)+(U7*J$4)+(U8*J$3)+(U9*J$2)+(U10*J$1)) + $I$4</f>
        <v>18448.903603285937</v>
      </c>
    </row>
    <row r="11" spans="1:22" x14ac:dyDescent="0.5">
      <c r="A11">
        <v>523.53497314453125</v>
      </c>
      <c r="B11">
        <v>20.75</v>
      </c>
      <c r="D11">
        <v>528.802001953125</v>
      </c>
      <c r="E11">
        <v>5144</v>
      </c>
      <c r="F11" s="2" t="s">
        <v>32</v>
      </c>
      <c r="G11">
        <v>528.41522216796875</v>
      </c>
      <c r="H11" s="22" t="s">
        <v>454</v>
      </c>
      <c r="I11" s="22">
        <v>0.77758441469203077</v>
      </c>
      <c r="J11">
        <f>'hidden params'!J11</f>
        <v>3.2197744332767282E-8</v>
      </c>
      <c r="K11">
        <f t="shared" si="0"/>
        <v>10</v>
      </c>
      <c r="L11">
        <f t="shared" si="1"/>
        <v>0</v>
      </c>
      <c r="M11">
        <f t="shared" ref="M11:M30" si="9">I$7*((L2*J$10)+(L3*J$9)+(L4*J$8)+(L5*J$7)+(L6*J$6)+(L7*J$5)+(L8*J$4)+(L9*J$3)+(L10*J$2)+(L11*J$1)) + $I$4</f>
        <v>3.9271105344881478</v>
      </c>
      <c r="N11">
        <f t="shared" si="2"/>
        <v>0</v>
      </c>
      <c r="O11">
        <f t="shared" ref="O11:O30" si="10">I$10*((N2*J$10)+(N3*J$9)+(N4*J$8)+(N5*J$7)+(N6*J$6)+(N7*J$5)+(N8*J$4)+(N9*J$3)+(N10*J$2)+(N11*J$1)) + $I$4</f>
        <v>233.64173339981554</v>
      </c>
      <c r="P11">
        <f t="shared" si="3"/>
        <v>4828.556455949426</v>
      </c>
      <c r="Q11">
        <f t="shared" si="4"/>
        <v>-315.44354405057402</v>
      </c>
      <c r="R11">
        <f t="shared" si="5"/>
        <v>99504.629483186436</v>
      </c>
      <c r="S11">
        <f t="shared" si="6"/>
        <v>99504.629483186436</v>
      </c>
      <c r="T11">
        <f t="shared" si="7"/>
        <v>2076.6639125285392</v>
      </c>
      <c r="U11">
        <f t="shared" si="8"/>
        <v>0</v>
      </c>
      <c r="V11">
        <f t="shared" ref="V11:V30" si="11">I$13*((U2*J$10)+(U3*J$9)+(U4*J$8)+(U5*J$7)+(U6*J$6)+(U7*J$5)+(U8*J$4)+(U9*J$3)+(U10*J$2)+(U11*J$1)) + $I$4</f>
        <v>4590.987612223721</v>
      </c>
    </row>
    <row r="12" spans="1:22" x14ac:dyDescent="0.5">
      <c r="A12">
        <v>523.54498291015625</v>
      </c>
      <c r="B12">
        <v>44.25</v>
      </c>
      <c r="D12">
        <f>D11 + (1/$G$6)</f>
        <v>529.302001953125</v>
      </c>
      <c r="E12">
        <v>0</v>
      </c>
      <c r="F12" t="s">
        <v>33</v>
      </c>
      <c r="G12" t="s">
        <v>34</v>
      </c>
      <c r="H12" t="s">
        <v>458</v>
      </c>
      <c r="I12">
        <f>I11*I22</f>
        <v>4.2933032183960966</v>
      </c>
      <c r="J12">
        <f>'hidden params'!J12</f>
        <v>2.82920264901344E-9</v>
      </c>
      <c r="K12">
        <f t="shared" si="0"/>
        <v>11</v>
      </c>
      <c r="L12">
        <f t="shared" si="1"/>
        <v>0</v>
      </c>
      <c r="M12">
        <f t="shared" si="9"/>
        <v>0.51508303481945261</v>
      </c>
      <c r="N12">
        <f t="shared" si="2"/>
        <v>0</v>
      </c>
      <c r="O12">
        <f t="shared" si="10"/>
        <v>36.166965899116441</v>
      </c>
      <c r="P12">
        <f t="shared" si="3"/>
        <v>959.03112000986528</v>
      </c>
      <c r="Q12">
        <f t="shared" si="4"/>
        <v>959.03112000986528</v>
      </c>
      <c r="R12">
        <f t="shared" si="5"/>
        <v>919740.68914737657</v>
      </c>
      <c r="S12">
        <f t="shared" si="6"/>
        <v>919740.68914737657</v>
      </c>
      <c r="T12">
        <f t="shared" si="7"/>
        <v>272.63448150202748</v>
      </c>
      <c r="U12">
        <f t="shared" si="8"/>
        <v>0</v>
      </c>
      <c r="V12">
        <f t="shared" si="11"/>
        <v>922.34907128452824</v>
      </c>
    </row>
    <row r="13" spans="1:22" x14ac:dyDescent="0.5">
      <c r="A13">
        <v>523.55499267578125</v>
      </c>
      <c r="B13">
        <v>60.5</v>
      </c>
      <c r="D13">
        <f>D12 + (1/$G$6)</f>
        <v>529.802001953125</v>
      </c>
      <c r="E13">
        <v>0</v>
      </c>
      <c r="F13">
        <v>15880</v>
      </c>
      <c r="H13" s="23" t="s">
        <v>514</v>
      </c>
      <c r="I13" s="23">
        <v>191354.31338066218</v>
      </c>
      <c r="J13">
        <f>'hidden params'!J13</f>
        <v>2.3609250813173977E-10</v>
      </c>
      <c r="K13">
        <f t="shared" si="0"/>
        <v>12</v>
      </c>
      <c r="L13">
        <f t="shared" si="1"/>
        <v>0</v>
      </c>
      <c r="M13">
        <f t="shared" si="9"/>
        <v>5.9910860855664327E-2</v>
      </c>
      <c r="N13">
        <f t="shared" si="2"/>
        <v>0</v>
      </c>
      <c r="O13">
        <f t="shared" si="10"/>
        <v>4.9333541991640129</v>
      </c>
      <c r="P13">
        <f t="shared" si="3"/>
        <v>161.55698276815593</v>
      </c>
      <c r="Q13">
        <f t="shared" si="4"/>
        <v>161.55698276815593</v>
      </c>
      <c r="R13">
        <f t="shared" si="5"/>
        <v>26100.658681150235</v>
      </c>
      <c r="S13">
        <f t="shared" si="6"/>
        <v>26100.658681150235</v>
      </c>
      <c r="T13">
        <f t="shared" si="7"/>
        <v>31.740894020066072</v>
      </c>
      <c r="U13">
        <f t="shared" si="8"/>
        <v>0</v>
      </c>
      <c r="V13">
        <f t="shared" si="11"/>
        <v>156.56371791673507</v>
      </c>
    </row>
    <row r="14" spans="1:22" x14ac:dyDescent="0.5">
      <c r="A14">
        <v>523.56500244140625</v>
      </c>
      <c r="B14">
        <v>52.25</v>
      </c>
      <c r="D14">
        <f>D13 + (1/$G$6)</f>
        <v>530.302001953125</v>
      </c>
      <c r="E14">
        <v>0</v>
      </c>
      <c r="F14">
        <v>15880</v>
      </c>
      <c r="H14" s="23" t="s">
        <v>515</v>
      </c>
      <c r="I14" s="23">
        <v>0.82235747575759888</v>
      </c>
      <c r="J14">
        <f>'hidden params'!J14</f>
        <v>0</v>
      </c>
      <c r="K14">
        <f t="shared" si="0"/>
        <v>13</v>
      </c>
      <c r="L14">
        <f t="shared" si="1"/>
        <v>0</v>
      </c>
      <c r="M14">
        <f t="shared" si="9"/>
        <v>5.7937356685803226E-3</v>
      </c>
      <c r="N14">
        <f t="shared" si="2"/>
        <v>0</v>
      </c>
      <c r="O14">
        <f t="shared" si="10"/>
        <v>0.60259465486748187</v>
      </c>
      <c r="P14">
        <f t="shared" si="3"/>
        <v>23.736970100456762</v>
      </c>
      <c r="Q14">
        <f t="shared" si="4"/>
        <v>23.736970100456762</v>
      </c>
      <c r="R14">
        <f t="shared" si="5"/>
        <v>563.44374954997829</v>
      </c>
      <c r="S14">
        <f t="shared" si="6"/>
        <v>563.44374954997829</v>
      </c>
      <c r="T14">
        <f t="shared" si="7"/>
        <v>3.0724296238353723</v>
      </c>
      <c r="U14">
        <f t="shared" si="8"/>
        <v>0</v>
      </c>
      <c r="V14">
        <f t="shared" si="11"/>
        <v>23.128581918519515</v>
      </c>
    </row>
    <row r="15" spans="1:22" x14ac:dyDescent="0.5">
      <c r="A15">
        <v>523.57501220703125</v>
      </c>
      <c r="B15">
        <v>52.75</v>
      </c>
      <c r="E15">
        <v>0</v>
      </c>
      <c r="H15" t="s">
        <v>513</v>
      </c>
      <c r="I15">
        <f>I14*I23</f>
        <v>5.8982243268064645</v>
      </c>
      <c r="J15">
        <f>'hidden params'!J15</f>
        <v>0</v>
      </c>
      <c r="K15" t="str">
        <f t="shared" si="0"/>
        <v/>
      </c>
      <c r="L15">
        <f t="shared" si="1"/>
        <v>0</v>
      </c>
      <c r="M15">
        <f t="shared" si="9"/>
        <v>3.8525749763334123E-4</v>
      </c>
      <c r="N15">
        <f t="shared" si="2"/>
        <v>0</v>
      </c>
      <c r="O15">
        <f t="shared" si="10"/>
        <v>6.5411778559714334E-2</v>
      </c>
      <c r="P15" t="str">
        <f t="shared" si="3"/>
        <v/>
      </c>
      <c r="Q15" t="str">
        <f t="shared" si="4"/>
        <v/>
      </c>
      <c r="R15" t="str">
        <f t="shared" si="5"/>
        <v/>
      </c>
      <c r="S15" t="str">
        <f t="shared" si="6"/>
        <v/>
      </c>
      <c r="T15" t="str">
        <f t="shared" si="7"/>
        <v/>
      </c>
      <c r="U15">
        <f t="shared" si="8"/>
        <v>0</v>
      </c>
      <c r="V15">
        <f t="shared" si="11"/>
        <v>3.0347840515049058</v>
      </c>
    </row>
    <row r="16" spans="1:22" x14ac:dyDescent="0.5">
      <c r="A16">
        <v>523.58502197265625</v>
      </c>
      <c r="B16">
        <v>95.5</v>
      </c>
      <c r="E16">
        <v>0</v>
      </c>
      <c r="F16">
        <v>96802015.41793561</v>
      </c>
      <c r="H16" t="s">
        <v>455</v>
      </c>
      <c r="I16">
        <f>I7/(I7+I10+I13)</f>
        <v>0.31453640235545355</v>
      </c>
      <c r="J16">
        <f>'hidden params'!J16</f>
        <v>0</v>
      </c>
      <c r="K16" t="str">
        <f t="shared" si="0"/>
        <v/>
      </c>
      <c r="L16">
        <f t="shared" si="1"/>
        <v>0</v>
      </c>
      <c r="M16">
        <f t="shared" si="9"/>
        <v>1.0652546454627644E-5</v>
      </c>
      <c r="N16">
        <f t="shared" si="2"/>
        <v>0</v>
      </c>
      <c r="O16">
        <f t="shared" si="10"/>
        <v>5.0756305715286736E-3</v>
      </c>
      <c r="P16" t="str">
        <f t="shared" si="3"/>
        <v/>
      </c>
      <c r="Q16" t="str">
        <f t="shared" si="4"/>
        <v/>
      </c>
      <c r="R16" t="str">
        <f t="shared" si="5"/>
        <v/>
      </c>
      <c r="S16" t="str">
        <f t="shared" si="6"/>
        <v/>
      </c>
      <c r="T16" t="str">
        <f t="shared" si="7"/>
        <v/>
      </c>
      <c r="U16">
        <f t="shared" si="8"/>
        <v>0</v>
      </c>
      <c r="V16">
        <f t="shared" si="11"/>
        <v>0.35777186203334493</v>
      </c>
    </row>
    <row r="17" spans="1:22" x14ac:dyDescent="0.5">
      <c r="A17">
        <v>523.594970703125</v>
      </c>
      <c r="B17">
        <v>105.30000305175781</v>
      </c>
      <c r="E17">
        <v>0</v>
      </c>
      <c r="F17">
        <v>179322578.98326305</v>
      </c>
      <c r="H17" t="s">
        <v>456</v>
      </c>
      <c r="I17">
        <f>I10/(I10+I7+I13)</f>
        <v>0.28537006227396006</v>
      </c>
      <c r="J17">
        <f>'hidden params'!J17</f>
        <v>0</v>
      </c>
      <c r="K17" t="str">
        <f t="shared" si="0"/>
        <v/>
      </c>
      <c r="L17">
        <f t="shared" si="1"/>
        <v>0</v>
      </c>
      <c r="M17">
        <f t="shared" si="9"/>
        <v>1.0429940761884982E-7</v>
      </c>
      <c r="N17">
        <f t="shared" si="2"/>
        <v>0</v>
      </c>
      <c r="O17">
        <f t="shared" si="10"/>
        <v>1.0429940761884982E-7</v>
      </c>
      <c r="P17" t="str">
        <f t="shared" si="3"/>
        <v/>
      </c>
      <c r="Q17" t="str">
        <f t="shared" si="4"/>
        <v/>
      </c>
      <c r="R17" t="str">
        <f t="shared" si="5"/>
        <v/>
      </c>
      <c r="S17" t="str">
        <f t="shared" si="6"/>
        <v/>
      </c>
      <c r="T17" t="str">
        <f t="shared" si="7"/>
        <v/>
      </c>
      <c r="U17">
        <f t="shared" si="8"/>
        <v>0</v>
      </c>
      <c r="V17">
        <f t="shared" si="11"/>
        <v>3.6339303678440384E-2</v>
      </c>
    </row>
    <row r="18" spans="1:22" x14ac:dyDescent="0.5">
      <c r="A18">
        <v>523.60498046875</v>
      </c>
      <c r="B18">
        <v>68</v>
      </c>
      <c r="E18">
        <v>0</v>
      </c>
      <c r="F18">
        <v>36150441.722220398</v>
      </c>
      <c r="H18" t="s">
        <v>511</v>
      </c>
      <c r="I18">
        <f>I13/(I13+I10+I7)</f>
        <v>0.40009353537058634</v>
      </c>
      <c r="J18">
        <f>'hidden params'!J18</f>
        <v>0</v>
      </c>
      <c r="K18" t="str">
        <f t="shared" si="0"/>
        <v/>
      </c>
      <c r="L18">
        <f t="shared" si="1"/>
        <v>0</v>
      </c>
      <c r="M18">
        <f t="shared" si="9"/>
        <v>1.0429940761884982E-7</v>
      </c>
      <c r="N18">
        <f t="shared" si="2"/>
        <v>0</v>
      </c>
      <c r="O18">
        <f t="shared" si="10"/>
        <v>1.0429940761884982E-7</v>
      </c>
      <c r="P18" t="str">
        <f t="shared" si="3"/>
        <v/>
      </c>
      <c r="Q18" t="str">
        <f t="shared" si="4"/>
        <v/>
      </c>
      <c r="R18" t="str">
        <f t="shared" si="5"/>
        <v/>
      </c>
      <c r="S18" t="str">
        <f t="shared" si="6"/>
        <v/>
      </c>
      <c r="T18" t="str">
        <f t="shared" si="7"/>
        <v/>
      </c>
      <c r="U18">
        <f t="shared" si="8"/>
        <v>0</v>
      </c>
      <c r="V18">
        <f t="shared" si="11"/>
        <v>1.8519363815532566E-3</v>
      </c>
    </row>
    <row r="19" spans="1:22" x14ac:dyDescent="0.5">
      <c r="A19">
        <v>523.614990234375</v>
      </c>
      <c r="B19">
        <v>79.75</v>
      </c>
      <c r="E19">
        <v>0</v>
      </c>
      <c r="H19" t="s">
        <v>444</v>
      </c>
      <c r="I19">
        <v>141.25606101296165</v>
      </c>
      <c r="J19">
        <f>'hidden params'!J19</f>
        <v>0</v>
      </c>
      <c r="K19" t="str">
        <f t="shared" si="0"/>
        <v/>
      </c>
      <c r="L19">
        <f t="shared" si="1"/>
        <v>0</v>
      </c>
      <c r="M19">
        <f t="shared" si="9"/>
        <v>1.0429940761884982E-7</v>
      </c>
      <c r="N19">
        <f t="shared" si="2"/>
        <v>0</v>
      </c>
      <c r="O19">
        <f t="shared" si="10"/>
        <v>1.0429940761884982E-7</v>
      </c>
      <c r="P19" t="str">
        <f t="shared" si="3"/>
        <v/>
      </c>
      <c r="Q19" t="str">
        <f t="shared" si="4"/>
        <v/>
      </c>
      <c r="R19" t="str">
        <f t="shared" si="5"/>
        <v/>
      </c>
      <c r="S19" t="str">
        <f t="shared" si="6"/>
        <v/>
      </c>
      <c r="T19" t="str">
        <f t="shared" si="7"/>
        <v/>
      </c>
      <c r="U19">
        <f t="shared" si="8"/>
        <v>0</v>
      </c>
      <c r="V19">
        <f t="shared" si="11"/>
        <v>1.0429940761884982E-7</v>
      </c>
    </row>
    <row r="20" spans="1:22" x14ac:dyDescent="0.5">
      <c r="A20">
        <v>523.625</v>
      </c>
      <c r="B20">
        <v>114</v>
      </c>
      <c r="E20">
        <v>0</v>
      </c>
      <c r="F20">
        <v>0.2595893329620898</v>
      </c>
      <c r="H20" t="s">
        <v>450</v>
      </c>
      <c r="I20">
        <f>'hidden params'!I20</f>
        <v>0.82235748181840074</v>
      </c>
      <c r="J20">
        <f>'hidden params'!J20</f>
        <v>0</v>
      </c>
      <c r="K20" t="str">
        <f t="shared" si="0"/>
        <v/>
      </c>
      <c r="L20">
        <f t="shared" si="1"/>
        <v>0</v>
      </c>
      <c r="M20">
        <f t="shared" si="9"/>
        <v>1.0429940761884982E-7</v>
      </c>
      <c r="N20">
        <f t="shared" si="2"/>
        <v>0</v>
      </c>
      <c r="O20">
        <f t="shared" si="10"/>
        <v>1.0429940761884982E-7</v>
      </c>
      <c r="P20" t="str">
        <f t="shared" si="3"/>
        <v/>
      </c>
      <c r="Q20" t="str">
        <f t="shared" si="4"/>
        <v/>
      </c>
      <c r="R20" t="str">
        <f t="shared" si="5"/>
        <v/>
      </c>
      <c r="S20" t="str">
        <f t="shared" si="6"/>
        <v/>
      </c>
      <c r="T20" t="str">
        <f t="shared" si="7"/>
        <v/>
      </c>
      <c r="U20">
        <f t="shared" si="8"/>
        <v>0</v>
      </c>
      <c r="V20">
        <f t="shared" si="11"/>
        <v>1.0429940761884982E-7</v>
      </c>
    </row>
    <row r="21" spans="1:22" x14ac:dyDescent="0.5">
      <c r="A21">
        <v>523.635009765625</v>
      </c>
      <c r="B21">
        <v>112.69999694824219</v>
      </c>
      <c r="E21">
        <v>0</v>
      </c>
      <c r="F21">
        <v>0.73878646615108268</v>
      </c>
      <c r="H21" t="s">
        <v>451</v>
      </c>
      <c r="I21">
        <f>'hidden params'!I21</f>
        <v>7.2200180148492263</v>
      </c>
      <c r="J21">
        <f>'hidden params'!J21</f>
        <v>0</v>
      </c>
      <c r="K21" t="str">
        <f t="shared" si="0"/>
        <v/>
      </c>
      <c r="L21">
        <f t="shared" si="1"/>
        <v>0</v>
      </c>
      <c r="M21">
        <f t="shared" si="9"/>
        <v>1.0429940761884982E-7</v>
      </c>
      <c r="N21">
        <f t="shared" si="2"/>
        <v>0</v>
      </c>
      <c r="O21">
        <f t="shared" si="10"/>
        <v>1.0429940761884982E-7</v>
      </c>
      <c r="P21" t="str">
        <f t="shared" si="3"/>
        <v/>
      </c>
      <c r="Q21" t="str">
        <f t="shared" si="4"/>
        <v/>
      </c>
      <c r="R21" t="str">
        <f t="shared" si="5"/>
        <v/>
      </c>
      <c r="S21" t="str">
        <f t="shared" si="6"/>
        <v/>
      </c>
      <c r="T21" t="str">
        <f t="shared" si="7"/>
        <v/>
      </c>
      <c r="U21">
        <f t="shared" si="8"/>
        <v>0</v>
      </c>
      <c r="V21">
        <f t="shared" si="11"/>
        <v>1.0429940761884982E-7</v>
      </c>
    </row>
    <row r="22" spans="1:22" x14ac:dyDescent="0.5">
      <c r="A22">
        <v>523.64501953125</v>
      </c>
      <c r="B22">
        <v>80.75</v>
      </c>
      <c r="E22">
        <v>0</v>
      </c>
      <c r="F22">
        <v>169496.97137630265</v>
      </c>
      <c r="H22" s="22" t="s">
        <v>457</v>
      </c>
      <c r="I22" s="22">
        <v>5.5213339378676949</v>
      </c>
      <c r="J22">
        <f>'hidden params'!J22</f>
        <v>0</v>
      </c>
      <c r="K22" t="str">
        <f t="shared" si="0"/>
        <v/>
      </c>
      <c r="L22">
        <f t="shared" si="1"/>
        <v>0</v>
      </c>
      <c r="M22">
        <f t="shared" si="9"/>
        <v>1.0429940761884982E-7</v>
      </c>
      <c r="N22">
        <f t="shared" si="2"/>
        <v>0</v>
      </c>
      <c r="O22">
        <f t="shared" si="10"/>
        <v>1.0429940761884982E-7</v>
      </c>
      <c r="P22" t="str">
        <f t="shared" si="3"/>
        <v/>
      </c>
      <c r="Q22" t="str">
        <f t="shared" si="4"/>
        <v/>
      </c>
      <c r="R22" t="str">
        <f t="shared" si="5"/>
        <v/>
      </c>
      <c r="S22" t="str">
        <f t="shared" si="6"/>
        <v/>
      </c>
      <c r="T22" t="str">
        <f t="shared" si="7"/>
        <v/>
      </c>
      <c r="U22">
        <f t="shared" si="8"/>
        <v>0</v>
      </c>
      <c r="V22">
        <f t="shared" si="11"/>
        <v>1.0429940761884982E-7</v>
      </c>
    </row>
    <row r="23" spans="1:22" x14ac:dyDescent="0.5">
      <c r="A23">
        <v>523.655029296875</v>
      </c>
      <c r="B23">
        <v>48.25</v>
      </c>
      <c r="E23">
        <v>0</v>
      </c>
      <c r="F23">
        <v>7.2200180148492263</v>
      </c>
      <c r="H23" s="23" t="s">
        <v>512</v>
      </c>
      <c r="I23" s="23">
        <v>7.1723362414535243</v>
      </c>
      <c r="J23">
        <f>'hidden params'!J23</f>
        <v>0</v>
      </c>
      <c r="K23" t="str">
        <f t="shared" si="0"/>
        <v/>
      </c>
      <c r="L23">
        <f t="shared" si="1"/>
        <v>0</v>
      </c>
      <c r="M23">
        <f t="shared" si="9"/>
        <v>1.0429940761884982E-7</v>
      </c>
      <c r="N23">
        <f t="shared" si="2"/>
        <v>0</v>
      </c>
      <c r="O23">
        <f t="shared" si="10"/>
        <v>1.0429940761884982E-7</v>
      </c>
      <c r="P23" t="str">
        <f t="shared" si="3"/>
        <v/>
      </c>
      <c r="Q23" t="str">
        <f t="shared" si="4"/>
        <v/>
      </c>
      <c r="R23" t="str">
        <f t="shared" si="5"/>
        <v/>
      </c>
      <c r="S23" t="str">
        <f t="shared" si="6"/>
        <v/>
      </c>
      <c r="T23" t="str">
        <f t="shared" si="7"/>
        <v/>
      </c>
      <c r="U23">
        <f t="shared" si="8"/>
        <v>0</v>
      </c>
      <c r="V23">
        <f t="shared" si="11"/>
        <v>1.0429940761884982E-7</v>
      </c>
    </row>
    <row r="24" spans="1:22" x14ac:dyDescent="0.5">
      <c r="A24">
        <v>523.66497802734375</v>
      </c>
      <c r="B24">
        <v>45.75</v>
      </c>
      <c r="E24">
        <v>0</v>
      </c>
      <c r="F24">
        <v>7.2200180148492263</v>
      </c>
      <c r="H24" t="s">
        <v>446</v>
      </c>
      <c r="I24">
        <v>13350574915.343803</v>
      </c>
      <c r="J24">
        <f>'hidden params'!J24</f>
        <v>0</v>
      </c>
      <c r="K24" t="str">
        <f t="shared" si="0"/>
        <v/>
      </c>
      <c r="L24">
        <f t="shared" si="1"/>
        <v>0</v>
      </c>
      <c r="M24">
        <f t="shared" si="9"/>
        <v>1.0429940761884982E-7</v>
      </c>
      <c r="N24">
        <f t="shared" si="2"/>
        <v>0</v>
      </c>
      <c r="O24">
        <f t="shared" si="10"/>
        <v>1.0429940761884982E-7</v>
      </c>
      <c r="P24" t="str">
        <f t="shared" si="3"/>
        <v/>
      </c>
      <c r="Q24" t="str">
        <f t="shared" si="4"/>
        <v/>
      </c>
      <c r="R24" t="str">
        <f t="shared" si="5"/>
        <v/>
      </c>
      <c r="S24" t="str">
        <f t="shared" si="6"/>
        <v/>
      </c>
      <c r="T24" t="str">
        <f t="shared" si="7"/>
        <v/>
      </c>
      <c r="U24">
        <f t="shared" si="8"/>
        <v>0</v>
      </c>
      <c r="V24">
        <f t="shared" si="11"/>
        <v>1.0429940761884982E-7</v>
      </c>
    </row>
    <row r="25" spans="1:22" x14ac:dyDescent="0.5">
      <c r="A25">
        <v>523.67498779296875</v>
      </c>
      <c r="B25">
        <v>53</v>
      </c>
      <c r="E25">
        <v>0</v>
      </c>
      <c r="H25" t="s">
        <v>452</v>
      </c>
      <c r="I25">
        <v>6133929776.182044</v>
      </c>
      <c r="J25">
        <f>'hidden params'!J25</f>
        <v>0</v>
      </c>
      <c r="K25" t="str">
        <f t="shared" si="0"/>
        <v/>
      </c>
      <c r="L25">
        <f t="shared" si="1"/>
        <v>0</v>
      </c>
      <c r="M25">
        <f t="shared" si="9"/>
        <v>1.0429940761884982E-7</v>
      </c>
      <c r="N25">
        <f t="shared" si="2"/>
        <v>0</v>
      </c>
      <c r="O25">
        <f t="shared" si="10"/>
        <v>1.0429940761884982E-7</v>
      </c>
      <c r="P25" t="str">
        <f t="shared" si="3"/>
        <v/>
      </c>
      <c r="Q25" t="str">
        <f t="shared" si="4"/>
        <v/>
      </c>
      <c r="R25" t="str">
        <f t="shared" si="5"/>
        <v/>
      </c>
      <c r="S25" t="str">
        <f t="shared" si="6"/>
        <v/>
      </c>
      <c r="T25" t="str">
        <f t="shared" si="7"/>
        <v/>
      </c>
      <c r="U25">
        <f t="shared" si="8"/>
        <v>0</v>
      </c>
      <c r="V25">
        <f t="shared" si="11"/>
        <v>1.0429940761884982E-7</v>
      </c>
    </row>
    <row r="26" spans="1:22" x14ac:dyDescent="0.5">
      <c r="A26">
        <v>523.68499755859375</v>
      </c>
      <c r="B26">
        <v>66.5</v>
      </c>
      <c r="E26">
        <v>0</v>
      </c>
      <c r="H26" t="s">
        <v>510</v>
      </c>
      <c r="I26">
        <v>193261746.31908697</v>
      </c>
      <c r="J26">
        <f>'hidden params'!J26</f>
        <v>0</v>
      </c>
      <c r="K26" t="str">
        <f t="shared" si="0"/>
        <v/>
      </c>
      <c r="L26">
        <f t="shared" si="1"/>
        <v>0</v>
      </c>
      <c r="M26">
        <f t="shared" si="9"/>
        <v>1.0429940761884982E-7</v>
      </c>
      <c r="N26">
        <f t="shared" si="2"/>
        <v>0</v>
      </c>
      <c r="O26">
        <f t="shared" si="10"/>
        <v>1.0429940761884982E-7</v>
      </c>
      <c r="P26" t="str">
        <f t="shared" si="3"/>
        <v/>
      </c>
      <c r="Q26" t="str">
        <f t="shared" si="4"/>
        <v/>
      </c>
      <c r="R26" t="str">
        <f t="shared" si="5"/>
        <v/>
      </c>
      <c r="S26" t="str">
        <f t="shared" si="6"/>
        <v/>
      </c>
      <c r="T26" t="str">
        <f t="shared" si="7"/>
        <v/>
      </c>
      <c r="U26">
        <f t="shared" si="8"/>
        <v>0</v>
      </c>
      <c r="V26">
        <f t="shared" si="11"/>
        <v>1.0429940761884982E-7</v>
      </c>
    </row>
    <row r="27" spans="1:22" x14ac:dyDescent="0.5">
      <c r="A27">
        <v>523.69500732421875</v>
      </c>
      <c r="B27">
        <v>86.75</v>
      </c>
      <c r="E27">
        <v>0</v>
      </c>
      <c r="H27" t="s">
        <v>473</v>
      </c>
      <c r="I27">
        <f xml:space="preserve"> 1 + 1.5*EXP(-(I22 * 0.000239 * I19))</f>
        <v>2.2449106719784697</v>
      </c>
      <c r="J27">
        <f>'hidden params'!J27</f>
        <v>0</v>
      </c>
      <c r="K27" t="str">
        <f t="shared" si="0"/>
        <v/>
      </c>
      <c r="L27">
        <f t="shared" si="1"/>
        <v>0</v>
      </c>
      <c r="M27">
        <f t="shared" si="9"/>
        <v>1.0429940761884982E-7</v>
      </c>
      <c r="N27">
        <f t="shared" si="2"/>
        <v>0</v>
      </c>
      <c r="O27">
        <f t="shared" si="10"/>
        <v>1.0429940761884982E-7</v>
      </c>
      <c r="P27" t="str">
        <f t="shared" si="3"/>
        <v/>
      </c>
      <c r="Q27" t="str">
        <f t="shared" si="4"/>
        <v/>
      </c>
      <c r="R27" t="str">
        <f t="shared" si="5"/>
        <v/>
      </c>
      <c r="S27" t="str">
        <f t="shared" si="6"/>
        <v/>
      </c>
      <c r="T27" t="str">
        <f t="shared" si="7"/>
        <v/>
      </c>
      <c r="U27">
        <f t="shared" si="8"/>
        <v>0</v>
      </c>
      <c r="V27">
        <f t="shared" si="11"/>
        <v>1.0429940761884982E-7</v>
      </c>
    </row>
    <row r="28" spans="1:22" x14ac:dyDescent="0.5">
      <c r="A28">
        <v>523.70501708984375</v>
      </c>
      <c r="B28">
        <v>90.5</v>
      </c>
      <c r="E28">
        <v>0</v>
      </c>
      <c r="H28" t="s">
        <v>472</v>
      </c>
      <c r="I28">
        <f>MIN((ABS((I3*I8)-I23*I14))/((AVERAGE((I3*I8*(1-I8)),(I23*I14*(1-I14))))),(ABS((I23*I14)-I22*I11))/((AVERAGE((I23*I14*(1-I14)),(I22*I11*(1-I11))))))</f>
        <v>1.6027789893337334</v>
      </c>
      <c r="J28">
        <f>'hidden params'!J28</f>
        <v>0</v>
      </c>
      <c r="K28" t="str">
        <f t="shared" si="0"/>
        <v/>
      </c>
      <c r="L28">
        <f t="shared" si="1"/>
        <v>0</v>
      </c>
      <c r="M28">
        <f t="shared" si="9"/>
        <v>1.0429940761884982E-7</v>
      </c>
      <c r="N28">
        <f t="shared" si="2"/>
        <v>0</v>
      </c>
      <c r="O28">
        <f t="shared" si="10"/>
        <v>1.0429940761884982E-7</v>
      </c>
      <c r="P28" t="str">
        <f t="shared" si="3"/>
        <v/>
      </c>
      <c r="Q28" t="str">
        <f t="shared" si="4"/>
        <v/>
      </c>
      <c r="R28" t="str">
        <f t="shared" si="5"/>
        <v/>
      </c>
      <c r="S28" t="str">
        <f t="shared" si="6"/>
        <v/>
      </c>
      <c r="T28" t="str">
        <f t="shared" si="7"/>
        <v/>
      </c>
      <c r="U28">
        <f t="shared" si="8"/>
        <v>0</v>
      </c>
      <c r="V28">
        <f t="shared" si="11"/>
        <v>1.0429940761884982E-7</v>
      </c>
    </row>
    <row r="29" spans="1:22" x14ac:dyDescent="0.5">
      <c r="A29">
        <v>523.71502685546875</v>
      </c>
      <c r="B29">
        <v>106.69999694824219</v>
      </c>
      <c r="H29" t="s">
        <v>474</v>
      </c>
      <c r="I29">
        <f>(I25-I26)/I26</f>
        <v>30.738975213721552</v>
      </c>
      <c r="J29">
        <f>'hidden params'!J29</f>
        <v>0</v>
      </c>
      <c r="K29" t="str">
        <f t="shared" si="0"/>
        <v/>
      </c>
      <c r="L29">
        <f t="shared" si="1"/>
        <v>0</v>
      </c>
      <c r="M29">
        <f t="shared" si="9"/>
        <v>1.0429940761884982E-7</v>
      </c>
      <c r="N29">
        <f t="shared" si="2"/>
        <v>0</v>
      </c>
      <c r="O29">
        <f t="shared" si="10"/>
        <v>1.0429940761884982E-7</v>
      </c>
      <c r="P29" t="str">
        <f t="shared" si="3"/>
        <v/>
      </c>
      <c r="Q29" t="str">
        <f t="shared" si="4"/>
        <v/>
      </c>
      <c r="R29" t="str">
        <f t="shared" si="5"/>
        <v/>
      </c>
      <c r="S29" t="str">
        <f t="shared" si="6"/>
        <v/>
      </c>
      <c r="T29" t="str">
        <f t="shared" si="7"/>
        <v/>
      </c>
      <c r="U29">
        <f t="shared" si="8"/>
        <v>0</v>
      </c>
      <c r="V29">
        <f t="shared" si="11"/>
        <v>1.0429940761884982E-7</v>
      </c>
    </row>
    <row r="30" spans="1:22" x14ac:dyDescent="0.5">
      <c r="A30">
        <v>523.7249755859375</v>
      </c>
      <c r="B30">
        <v>161</v>
      </c>
      <c r="H30" t="s">
        <v>516</v>
      </c>
      <c r="I30">
        <f>(I26-I6)/I6</f>
        <v>4.3045766163097623</v>
      </c>
      <c r="J30">
        <f>'hidden params'!J30</f>
        <v>0</v>
      </c>
      <c r="K30" t="str">
        <f t="shared" si="0"/>
        <v/>
      </c>
      <c r="L30">
        <f t="shared" si="1"/>
        <v>0</v>
      </c>
      <c r="M30">
        <f t="shared" si="9"/>
        <v>1.0429940761884982E-7</v>
      </c>
      <c r="N30">
        <f t="shared" si="2"/>
        <v>0</v>
      </c>
      <c r="O30">
        <f t="shared" si="10"/>
        <v>1.0429940761884982E-7</v>
      </c>
      <c r="P30" t="str">
        <f t="shared" si="3"/>
        <v/>
      </c>
      <c r="Q30" t="str">
        <f t="shared" si="4"/>
        <v/>
      </c>
      <c r="R30" t="str">
        <f t="shared" si="5"/>
        <v/>
      </c>
      <c r="S30" t="str">
        <f t="shared" si="6"/>
        <v/>
      </c>
      <c r="T30" t="str">
        <f t="shared" si="7"/>
        <v/>
      </c>
      <c r="U30">
        <f t="shared" si="8"/>
        <v>0</v>
      </c>
      <c r="V30">
        <f t="shared" si="11"/>
        <v>1.0429940761884982E-7</v>
      </c>
    </row>
    <row r="31" spans="1:22" x14ac:dyDescent="0.5">
      <c r="A31">
        <v>523.7349853515625</v>
      </c>
      <c r="B31">
        <v>501.5</v>
      </c>
      <c r="H31" t="s">
        <v>475</v>
      </c>
      <c r="I31">
        <f>(0.25* 0.0058*I22*I19)*EXP(-((I17-0.5)^2)/(2*((0.174318)^2)))</f>
        <v>0.52993941150378199</v>
      </c>
      <c r="J31">
        <f>'hidden params'!J31</f>
        <v>0</v>
      </c>
    </row>
    <row r="32" spans="1:22" x14ac:dyDescent="0.5">
      <c r="A32">
        <v>523.7449951171875</v>
      </c>
      <c r="B32">
        <v>2135</v>
      </c>
      <c r="H32" t="s">
        <v>498</v>
      </c>
      <c r="I32">
        <f xml:space="preserve"> 1/ (0.01 * $R$69)</f>
        <v>1.1461774060932173</v>
      </c>
      <c r="J32">
        <f>'hidden params'!J32</f>
        <v>0</v>
      </c>
    </row>
    <row r="33" spans="1:9" x14ac:dyDescent="0.5">
      <c r="A33">
        <v>523.7550048828125</v>
      </c>
      <c r="B33">
        <v>7203</v>
      </c>
      <c r="F33">
        <v>5144</v>
      </c>
      <c r="H33" t="s">
        <v>499</v>
      </c>
      <c r="I33">
        <f xml:space="preserve"> 1/ (0.01 * $R$72)</f>
        <v>1.570718172688472E-2</v>
      </c>
    </row>
    <row r="34" spans="1:9" x14ac:dyDescent="0.5">
      <c r="A34">
        <v>523.7650146484375</v>
      </c>
      <c r="B34">
        <v>15590</v>
      </c>
      <c r="H34" t="s">
        <v>522</v>
      </c>
      <c r="I34">
        <f xml:space="preserve"> 1/ (0.01 * $R$75)</f>
        <v>2.1900957916759778E-2</v>
      </c>
    </row>
    <row r="35" spans="1:9" ht="14.7" thickBot="1" x14ac:dyDescent="0.55000000000000004">
      <c r="A35">
        <v>523.7750244140625</v>
      </c>
      <c r="B35">
        <v>19330</v>
      </c>
    </row>
    <row r="36" spans="1:9" x14ac:dyDescent="0.5">
      <c r="A36">
        <v>523.78497314453125</v>
      </c>
      <c r="B36">
        <v>13330</v>
      </c>
      <c r="G36" s="14">
        <v>30</v>
      </c>
      <c r="H36" s="15" t="s">
        <v>505</v>
      </c>
      <c r="I36" s="18" t="s">
        <v>506</v>
      </c>
    </row>
    <row r="37" spans="1:9" x14ac:dyDescent="0.5">
      <c r="A37">
        <v>523.79498291015625</v>
      </c>
      <c r="B37">
        <v>5297</v>
      </c>
      <c r="G37" s="13" t="s">
        <v>461</v>
      </c>
      <c r="H37">
        <f>AVERAGE(K101:K110)</f>
        <v>1.2854103020842482</v>
      </c>
      <c r="I37" s="19">
        <f>STDEV(K101:K110)</f>
        <v>0.47505391370328082</v>
      </c>
    </row>
    <row r="38" spans="1:9" x14ac:dyDescent="0.5">
      <c r="A38">
        <v>523.80499267578125</v>
      </c>
      <c r="B38">
        <v>1657</v>
      </c>
      <c r="G38" s="13" t="s">
        <v>463</v>
      </c>
      <c r="H38">
        <f>AVERAGE(M101:M110)</f>
        <v>3.6990230957342058</v>
      </c>
      <c r="I38" s="19">
        <f>STDEV(M101:M110)</f>
        <v>0.84662202774654993</v>
      </c>
    </row>
    <row r="39" spans="1:9" x14ac:dyDescent="0.5">
      <c r="A39">
        <v>523.81500244140625</v>
      </c>
      <c r="B39">
        <v>807.5</v>
      </c>
      <c r="G39" s="13" t="s">
        <v>465</v>
      </c>
      <c r="H39">
        <f>AVERAGE(O101:O110)</f>
        <v>5.9319233741876349</v>
      </c>
      <c r="I39" s="19">
        <f>STDEV(O101:O110)</f>
        <v>0.58805988612980742</v>
      </c>
    </row>
    <row r="40" spans="1:9" x14ac:dyDescent="0.5">
      <c r="A40">
        <v>523.82501220703125</v>
      </c>
      <c r="B40">
        <v>551</v>
      </c>
      <c r="G40" s="13" t="s">
        <v>507</v>
      </c>
      <c r="H40">
        <f>AVERAGE(Q101:Q110)</f>
        <v>0.24749996688600709</v>
      </c>
      <c r="I40" s="19">
        <f>STDEV(Q101:Q110)</f>
        <v>9.2910031656243203E-2</v>
      </c>
    </row>
    <row r="41" spans="1:9" x14ac:dyDescent="0.5">
      <c r="A41">
        <v>523.83502197265625</v>
      </c>
      <c r="B41">
        <v>506.5</v>
      </c>
      <c r="G41" s="13" t="s">
        <v>508</v>
      </c>
      <c r="H41">
        <f>AVERAGE(R101:R110)</f>
        <v>0.32415716871110356</v>
      </c>
      <c r="I41" s="19">
        <f>STDEV(R101:R110)</f>
        <v>0.14120925910516266</v>
      </c>
    </row>
    <row r="42" spans="1:9" ht="14.7" thickBot="1" x14ac:dyDescent="0.55000000000000004">
      <c r="A42">
        <v>523.844970703125</v>
      </c>
      <c r="B42">
        <v>632</v>
      </c>
      <c r="G42" s="16" t="s">
        <v>509</v>
      </c>
      <c r="H42" s="17">
        <f>AVERAGE(S101:S110)</f>
        <v>0.42834286440288932</v>
      </c>
      <c r="I42" s="20">
        <f>STDEV(S101:S110)</f>
        <v>0.19924116231326441</v>
      </c>
    </row>
    <row r="43" spans="1:9" x14ac:dyDescent="0.5">
      <c r="A43">
        <v>523.85498046875</v>
      </c>
      <c r="B43">
        <v>557.70001220703125</v>
      </c>
      <c r="F43">
        <v>141.25606101296165</v>
      </c>
    </row>
    <row r="44" spans="1:9" x14ac:dyDescent="0.5">
      <c r="A44">
        <v>523.864990234375</v>
      </c>
      <c r="B44">
        <v>297</v>
      </c>
      <c r="F44">
        <f xml:space="preserve"> $F$51 / 2</f>
        <v>141.25606101296165</v>
      </c>
    </row>
    <row r="45" spans="1:9" x14ac:dyDescent="0.5">
      <c r="A45">
        <v>523.875</v>
      </c>
      <c r="B45">
        <v>119.19999694824219</v>
      </c>
    </row>
    <row r="46" spans="1:9" x14ac:dyDescent="0.5">
      <c r="A46">
        <v>523.885009765625</v>
      </c>
      <c r="B46">
        <v>84</v>
      </c>
    </row>
    <row r="47" spans="1:9" x14ac:dyDescent="0.5">
      <c r="A47">
        <v>523.89501953125</v>
      </c>
      <c r="B47">
        <v>137</v>
      </c>
    </row>
    <row r="48" spans="1:9" x14ac:dyDescent="0.5">
      <c r="A48">
        <v>523.905029296875</v>
      </c>
      <c r="B48">
        <v>176</v>
      </c>
    </row>
    <row r="49" spans="1:16" x14ac:dyDescent="0.5">
      <c r="A49">
        <v>523.91497802734375</v>
      </c>
      <c r="B49">
        <v>140.30000305175781</v>
      </c>
    </row>
    <row r="50" spans="1:16" x14ac:dyDescent="0.5">
      <c r="A50">
        <v>523.92498779296875</v>
      </c>
      <c r="B50">
        <v>106</v>
      </c>
      <c r="E50" t="s">
        <v>440</v>
      </c>
      <c r="F50">
        <f>MEDIAN(F54:F69)</f>
        <v>172.5</v>
      </c>
    </row>
    <row r="51" spans="1:16" x14ac:dyDescent="0.5">
      <c r="A51">
        <v>523.93499755859375</v>
      </c>
      <c r="B51">
        <v>98.75</v>
      </c>
      <c r="E51" t="s">
        <v>441</v>
      </c>
      <c r="F51">
        <f>AVERAGE(F54:F69)</f>
        <v>282.5121220259233</v>
      </c>
    </row>
    <row r="52" spans="1:16" x14ac:dyDescent="0.5">
      <c r="A52">
        <v>523.94500732421875</v>
      </c>
      <c r="B52">
        <v>86.25</v>
      </c>
      <c r="E52" t="s">
        <v>442</v>
      </c>
      <c r="F52">
        <f>SUM(E$1:E$13)</f>
        <v>896444</v>
      </c>
    </row>
    <row r="53" spans="1:16" x14ac:dyDescent="0.5">
      <c r="A53">
        <v>523.95501708984375</v>
      </c>
      <c r="B53">
        <v>74.5</v>
      </c>
      <c r="E53" t="s">
        <v>443</v>
      </c>
      <c r="F53">
        <f>ABS(F52/F50)</f>
        <v>5196.7768115942026</v>
      </c>
    </row>
    <row r="54" spans="1:16" x14ac:dyDescent="0.5">
      <c r="A54">
        <v>523.96502685546875</v>
      </c>
      <c r="B54">
        <v>101.30000305175781</v>
      </c>
      <c r="F54">
        <f>AVERAGE(B1:B10)</f>
        <v>37.299999999999997</v>
      </c>
    </row>
    <row r="55" spans="1:16" x14ac:dyDescent="0.5">
      <c r="A55">
        <v>523.9749755859375</v>
      </c>
      <c r="B55">
        <v>131</v>
      </c>
      <c r="F55">
        <v>60.75</v>
      </c>
    </row>
    <row r="56" spans="1:16" x14ac:dyDescent="0.5">
      <c r="A56">
        <v>523.9849853515625</v>
      </c>
      <c r="B56">
        <v>123.19999694824219</v>
      </c>
      <c r="F56">
        <v>132.30000305175781</v>
      </c>
    </row>
    <row r="57" spans="1:16" x14ac:dyDescent="0.5">
      <c r="A57">
        <v>523.9949951171875</v>
      </c>
      <c r="B57">
        <v>113.5</v>
      </c>
      <c r="F57">
        <v>179.30000305175781</v>
      </c>
    </row>
    <row r="58" spans="1:16" x14ac:dyDescent="0.5">
      <c r="A58">
        <v>524.0050048828125</v>
      </c>
      <c r="B58">
        <v>101.80000305175781</v>
      </c>
      <c r="F58">
        <v>113.5</v>
      </c>
    </row>
    <row r="59" spans="1:16" x14ac:dyDescent="0.5">
      <c r="A59">
        <v>524.0150146484375</v>
      </c>
      <c r="B59">
        <v>88.75</v>
      </c>
      <c r="F59">
        <v>178.80000305175781</v>
      </c>
    </row>
    <row r="60" spans="1:16" x14ac:dyDescent="0.5">
      <c r="A60">
        <v>524.0250244140625</v>
      </c>
      <c r="B60">
        <v>60.75</v>
      </c>
      <c r="F60">
        <v>190.80000305175781</v>
      </c>
    </row>
    <row r="61" spans="1:16" x14ac:dyDescent="0.5">
      <c r="A61">
        <v>524.03497314453125</v>
      </c>
      <c r="B61">
        <v>27.5</v>
      </c>
      <c r="F61">
        <v>239.5</v>
      </c>
      <c r="I61" s="22"/>
    </row>
    <row r="62" spans="1:16" x14ac:dyDescent="0.5">
      <c r="A62">
        <v>524.04498291015625</v>
      </c>
      <c r="B62">
        <v>18.25</v>
      </c>
      <c r="F62">
        <v>172.5</v>
      </c>
      <c r="I62" s="22"/>
    </row>
    <row r="63" spans="1:16" x14ac:dyDescent="0.5">
      <c r="A63">
        <v>524.05499267578125</v>
      </c>
      <c r="B63">
        <v>18.75</v>
      </c>
      <c r="F63">
        <v>60</v>
      </c>
      <c r="I63" s="22"/>
    </row>
    <row r="64" spans="1:16" x14ac:dyDescent="0.5">
      <c r="A64">
        <v>524.06500244140625</v>
      </c>
      <c r="B64">
        <v>24</v>
      </c>
      <c r="F64">
        <v>87.75</v>
      </c>
      <c r="L64" t="s">
        <v>485</v>
      </c>
      <c r="M64" t="s">
        <v>486</v>
      </c>
      <c r="N64" t="s">
        <v>487</v>
      </c>
      <c r="O64" t="s">
        <v>488</v>
      </c>
      <c r="P64" t="s">
        <v>489</v>
      </c>
    </row>
    <row r="65" spans="1:20" x14ac:dyDescent="0.5">
      <c r="A65">
        <v>524.07501220703125</v>
      </c>
      <c r="B65">
        <v>41</v>
      </c>
      <c r="F65">
        <v>94.75</v>
      </c>
      <c r="I65" t="s">
        <v>491</v>
      </c>
      <c r="L65">
        <v>0.99958166961767803</v>
      </c>
      <c r="M65">
        <v>0.99701428981364293</v>
      </c>
      <c r="N65">
        <v>0.99994145209952889</v>
      </c>
      <c r="O65">
        <v>0.99916351423566474</v>
      </c>
      <c r="P65">
        <v>0.99782513701272824</v>
      </c>
    </row>
    <row r="66" spans="1:20" x14ac:dyDescent="0.5">
      <c r="A66">
        <v>524.08502197265625</v>
      </c>
      <c r="B66">
        <v>76.25</v>
      </c>
      <c r="F66">
        <v>1223</v>
      </c>
      <c r="I66" t="s">
        <v>492</v>
      </c>
      <c r="J66" t="s">
        <v>493</v>
      </c>
      <c r="K66" t="s">
        <v>494</v>
      </c>
      <c r="L66" t="s">
        <v>495</v>
      </c>
      <c r="M66" t="s">
        <v>496</v>
      </c>
      <c r="N66" t="s">
        <v>486</v>
      </c>
      <c r="O66" t="s">
        <v>487</v>
      </c>
      <c r="P66" t="s">
        <v>482</v>
      </c>
      <c r="Q66" t="s">
        <v>483</v>
      </c>
      <c r="R66" t="s">
        <v>497</v>
      </c>
      <c r="S66" t="s">
        <v>482</v>
      </c>
      <c r="T66" t="s">
        <v>483</v>
      </c>
    </row>
    <row r="67" spans="1:20" x14ac:dyDescent="0.5">
      <c r="A67">
        <v>524.094970703125</v>
      </c>
      <c r="B67">
        <v>112.69999694824219</v>
      </c>
      <c r="F67">
        <v>1223</v>
      </c>
      <c r="I67" t="s">
        <v>476</v>
      </c>
      <c r="J67">
        <v>5.5213339382204278</v>
      </c>
      <c r="K67">
        <v>14.717999173120333</v>
      </c>
      <c r="L67">
        <v>0.37514161220392711</v>
      </c>
      <c r="M67">
        <v>2.570581835636315</v>
      </c>
      <c r="N67">
        <v>-32.312487393113003</v>
      </c>
      <c r="O67">
        <v>43.355155269553862</v>
      </c>
      <c r="P67">
        <v>0.72294189808118214</v>
      </c>
      <c r="Q67" s="12" t="s">
        <v>490</v>
      </c>
      <c r="R67">
        <v>266.5660026689867</v>
      </c>
      <c r="S67">
        <v>0.99999907054047488</v>
      </c>
      <c r="T67" s="12" t="s">
        <v>490</v>
      </c>
    </row>
    <row r="68" spans="1:20" x14ac:dyDescent="0.5">
      <c r="A68">
        <v>524.10400390625</v>
      </c>
      <c r="B68">
        <v>111</v>
      </c>
      <c r="F68">
        <f>AVERAGE(B$576:B$586)</f>
        <v>244.43181818181819</v>
      </c>
      <c r="I68" t="s">
        <v>477</v>
      </c>
      <c r="J68">
        <v>0.29950366883003937</v>
      </c>
      <c r="K68">
        <v>0.56923610477512265</v>
      </c>
      <c r="L68">
        <v>0.5261501621517114</v>
      </c>
      <c r="M68">
        <v>2.570581835636315</v>
      </c>
      <c r="N68">
        <v>-1.1637643222932612</v>
      </c>
      <c r="O68">
        <v>1.7627716599533398</v>
      </c>
      <c r="P68">
        <v>0.62127811848882086</v>
      </c>
      <c r="Q68" s="12" t="s">
        <v>490</v>
      </c>
      <c r="R68">
        <v>190.05981028504513</v>
      </c>
      <c r="S68">
        <v>0.99998318961810084</v>
      </c>
      <c r="T68" s="12" t="s">
        <v>490</v>
      </c>
    </row>
    <row r="69" spans="1:20" x14ac:dyDescent="0.5">
      <c r="A69">
        <v>524.114990234375</v>
      </c>
      <c r="B69">
        <v>79.5</v>
      </c>
      <c r="I69" t="s">
        <v>478</v>
      </c>
      <c r="J69">
        <v>150434.56588270667</v>
      </c>
      <c r="K69">
        <v>131248.93675532111</v>
      </c>
      <c r="L69">
        <v>1.1461774060932173</v>
      </c>
      <c r="M69">
        <v>2.570581835636315</v>
      </c>
      <c r="N69">
        <v>-186951.56688710127</v>
      </c>
      <c r="O69">
        <v>487820.69865251461</v>
      </c>
      <c r="P69">
        <v>0.30359718837174599</v>
      </c>
      <c r="Q69" s="12" t="s">
        <v>490</v>
      </c>
      <c r="R69">
        <v>87.246528738385479</v>
      </c>
      <c r="S69">
        <v>0.99330915639241391</v>
      </c>
      <c r="T69" s="12" t="s">
        <v>490</v>
      </c>
    </row>
    <row r="70" spans="1:20" x14ac:dyDescent="0.5">
      <c r="A70">
        <v>524.125</v>
      </c>
      <c r="B70">
        <v>76.25</v>
      </c>
      <c r="I70" t="s">
        <v>479</v>
      </c>
      <c r="J70">
        <v>5.5213339378676949</v>
      </c>
      <c r="K70">
        <v>67.131461971540418</v>
      </c>
      <c r="L70">
        <v>8.2246591623587745E-2</v>
      </c>
      <c r="M70">
        <v>2.570581835636315</v>
      </c>
      <c r="N70">
        <v>-167.04558280588415</v>
      </c>
      <c r="O70">
        <v>178.08825068161954</v>
      </c>
      <c r="P70">
        <v>0.93764162904912496</v>
      </c>
      <c r="Q70" s="12" t="s">
        <v>490</v>
      </c>
      <c r="R70">
        <v>1215.8558552512795</v>
      </c>
      <c r="S70">
        <v>0.99999999999873479</v>
      </c>
      <c r="T70" s="12" t="s">
        <v>490</v>
      </c>
    </row>
    <row r="71" spans="1:20" x14ac:dyDescent="0.5">
      <c r="A71">
        <v>524.135009765625</v>
      </c>
      <c r="B71">
        <v>81.25</v>
      </c>
      <c r="I71" t="s">
        <v>480</v>
      </c>
      <c r="J71">
        <v>0.77758441469203077</v>
      </c>
      <c r="K71">
        <v>2.3407939543130976</v>
      </c>
      <c r="L71">
        <v>0.33218832151342076</v>
      </c>
      <c r="M71">
        <v>2.570581835636315</v>
      </c>
      <c r="N71">
        <v>-5.2396180052325203</v>
      </c>
      <c r="O71">
        <v>6.7947868346165814</v>
      </c>
      <c r="P71">
        <v>0.75322059526242646</v>
      </c>
      <c r="Q71" s="12" t="s">
        <v>490</v>
      </c>
      <c r="R71">
        <v>301.03406267989436</v>
      </c>
      <c r="S71">
        <v>0.999999678144466</v>
      </c>
      <c r="T71" s="12" t="s">
        <v>490</v>
      </c>
    </row>
    <row r="72" spans="1:20" x14ac:dyDescent="0.5">
      <c r="A72">
        <v>524.14398193359375</v>
      </c>
      <c r="B72">
        <v>48</v>
      </c>
      <c r="I72" t="s">
        <v>481</v>
      </c>
      <c r="J72">
        <v>136485.06536165581</v>
      </c>
      <c r="K72">
        <v>8689341.4576114137</v>
      </c>
      <c r="L72">
        <v>1.5707181726884716E-2</v>
      </c>
      <c r="M72">
        <v>2.570581835636315</v>
      </c>
      <c r="N72">
        <v>-22200178.249215826</v>
      </c>
      <c r="O72">
        <v>22473148.379939135</v>
      </c>
      <c r="P72">
        <v>0.98807548586325855</v>
      </c>
      <c r="Q72" s="12" t="s">
        <v>490</v>
      </c>
      <c r="R72">
        <v>6366.5144860989321</v>
      </c>
      <c r="S72">
        <v>1</v>
      </c>
      <c r="T72" s="12" t="s">
        <v>490</v>
      </c>
    </row>
    <row r="73" spans="1:20" x14ac:dyDescent="0.5">
      <c r="A73">
        <v>524.15399169921875</v>
      </c>
      <c r="B73">
        <v>21.25</v>
      </c>
      <c r="I73" t="s">
        <v>517</v>
      </c>
      <c r="J73">
        <v>7.1723362414535243</v>
      </c>
      <c r="K73">
        <v>7.9334935449767308</v>
      </c>
      <c r="L73">
        <v>0.90405773960638691</v>
      </c>
      <c r="M73">
        <v>2.570581835636315</v>
      </c>
      <c r="N73">
        <v>-13.221358158401616</v>
      </c>
      <c r="O73">
        <v>27.566030641308664</v>
      </c>
      <c r="P73">
        <v>0.40741140795488767</v>
      </c>
      <c r="Q73" s="12" t="s">
        <v>490</v>
      </c>
      <c r="R73">
        <v>110.61240407447703</v>
      </c>
      <c r="S73">
        <v>0.9987413793552784</v>
      </c>
      <c r="T73" s="12" t="s">
        <v>490</v>
      </c>
    </row>
    <row r="74" spans="1:20" x14ac:dyDescent="0.5">
      <c r="A74">
        <v>524.16400146484375</v>
      </c>
      <c r="B74">
        <v>34.25</v>
      </c>
      <c r="I74" t="s">
        <v>518</v>
      </c>
      <c r="J74">
        <v>0.82235747575759888</v>
      </c>
      <c r="K74">
        <v>6.7225138428485396</v>
      </c>
      <c r="L74">
        <v>0.12232886312795457</v>
      </c>
      <c r="M74">
        <v>2.570581835636315</v>
      </c>
      <c r="N74">
        <v>-16.45841449848254</v>
      </c>
      <c r="O74">
        <v>18.103129449997738</v>
      </c>
      <c r="P74">
        <v>0.90740325462011528</v>
      </c>
      <c r="Q74" s="12" t="s">
        <v>490</v>
      </c>
      <c r="R74">
        <v>817.46856337086342</v>
      </c>
      <c r="S74">
        <v>0.99999999995535194</v>
      </c>
      <c r="T74" s="12" t="s">
        <v>490</v>
      </c>
    </row>
    <row r="75" spans="1:20" x14ac:dyDescent="0.5">
      <c r="A75">
        <v>524.17401123046875</v>
      </c>
      <c r="B75">
        <v>72.25</v>
      </c>
      <c r="I75" t="s">
        <v>519</v>
      </c>
      <c r="J75">
        <v>191354.31338066218</v>
      </c>
      <c r="K75">
        <v>8737257.7084506284</v>
      </c>
      <c r="L75">
        <v>2.1900957916759778E-2</v>
      </c>
      <c r="M75">
        <v>2.570581835636315</v>
      </c>
      <c r="N75">
        <v>-22268481.645235896</v>
      </c>
      <c r="O75">
        <v>22651190.271997221</v>
      </c>
      <c r="P75">
        <v>0.98337409462156666</v>
      </c>
      <c r="Q75" s="12" t="s">
        <v>490</v>
      </c>
      <c r="R75">
        <v>4566.0103261270906</v>
      </c>
      <c r="S75">
        <v>1</v>
      </c>
      <c r="T75" s="12" t="s">
        <v>490</v>
      </c>
    </row>
    <row r="76" spans="1:20" x14ac:dyDescent="0.5">
      <c r="A76">
        <v>524.18402099609375</v>
      </c>
      <c r="B76">
        <v>113</v>
      </c>
    </row>
    <row r="77" spans="1:20" x14ac:dyDescent="0.5">
      <c r="A77">
        <v>524.1939697265625</v>
      </c>
      <c r="B77">
        <v>132.5</v>
      </c>
      <c r="I77" t="s">
        <v>500</v>
      </c>
      <c r="J77" t="s">
        <v>501</v>
      </c>
      <c r="K77" t="s">
        <v>472</v>
      </c>
    </row>
    <row r="78" spans="1:20" x14ac:dyDescent="0.5">
      <c r="A78">
        <v>524.2039794921875</v>
      </c>
      <c r="B78">
        <v>146</v>
      </c>
      <c r="I78">
        <f>MIN(I32:I34)</f>
        <v>1.570718172688472E-2</v>
      </c>
      <c r="J78">
        <f>I30</f>
        <v>4.3045766163097623</v>
      </c>
      <c r="K78">
        <f>I28</f>
        <v>1.6027789893337334</v>
      </c>
    </row>
    <row r="79" spans="1:20" x14ac:dyDescent="0.5">
      <c r="A79">
        <v>524.2139892578125</v>
      </c>
      <c r="B79">
        <v>157.5</v>
      </c>
      <c r="I79">
        <f>8</f>
        <v>8</v>
      </c>
      <c r="J79">
        <f>J80*2</f>
        <v>1.059878823007564</v>
      </c>
      <c r="K79">
        <v>2</v>
      </c>
    </row>
    <row r="80" spans="1:20" x14ac:dyDescent="0.5">
      <c r="A80">
        <v>524.2239990234375</v>
      </c>
      <c r="B80">
        <v>178</v>
      </c>
      <c r="I80">
        <f>4</f>
        <v>4</v>
      </c>
      <c r="J80">
        <f>I31</f>
        <v>0.52993941150378199</v>
      </c>
      <c r="K80">
        <v>1.5</v>
      </c>
    </row>
    <row r="81" spans="1:11" x14ac:dyDescent="0.5">
      <c r="A81">
        <v>524.2340087890625</v>
      </c>
      <c r="B81">
        <v>397</v>
      </c>
      <c r="I81">
        <f>2</f>
        <v>2</v>
      </c>
      <c r="J81">
        <f>J80/2</f>
        <v>0.26496970575189099</v>
      </c>
      <c r="K81">
        <v>1</v>
      </c>
    </row>
    <row r="82" spans="1:11" x14ac:dyDescent="0.5">
      <c r="A82">
        <v>524.2440185546875</v>
      </c>
      <c r="B82">
        <v>1944</v>
      </c>
    </row>
    <row r="83" spans="1:11" x14ac:dyDescent="0.5">
      <c r="A83">
        <v>524.2540283203125</v>
      </c>
      <c r="B83">
        <v>12230</v>
      </c>
    </row>
    <row r="84" spans="1:11" x14ac:dyDescent="0.5">
      <c r="A84">
        <v>524.26397705078125</v>
      </c>
      <c r="B84">
        <v>41240</v>
      </c>
    </row>
    <row r="85" spans="1:11" x14ac:dyDescent="0.5">
      <c r="A85">
        <v>524.27398681640625</v>
      </c>
      <c r="B85">
        <v>65800</v>
      </c>
    </row>
    <row r="86" spans="1:11" x14ac:dyDescent="0.5">
      <c r="A86">
        <v>524.28399658203125</v>
      </c>
      <c r="B86">
        <v>51370</v>
      </c>
    </row>
    <row r="87" spans="1:11" x14ac:dyDescent="0.5">
      <c r="A87">
        <v>524.29400634765625</v>
      </c>
      <c r="B87">
        <v>19050</v>
      </c>
    </row>
    <row r="88" spans="1:11" x14ac:dyDescent="0.5">
      <c r="A88">
        <v>524.30401611328125</v>
      </c>
      <c r="B88">
        <v>3240</v>
      </c>
    </row>
    <row r="89" spans="1:11" x14ac:dyDescent="0.5">
      <c r="A89">
        <v>524.31402587890625</v>
      </c>
      <c r="B89">
        <v>613.79998779296875</v>
      </c>
      <c r="I89">
        <v>6133929776.182044</v>
      </c>
    </row>
    <row r="90" spans="1:11" x14ac:dyDescent="0.5">
      <c r="A90">
        <v>524.323974609375</v>
      </c>
      <c r="B90">
        <v>485.29998779296875</v>
      </c>
      <c r="H90" t="s">
        <v>503</v>
      </c>
      <c r="I90">
        <f>((MIN(I24:I25)-I26)/(I98-I97))/((I26/(I96-I98)))</f>
        <v>40.985300284962072</v>
      </c>
    </row>
    <row r="91" spans="1:11" x14ac:dyDescent="0.5">
      <c r="A91">
        <v>524.333984375</v>
      </c>
      <c r="B91">
        <v>817.79998779296875</v>
      </c>
      <c r="H91" t="s">
        <v>504</v>
      </c>
      <c r="I91">
        <f>_xlfn.F.DIST(I90,I96-I97,I96-I98,FALSE)</f>
        <v>6.9222505328831048E-5</v>
      </c>
    </row>
    <row r="92" spans="1:11" x14ac:dyDescent="0.5">
      <c r="A92">
        <v>524.343994140625</v>
      </c>
      <c r="B92">
        <v>1110</v>
      </c>
      <c r="I92">
        <f>ROUND(I91,3-(1+INT(LOG10(I91))))</f>
        <v>6.9200000000000002E-5</v>
      </c>
    </row>
    <row r="93" spans="1:11" x14ac:dyDescent="0.5">
      <c r="A93">
        <v>524.35400390625</v>
      </c>
      <c r="B93">
        <v>913.5</v>
      </c>
      <c r="H93" t="s">
        <v>523</v>
      </c>
      <c r="I93">
        <f>((I26-I6)/(I99-I98))/((I6/(I96-I99)))</f>
        <v>1.434858872103254</v>
      </c>
    </row>
    <row r="94" spans="1:11" x14ac:dyDescent="0.5">
      <c r="A94">
        <v>524.364013671875</v>
      </c>
      <c r="B94">
        <v>532.5</v>
      </c>
      <c r="H94" t="s">
        <v>524</v>
      </c>
      <c r="I94">
        <f>_xlfn.F.DIST(I93,I96-I98,I96-I99,FALSE)</f>
        <v>0.14602648526902223</v>
      </c>
    </row>
    <row r="95" spans="1:11" x14ac:dyDescent="0.5">
      <c r="A95">
        <v>524.3740234375</v>
      </c>
      <c r="B95">
        <v>296</v>
      </c>
      <c r="I95">
        <f>ROUND(I94,3-(1+INT(LOG10(I94))))</f>
        <v>0.14599999999999999</v>
      </c>
    </row>
    <row r="96" spans="1:11" x14ac:dyDescent="0.5">
      <c r="A96">
        <v>524.38397216796875</v>
      </c>
      <c r="B96">
        <v>170.19999694824219</v>
      </c>
      <c r="H96" t="s">
        <v>502</v>
      </c>
      <c r="I96">
        <v>11</v>
      </c>
    </row>
    <row r="97" spans="1:19" x14ac:dyDescent="0.5">
      <c r="A97">
        <v>524.39398193359375</v>
      </c>
      <c r="B97">
        <v>134.69999694824219</v>
      </c>
      <c r="H97" t="s">
        <v>23</v>
      </c>
      <c r="I97">
        <v>4</v>
      </c>
      <c r="J97" t="s">
        <v>467</v>
      </c>
      <c r="K97">
        <f>AVERAGE(K101:K120)</f>
        <v>1.2854103020842482</v>
      </c>
      <c r="L97">
        <f t="shared" ref="L97:P97" si="12">AVERAGE(L101:L120)</f>
        <v>116299.85749851749</v>
      </c>
      <c r="M97">
        <f t="shared" si="12"/>
        <v>3.6990230957342058</v>
      </c>
      <c r="N97">
        <f t="shared" si="12"/>
        <v>153541.85303356353</v>
      </c>
      <c r="O97">
        <f t="shared" si="12"/>
        <v>5.9319233741876349</v>
      </c>
      <c r="P97">
        <f t="shared" si="12"/>
        <v>200459.12487026519</v>
      </c>
    </row>
    <row r="98" spans="1:19" x14ac:dyDescent="0.5">
      <c r="A98">
        <v>524.40399169921875</v>
      </c>
      <c r="B98">
        <v>144.19999694824219</v>
      </c>
      <c r="H98" t="s">
        <v>24</v>
      </c>
      <c r="I98">
        <v>7</v>
      </c>
      <c r="J98" t="s">
        <v>468</v>
      </c>
      <c r="K98">
        <f>K99/AVERAGE(K101:K120)</f>
        <v>0.3695737562807746</v>
      </c>
      <c r="L98">
        <f t="shared" ref="L98:P98" si="13">L99/AVERAGE(L101:L120)</f>
        <v>0.37286605004393347</v>
      </c>
      <c r="M98">
        <f t="shared" si="13"/>
        <v>0.22887719428486211</v>
      </c>
      <c r="N98">
        <f t="shared" si="13"/>
        <v>0.46216743360167156</v>
      </c>
      <c r="O98">
        <f t="shared" si="13"/>
        <v>9.9134774513222876E-2</v>
      </c>
      <c r="P98">
        <f t="shared" si="13"/>
        <v>0.46193756087357424</v>
      </c>
    </row>
    <row r="99" spans="1:19" x14ac:dyDescent="0.5">
      <c r="A99">
        <v>524.41400146484375</v>
      </c>
      <c r="B99">
        <v>134.69999694824219</v>
      </c>
      <c r="H99" t="s">
        <v>1</v>
      </c>
      <c r="I99">
        <v>10</v>
      </c>
      <c r="J99" t="s">
        <v>459</v>
      </c>
      <c r="K99">
        <f>STDEV(K101:K120)</f>
        <v>0.47505391370328082</v>
      </c>
      <c r="L99">
        <f t="shared" ref="L99:P99" si="14">STDEV(L101:L120)</f>
        <v>43364.268486144552</v>
      </c>
      <c r="M99">
        <f t="shared" si="14"/>
        <v>0.84662202774654993</v>
      </c>
      <c r="N99">
        <f t="shared" si="14"/>
        <v>70962.044166967084</v>
      </c>
      <c r="O99">
        <f t="shared" si="14"/>
        <v>0.58805988612980742</v>
      </c>
      <c r="P99">
        <f t="shared" si="14"/>
        <v>92599.599197421543</v>
      </c>
    </row>
    <row r="100" spans="1:19" x14ac:dyDescent="0.5">
      <c r="A100">
        <v>524.42401123046875</v>
      </c>
      <c r="B100">
        <v>123.19999694824219</v>
      </c>
      <c r="J100" t="s">
        <v>460</v>
      </c>
      <c r="K100" t="s">
        <v>461</v>
      </c>
      <c r="L100" t="s">
        <v>462</v>
      </c>
      <c r="M100" t="s">
        <v>463</v>
      </c>
      <c r="N100" t="s">
        <v>464</v>
      </c>
      <c r="O100" t="s">
        <v>465</v>
      </c>
      <c r="P100" t="s">
        <v>466</v>
      </c>
      <c r="Q100" t="s">
        <v>469</v>
      </c>
      <c r="R100" t="s">
        <v>470</v>
      </c>
      <c r="S100" t="s">
        <v>471</v>
      </c>
    </row>
    <row r="101" spans="1:19" x14ac:dyDescent="0.5">
      <c r="A101">
        <v>524.43402099609375</v>
      </c>
      <c r="B101">
        <v>127.80000305175781</v>
      </c>
      <c r="J101">
        <v>1</v>
      </c>
      <c r="K101">
        <v>0.73921259528121053</v>
      </c>
      <c r="L101">
        <v>69695.748696287614</v>
      </c>
      <c r="M101">
        <v>2.8691688998852105</v>
      </c>
      <c r="N101">
        <v>131399.597708958</v>
      </c>
      <c r="O101">
        <v>5.3185379937086559</v>
      </c>
      <c r="P101">
        <v>275970.27237184753</v>
      </c>
      <c r="Q101">
        <f>L101/SUM(P101,N101,L101)</f>
        <v>0.14609258339543571</v>
      </c>
      <c r="R101">
        <f>N101/SUM(P101,N101,L101)</f>
        <v>0.27543296464286582</v>
      </c>
      <c r="S101">
        <f>P101/SUM(P101,N101,L101)</f>
        <v>0.57847445196169855</v>
      </c>
    </row>
    <row r="102" spans="1:19" x14ac:dyDescent="0.5">
      <c r="A102">
        <v>524.4439697265625</v>
      </c>
      <c r="B102">
        <v>126</v>
      </c>
      <c r="J102">
        <v>2</v>
      </c>
      <c r="K102">
        <v>0.91694805688104208</v>
      </c>
      <c r="L102">
        <v>77696.077283877021</v>
      </c>
      <c r="M102">
        <v>3.0224379336278577</v>
      </c>
      <c r="N102">
        <v>86780.008294994346</v>
      </c>
      <c r="O102">
        <v>5.3902085401657489</v>
      </c>
      <c r="P102">
        <v>282740.00062872627</v>
      </c>
      <c r="Q102">
        <f t="shared" ref="Q102:Q110" si="15">L102/SUM(P102,N102,L102)</f>
        <v>0.17373274280614878</v>
      </c>
      <c r="R102">
        <f t="shared" ref="R102:R110" si="16">N102/SUM(P102,N102,L102)</f>
        <v>0.19404491692347373</v>
      </c>
      <c r="S102">
        <f t="shared" ref="S102:S110" si="17">P102/SUM(P102,N102,L102)</f>
        <v>0.63222234027037749</v>
      </c>
    </row>
    <row r="103" spans="1:19" x14ac:dyDescent="0.5">
      <c r="A103">
        <v>524.4539794921875</v>
      </c>
      <c r="B103">
        <v>110.69999694824219</v>
      </c>
      <c r="J103">
        <v>3</v>
      </c>
      <c r="K103">
        <v>1.9301784750449948</v>
      </c>
      <c r="L103">
        <v>162007.80160320099</v>
      </c>
      <c r="M103">
        <v>4.651774342650481</v>
      </c>
      <c r="N103">
        <v>180836.37102826132</v>
      </c>
      <c r="O103">
        <v>6.5371382455564113</v>
      </c>
      <c r="P103">
        <v>113921.55309479964</v>
      </c>
      <c r="Q103">
        <f t="shared" si="15"/>
        <v>0.35468467198498094</v>
      </c>
      <c r="R103">
        <f t="shared" si="16"/>
        <v>0.39590617431010111</v>
      </c>
      <c r="S103">
        <f t="shared" si="17"/>
        <v>0.2494091537049179</v>
      </c>
    </row>
    <row r="104" spans="1:19" x14ac:dyDescent="0.5">
      <c r="A104">
        <v>524.4639892578125</v>
      </c>
      <c r="B104">
        <v>144.19999694824219</v>
      </c>
      <c r="J104">
        <v>4</v>
      </c>
      <c r="K104">
        <v>1.1653901378296394</v>
      </c>
      <c r="L104">
        <v>104448.24571338014</v>
      </c>
      <c r="M104">
        <v>2.9581272561995404</v>
      </c>
      <c r="N104">
        <v>41309.626398062508</v>
      </c>
      <c r="O104">
        <v>5.2919007270050447</v>
      </c>
      <c r="P104">
        <v>314715.82475131203</v>
      </c>
      <c r="Q104">
        <f t="shared" si="15"/>
        <v>0.2268278219255403</v>
      </c>
      <c r="R104">
        <f t="shared" si="16"/>
        <v>8.9711153274352931E-2</v>
      </c>
      <c r="S104">
        <f t="shared" si="17"/>
        <v>0.68346102480010684</v>
      </c>
    </row>
    <row r="105" spans="1:19" x14ac:dyDescent="0.5">
      <c r="A105">
        <v>524.4739990234375</v>
      </c>
      <c r="B105">
        <v>222.30000305175781</v>
      </c>
      <c r="J105">
        <v>5</v>
      </c>
      <c r="K105">
        <v>1.4972228146923097</v>
      </c>
      <c r="L105">
        <v>150779.83775033843</v>
      </c>
      <c r="M105">
        <v>4.7591357511218142</v>
      </c>
      <c r="N105">
        <v>302417.83567841892</v>
      </c>
      <c r="O105">
        <v>6.9943627596346643</v>
      </c>
      <c r="P105">
        <v>54103.029092885394</v>
      </c>
      <c r="Q105">
        <f t="shared" si="15"/>
        <v>0.2972198481114971</v>
      </c>
      <c r="R105">
        <f t="shared" si="16"/>
        <v>0.59613131654497764</v>
      </c>
      <c r="S105">
        <f t="shared" si="17"/>
        <v>0.10664883534352532</v>
      </c>
    </row>
    <row r="106" spans="1:19" x14ac:dyDescent="0.5">
      <c r="A106">
        <v>524.4840087890625</v>
      </c>
      <c r="B106">
        <v>207</v>
      </c>
      <c r="J106">
        <v>6</v>
      </c>
      <c r="K106">
        <v>1.6103282250848514</v>
      </c>
      <c r="L106">
        <v>123751.59844582781</v>
      </c>
      <c r="M106">
        <v>3.8523369378368604</v>
      </c>
      <c r="N106">
        <v>186350.61838406351</v>
      </c>
      <c r="O106">
        <v>5.9437609924203123</v>
      </c>
      <c r="P106">
        <v>151809.32510219183</v>
      </c>
      <c r="Q106">
        <f t="shared" si="15"/>
        <v>0.2679118991662337</v>
      </c>
      <c r="R106">
        <f t="shared" si="16"/>
        <v>0.40343356133643316</v>
      </c>
      <c r="S106">
        <f t="shared" si="17"/>
        <v>0.32865453949733298</v>
      </c>
    </row>
    <row r="107" spans="1:19" x14ac:dyDescent="0.5">
      <c r="A107">
        <v>524.4940185546875</v>
      </c>
      <c r="B107">
        <v>120.5</v>
      </c>
      <c r="J107">
        <v>7</v>
      </c>
      <c r="K107">
        <v>1.8169642546552991</v>
      </c>
      <c r="L107">
        <v>179585.53117417704</v>
      </c>
      <c r="M107">
        <v>4.7076295313997401</v>
      </c>
      <c r="N107">
        <v>177317.56547132862</v>
      </c>
      <c r="O107">
        <v>6.5400245799671639</v>
      </c>
      <c r="P107">
        <v>101237.94544624395</v>
      </c>
      <c r="Q107">
        <f t="shared" si="15"/>
        <v>0.39198743328962077</v>
      </c>
      <c r="R107">
        <f t="shared" si="16"/>
        <v>0.38703706758456735</v>
      </c>
      <c r="S107">
        <f t="shared" si="17"/>
        <v>0.22097549912581185</v>
      </c>
    </row>
    <row r="108" spans="1:19" x14ac:dyDescent="0.5">
      <c r="A108">
        <v>524.5040283203125</v>
      </c>
      <c r="B108">
        <v>98.5</v>
      </c>
      <c r="J108">
        <v>8</v>
      </c>
      <c r="K108">
        <v>0.81808947846587354</v>
      </c>
      <c r="L108">
        <v>84672.055078433783</v>
      </c>
      <c r="M108">
        <v>2.8715978974998326</v>
      </c>
      <c r="N108">
        <v>104691.4152991414</v>
      </c>
      <c r="O108">
        <v>5.5394011571945692</v>
      </c>
      <c r="P108">
        <v>295866.91363938845</v>
      </c>
      <c r="Q108">
        <f t="shared" si="15"/>
        <v>0.17449866675182002</v>
      </c>
      <c r="R108">
        <f t="shared" si="16"/>
        <v>0.21575610008684329</v>
      </c>
      <c r="S108">
        <f t="shared" si="17"/>
        <v>0.60974523316133677</v>
      </c>
    </row>
    <row r="109" spans="1:19" x14ac:dyDescent="0.5">
      <c r="A109">
        <v>524.51397705078125</v>
      </c>
      <c r="B109">
        <v>115.80000305175781</v>
      </c>
      <c r="J109">
        <v>9</v>
      </c>
      <c r="K109">
        <v>0.68328966501502342</v>
      </c>
      <c r="L109">
        <v>57561.466488913815</v>
      </c>
      <c r="M109">
        <v>2.9441825316300148</v>
      </c>
      <c r="N109">
        <v>180751.1364448911</v>
      </c>
      <c r="O109">
        <v>5.8150684885760526</v>
      </c>
      <c r="P109">
        <v>232937.59562491017</v>
      </c>
      <c r="Q109">
        <f t="shared" si="15"/>
        <v>0.12214629652138381</v>
      </c>
      <c r="R109">
        <f t="shared" si="16"/>
        <v>0.3835566266023982</v>
      </c>
      <c r="S109">
        <f t="shared" si="17"/>
        <v>0.49429707687621793</v>
      </c>
    </row>
    <row r="110" spans="1:19" x14ac:dyDescent="0.5">
      <c r="A110">
        <v>524.52398681640625</v>
      </c>
      <c r="B110">
        <v>132.30000305175781</v>
      </c>
      <c r="J110">
        <v>10</v>
      </c>
      <c r="K110">
        <v>1.6764793178922395</v>
      </c>
      <c r="L110">
        <v>152800.21275073805</v>
      </c>
      <c r="M110">
        <v>4.3538398754907037</v>
      </c>
      <c r="N110">
        <v>143564.35562751564</v>
      </c>
      <c r="O110">
        <v>5.9488302576477272</v>
      </c>
      <c r="P110">
        <v>181288.78895034653</v>
      </c>
      <c r="Q110">
        <f t="shared" si="15"/>
        <v>0.31989770490740965</v>
      </c>
      <c r="R110">
        <f t="shared" si="16"/>
        <v>0.30056180580502223</v>
      </c>
      <c r="S110">
        <f t="shared" si="17"/>
        <v>0.37954048928756806</v>
      </c>
    </row>
    <row r="111" spans="1:19" x14ac:dyDescent="0.5">
      <c r="A111">
        <v>524.53399658203125</v>
      </c>
      <c r="B111">
        <v>133.30000305175781</v>
      </c>
      <c r="J111">
        <v>11</v>
      </c>
    </row>
    <row r="112" spans="1:19" x14ac:dyDescent="0.5">
      <c r="A112">
        <v>524.54400634765625</v>
      </c>
      <c r="B112">
        <v>135.30000305175781</v>
      </c>
      <c r="J112">
        <v>12</v>
      </c>
    </row>
    <row r="113" spans="1:10" x14ac:dyDescent="0.5">
      <c r="A113">
        <v>524.55401611328125</v>
      </c>
      <c r="B113">
        <v>145.19999694824219</v>
      </c>
      <c r="J113">
        <v>13</v>
      </c>
    </row>
    <row r="114" spans="1:10" x14ac:dyDescent="0.5">
      <c r="A114">
        <v>524.56402587890625</v>
      </c>
      <c r="B114">
        <v>113.5</v>
      </c>
      <c r="J114">
        <v>14</v>
      </c>
    </row>
    <row r="115" spans="1:10" x14ac:dyDescent="0.5">
      <c r="A115">
        <v>524.573974609375</v>
      </c>
      <c r="B115">
        <v>114.5</v>
      </c>
      <c r="J115">
        <v>15</v>
      </c>
    </row>
    <row r="116" spans="1:10" x14ac:dyDescent="0.5">
      <c r="A116">
        <v>524.583984375</v>
      </c>
      <c r="B116">
        <v>152.80000305175781</v>
      </c>
      <c r="J116">
        <v>16</v>
      </c>
    </row>
    <row r="117" spans="1:10" x14ac:dyDescent="0.5">
      <c r="A117">
        <v>524.593994140625</v>
      </c>
      <c r="B117">
        <v>143.80000305175781</v>
      </c>
      <c r="J117">
        <v>17</v>
      </c>
    </row>
    <row r="118" spans="1:10" x14ac:dyDescent="0.5">
      <c r="A118">
        <v>524.60400390625</v>
      </c>
      <c r="B118">
        <v>125</v>
      </c>
      <c r="J118">
        <v>18</v>
      </c>
    </row>
    <row r="119" spans="1:10" x14ac:dyDescent="0.5">
      <c r="A119">
        <v>524.614013671875</v>
      </c>
      <c r="B119">
        <v>155</v>
      </c>
      <c r="J119">
        <v>19</v>
      </c>
    </row>
    <row r="120" spans="1:10" x14ac:dyDescent="0.5">
      <c r="A120">
        <v>524.6240234375</v>
      </c>
      <c r="B120">
        <v>187</v>
      </c>
      <c r="J120">
        <v>20</v>
      </c>
    </row>
    <row r="121" spans="1:10" x14ac:dyDescent="0.5">
      <c r="A121">
        <v>524.63397216796875</v>
      </c>
      <c r="B121">
        <v>168</v>
      </c>
    </row>
    <row r="122" spans="1:10" x14ac:dyDescent="0.5">
      <c r="A122">
        <v>524.64398193359375</v>
      </c>
      <c r="B122">
        <v>120</v>
      </c>
    </row>
    <row r="123" spans="1:10" x14ac:dyDescent="0.5">
      <c r="A123">
        <v>524.65399169921875</v>
      </c>
      <c r="B123">
        <v>112.30000305175781</v>
      </c>
    </row>
    <row r="124" spans="1:10" x14ac:dyDescent="0.5">
      <c r="A124">
        <v>524.66400146484375</v>
      </c>
      <c r="B124">
        <v>163.5</v>
      </c>
    </row>
    <row r="125" spans="1:10" x14ac:dyDescent="0.5">
      <c r="A125">
        <v>524.67401123046875</v>
      </c>
      <c r="B125">
        <v>165.30000305175781</v>
      </c>
    </row>
    <row r="126" spans="1:10" x14ac:dyDescent="0.5">
      <c r="A126">
        <v>524.68402099609375</v>
      </c>
      <c r="B126">
        <v>136.30000305175781</v>
      </c>
    </row>
    <row r="127" spans="1:10" x14ac:dyDescent="0.5">
      <c r="A127">
        <v>524.6939697265625</v>
      </c>
      <c r="B127">
        <v>199.80000305175781</v>
      </c>
    </row>
    <row r="128" spans="1:10" x14ac:dyDescent="0.5">
      <c r="A128">
        <v>524.7039794921875</v>
      </c>
      <c r="B128">
        <v>262.5</v>
      </c>
    </row>
    <row r="129" spans="1:2" x14ac:dyDescent="0.5">
      <c r="A129">
        <v>524.7139892578125</v>
      </c>
      <c r="B129">
        <v>256.70001220703125</v>
      </c>
    </row>
    <row r="130" spans="1:2" x14ac:dyDescent="0.5">
      <c r="A130">
        <v>524.7239990234375</v>
      </c>
      <c r="B130">
        <v>282.79998779296875</v>
      </c>
    </row>
    <row r="131" spans="1:2" x14ac:dyDescent="0.5">
      <c r="A131">
        <v>524.7340087890625</v>
      </c>
      <c r="B131">
        <v>351</v>
      </c>
    </row>
    <row r="132" spans="1:2" x14ac:dyDescent="0.5">
      <c r="A132">
        <v>524.7440185546875</v>
      </c>
      <c r="B132">
        <v>1454</v>
      </c>
    </row>
    <row r="133" spans="1:2" x14ac:dyDescent="0.5">
      <c r="A133">
        <v>524.7540283203125</v>
      </c>
      <c r="B133">
        <v>9382</v>
      </c>
    </row>
    <row r="134" spans="1:2" x14ac:dyDescent="0.5">
      <c r="A134">
        <v>524.76397705078125</v>
      </c>
      <c r="B134">
        <v>41720</v>
      </c>
    </row>
    <row r="135" spans="1:2" x14ac:dyDescent="0.5">
      <c r="A135">
        <v>524.77398681640625</v>
      </c>
      <c r="B135">
        <v>84960</v>
      </c>
    </row>
    <row r="136" spans="1:2" x14ac:dyDescent="0.5">
      <c r="A136">
        <v>524.78399658203125</v>
      </c>
      <c r="B136">
        <v>82070</v>
      </c>
    </row>
    <row r="137" spans="1:2" x14ac:dyDescent="0.5">
      <c r="A137">
        <v>524.79400634765625</v>
      </c>
      <c r="B137">
        <v>37550</v>
      </c>
    </row>
    <row r="138" spans="1:2" x14ac:dyDescent="0.5">
      <c r="A138">
        <v>524.80401611328125</v>
      </c>
      <c r="B138">
        <v>7917</v>
      </c>
    </row>
    <row r="139" spans="1:2" x14ac:dyDescent="0.5">
      <c r="A139">
        <v>524.81402587890625</v>
      </c>
      <c r="B139">
        <v>1486</v>
      </c>
    </row>
    <row r="140" spans="1:2" x14ac:dyDescent="0.5">
      <c r="A140">
        <v>524.823974609375</v>
      </c>
      <c r="B140">
        <v>936.70001220703125</v>
      </c>
    </row>
    <row r="141" spans="1:2" x14ac:dyDescent="0.5">
      <c r="A141">
        <v>524.833984375</v>
      </c>
      <c r="B141">
        <v>1302</v>
      </c>
    </row>
    <row r="142" spans="1:2" x14ac:dyDescent="0.5">
      <c r="A142">
        <v>524.843994140625</v>
      </c>
      <c r="B142">
        <v>1623</v>
      </c>
    </row>
    <row r="143" spans="1:2" x14ac:dyDescent="0.5">
      <c r="A143">
        <v>524.85400390625</v>
      </c>
      <c r="B143">
        <v>1526</v>
      </c>
    </row>
    <row r="144" spans="1:2" x14ac:dyDescent="0.5">
      <c r="A144">
        <v>524.864013671875</v>
      </c>
      <c r="B144">
        <v>1046</v>
      </c>
    </row>
    <row r="145" spans="1:2" x14ac:dyDescent="0.5">
      <c r="A145">
        <v>524.8740234375</v>
      </c>
      <c r="B145">
        <v>577</v>
      </c>
    </row>
    <row r="146" spans="1:2" x14ac:dyDescent="0.5">
      <c r="A146">
        <v>524.88397216796875</v>
      </c>
      <c r="B146">
        <v>385</v>
      </c>
    </row>
    <row r="147" spans="1:2" x14ac:dyDescent="0.5">
      <c r="A147">
        <v>524.89398193359375</v>
      </c>
      <c r="B147">
        <v>332.5</v>
      </c>
    </row>
    <row r="148" spans="1:2" x14ac:dyDescent="0.5">
      <c r="A148">
        <v>524.90399169921875</v>
      </c>
      <c r="B148">
        <v>278.79998779296875</v>
      </c>
    </row>
    <row r="149" spans="1:2" x14ac:dyDescent="0.5">
      <c r="A149">
        <v>524.91400146484375</v>
      </c>
      <c r="B149">
        <v>243.80000305175781</v>
      </c>
    </row>
    <row r="150" spans="1:2" x14ac:dyDescent="0.5">
      <c r="A150">
        <v>524.92401123046875</v>
      </c>
      <c r="B150">
        <v>199.80000305175781</v>
      </c>
    </row>
    <row r="151" spans="1:2" x14ac:dyDescent="0.5">
      <c r="A151">
        <v>524.93402099609375</v>
      </c>
      <c r="B151">
        <v>131.5</v>
      </c>
    </row>
    <row r="152" spans="1:2" x14ac:dyDescent="0.5">
      <c r="A152">
        <v>524.9439697265625</v>
      </c>
      <c r="B152">
        <v>119.80000305175781</v>
      </c>
    </row>
    <row r="153" spans="1:2" x14ac:dyDescent="0.5">
      <c r="A153">
        <v>524.9539794921875</v>
      </c>
      <c r="B153">
        <v>180.5</v>
      </c>
    </row>
    <row r="154" spans="1:2" x14ac:dyDescent="0.5">
      <c r="A154">
        <v>524.9639892578125</v>
      </c>
      <c r="B154">
        <v>220.5</v>
      </c>
    </row>
    <row r="155" spans="1:2" x14ac:dyDescent="0.5">
      <c r="A155">
        <v>524.9739990234375</v>
      </c>
      <c r="B155">
        <v>218</v>
      </c>
    </row>
    <row r="156" spans="1:2" x14ac:dyDescent="0.5">
      <c r="A156">
        <v>524.9840087890625</v>
      </c>
      <c r="B156">
        <v>205</v>
      </c>
    </row>
    <row r="157" spans="1:2" x14ac:dyDescent="0.5">
      <c r="A157">
        <v>524.9940185546875</v>
      </c>
      <c r="B157">
        <v>198.19999694824219</v>
      </c>
    </row>
    <row r="158" spans="1:2" x14ac:dyDescent="0.5">
      <c r="A158">
        <v>525.0040283203125</v>
      </c>
      <c r="B158">
        <v>197.80000305175781</v>
      </c>
    </row>
    <row r="159" spans="1:2" x14ac:dyDescent="0.5">
      <c r="A159">
        <v>525.01397705078125</v>
      </c>
      <c r="B159">
        <v>182.69999694824219</v>
      </c>
    </row>
    <row r="160" spans="1:2" x14ac:dyDescent="0.5">
      <c r="A160">
        <v>525.02398681640625</v>
      </c>
      <c r="B160">
        <v>179.30000305175781</v>
      </c>
    </row>
    <row r="161" spans="1:2" x14ac:dyDescent="0.5">
      <c r="A161">
        <v>525.03399658203125</v>
      </c>
      <c r="B161">
        <v>159.30000305175781</v>
      </c>
    </row>
    <row r="162" spans="1:2" x14ac:dyDescent="0.5">
      <c r="A162">
        <v>525.04400634765625</v>
      </c>
      <c r="B162">
        <v>102.5</v>
      </c>
    </row>
    <row r="163" spans="1:2" x14ac:dyDescent="0.5">
      <c r="A163">
        <v>525.05401611328125</v>
      </c>
      <c r="B163">
        <v>51</v>
      </c>
    </row>
    <row r="164" spans="1:2" x14ac:dyDescent="0.5">
      <c r="A164">
        <v>525.06402587890625</v>
      </c>
      <c r="B164">
        <v>34.25</v>
      </c>
    </row>
    <row r="165" spans="1:2" x14ac:dyDescent="0.5">
      <c r="A165">
        <v>525.073974609375</v>
      </c>
      <c r="B165">
        <v>85.25</v>
      </c>
    </row>
    <row r="166" spans="1:2" x14ac:dyDescent="0.5">
      <c r="A166">
        <v>525.083984375</v>
      </c>
      <c r="B166">
        <v>160.69999694824219</v>
      </c>
    </row>
    <row r="167" spans="1:2" x14ac:dyDescent="0.5">
      <c r="A167">
        <v>525.093994140625</v>
      </c>
      <c r="B167">
        <v>167.30000305175781</v>
      </c>
    </row>
    <row r="168" spans="1:2" x14ac:dyDescent="0.5">
      <c r="A168">
        <v>525.10400390625</v>
      </c>
      <c r="B168">
        <v>118</v>
      </c>
    </row>
    <row r="169" spans="1:2" x14ac:dyDescent="0.5">
      <c r="A169">
        <v>525.114013671875</v>
      </c>
      <c r="B169">
        <v>94.75</v>
      </c>
    </row>
    <row r="170" spans="1:2" x14ac:dyDescent="0.5">
      <c r="A170">
        <v>525.1240234375</v>
      </c>
      <c r="B170">
        <v>99</v>
      </c>
    </row>
    <row r="171" spans="1:2" x14ac:dyDescent="0.5">
      <c r="A171">
        <v>525.13397216796875</v>
      </c>
      <c r="B171">
        <v>108.5</v>
      </c>
    </row>
    <row r="172" spans="1:2" x14ac:dyDescent="0.5">
      <c r="A172">
        <v>525.14398193359375</v>
      </c>
      <c r="B172">
        <v>141.5</v>
      </c>
    </row>
    <row r="173" spans="1:2" x14ac:dyDescent="0.5">
      <c r="A173">
        <v>525.15399169921875</v>
      </c>
      <c r="B173">
        <v>182</v>
      </c>
    </row>
    <row r="174" spans="1:2" x14ac:dyDescent="0.5">
      <c r="A174">
        <v>525.16400146484375</v>
      </c>
      <c r="B174">
        <v>238.80000305175781</v>
      </c>
    </row>
    <row r="175" spans="1:2" x14ac:dyDescent="0.5">
      <c r="A175">
        <v>525.17401123046875</v>
      </c>
      <c r="B175">
        <v>264.29998779296875</v>
      </c>
    </row>
    <row r="176" spans="1:2" x14ac:dyDescent="0.5">
      <c r="A176">
        <v>525.18499755859375</v>
      </c>
      <c r="B176">
        <v>205.5</v>
      </c>
    </row>
    <row r="177" spans="1:2" x14ac:dyDescent="0.5">
      <c r="A177">
        <v>525.19500732421875</v>
      </c>
      <c r="B177">
        <v>167.30000305175781</v>
      </c>
    </row>
    <row r="178" spans="1:2" x14ac:dyDescent="0.5">
      <c r="A178">
        <v>525.2039794921875</v>
      </c>
      <c r="B178">
        <v>190.80000305175781</v>
      </c>
    </row>
    <row r="179" spans="1:2" x14ac:dyDescent="0.5">
      <c r="A179">
        <v>525.2139892578125</v>
      </c>
      <c r="B179">
        <v>236.80000305175781</v>
      </c>
    </row>
    <row r="180" spans="1:2" x14ac:dyDescent="0.5">
      <c r="A180">
        <v>525.2239990234375</v>
      </c>
      <c r="B180">
        <v>303.5</v>
      </c>
    </row>
    <row r="181" spans="1:2" x14ac:dyDescent="0.5">
      <c r="A181">
        <v>525.2340087890625</v>
      </c>
      <c r="B181">
        <v>436.20001220703125</v>
      </c>
    </row>
    <row r="182" spans="1:2" x14ac:dyDescent="0.5">
      <c r="A182">
        <v>525.2449951171875</v>
      </c>
      <c r="B182">
        <v>1146</v>
      </c>
    </row>
    <row r="183" spans="1:2" x14ac:dyDescent="0.5">
      <c r="A183">
        <v>525.2550048828125</v>
      </c>
      <c r="B183">
        <v>6073</v>
      </c>
    </row>
    <row r="184" spans="1:2" x14ac:dyDescent="0.5">
      <c r="A184">
        <v>525.2650146484375</v>
      </c>
      <c r="B184">
        <v>31580</v>
      </c>
    </row>
    <row r="185" spans="1:2" x14ac:dyDescent="0.5">
      <c r="A185">
        <v>525.2750244140625</v>
      </c>
      <c r="B185">
        <v>79700</v>
      </c>
    </row>
    <row r="186" spans="1:2" x14ac:dyDescent="0.5">
      <c r="A186">
        <v>525.28497314453125</v>
      </c>
      <c r="B186">
        <v>94840</v>
      </c>
    </row>
    <row r="187" spans="1:2" x14ac:dyDescent="0.5">
      <c r="A187">
        <v>525.29400634765625</v>
      </c>
      <c r="B187">
        <v>53130</v>
      </c>
    </row>
    <row r="188" spans="1:2" x14ac:dyDescent="0.5">
      <c r="A188">
        <v>525.30499267578125</v>
      </c>
      <c r="B188">
        <v>13420</v>
      </c>
    </row>
    <row r="189" spans="1:2" x14ac:dyDescent="0.5">
      <c r="A189">
        <v>525.31500244140625</v>
      </c>
      <c r="B189">
        <v>2277</v>
      </c>
    </row>
    <row r="190" spans="1:2" x14ac:dyDescent="0.5">
      <c r="A190">
        <v>525.32501220703125</v>
      </c>
      <c r="B190">
        <v>654.5</v>
      </c>
    </row>
    <row r="191" spans="1:2" x14ac:dyDescent="0.5">
      <c r="A191">
        <v>525.33502197265625</v>
      </c>
      <c r="B191">
        <v>598.5</v>
      </c>
    </row>
    <row r="192" spans="1:2" x14ac:dyDescent="0.5">
      <c r="A192">
        <v>525.344970703125</v>
      </c>
      <c r="B192">
        <v>941</v>
      </c>
    </row>
    <row r="193" spans="1:2" x14ac:dyDescent="0.5">
      <c r="A193">
        <v>525.35498046875</v>
      </c>
      <c r="B193">
        <v>878</v>
      </c>
    </row>
    <row r="194" spans="1:2" x14ac:dyDescent="0.5">
      <c r="A194">
        <v>525.364990234375</v>
      </c>
      <c r="B194">
        <v>498.20001220703125</v>
      </c>
    </row>
    <row r="195" spans="1:2" x14ac:dyDescent="0.5">
      <c r="A195">
        <v>525.375</v>
      </c>
      <c r="B195">
        <v>283.5</v>
      </c>
    </row>
    <row r="196" spans="1:2" x14ac:dyDescent="0.5">
      <c r="A196">
        <v>525.385009765625</v>
      </c>
      <c r="B196">
        <v>237.5</v>
      </c>
    </row>
    <row r="197" spans="1:2" x14ac:dyDescent="0.5">
      <c r="A197">
        <v>525.39501953125</v>
      </c>
      <c r="B197">
        <v>234.80000305175781</v>
      </c>
    </row>
    <row r="198" spans="1:2" x14ac:dyDescent="0.5">
      <c r="A198">
        <v>525.405029296875</v>
      </c>
      <c r="B198">
        <v>255.80000305175781</v>
      </c>
    </row>
    <row r="199" spans="1:2" x14ac:dyDescent="0.5">
      <c r="A199">
        <v>525.41497802734375</v>
      </c>
      <c r="B199">
        <v>216.5</v>
      </c>
    </row>
    <row r="200" spans="1:2" x14ac:dyDescent="0.5">
      <c r="A200">
        <v>525.42498779296875</v>
      </c>
      <c r="B200">
        <v>109.30000305175781</v>
      </c>
    </row>
    <row r="201" spans="1:2" x14ac:dyDescent="0.5">
      <c r="A201">
        <v>525.43499755859375</v>
      </c>
      <c r="B201">
        <v>74.25</v>
      </c>
    </row>
    <row r="202" spans="1:2" x14ac:dyDescent="0.5">
      <c r="A202">
        <v>525.44500732421875</v>
      </c>
      <c r="B202">
        <v>120</v>
      </c>
    </row>
    <row r="203" spans="1:2" x14ac:dyDescent="0.5">
      <c r="A203">
        <v>525.45501708984375</v>
      </c>
      <c r="B203">
        <v>181.69999694824219</v>
      </c>
    </row>
    <row r="204" spans="1:2" x14ac:dyDescent="0.5">
      <c r="A204">
        <v>525.46502685546875</v>
      </c>
      <c r="B204">
        <v>210.5</v>
      </c>
    </row>
    <row r="205" spans="1:2" x14ac:dyDescent="0.5">
      <c r="A205">
        <v>525.4749755859375</v>
      </c>
      <c r="B205">
        <v>170.19999694824219</v>
      </c>
    </row>
    <row r="206" spans="1:2" x14ac:dyDescent="0.5">
      <c r="A206">
        <v>525.4849853515625</v>
      </c>
      <c r="B206">
        <v>136.5</v>
      </c>
    </row>
    <row r="207" spans="1:2" x14ac:dyDescent="0.5">
      <c r="A207">
        <v>525.4949951171875</v>
      </c>
      <c r="B207">
        <v>135.69999694824219</v>
      </c>
    </row>
    <row r="208" spans="1:2" x14ac:dyDescent="0.5">
      <c r="A208">
        <v>525.5050048828125</v>
      </c>
      <c r="B208">
        <v>119.80000305175781</v>
      </c>
    </row>
    <row r="209" spans="1:2" x14ac:dyDescent="0.5">
      <c r="A209">
        <v>525.5150146484375</v>
      </c>
      <c r="B209">
        <v>106.69999694824219</v>
      </c>
    </row>
    <row r="210" spans="1:2" x14ac:dyDescent="0.5">
      <c r="A210">
        <v>525.5250244140625</v>
      </c>
      <c r="B210">
        <v>102.5</v>
      </c>
    </row>
    <row r="211" spans="1:2" x14ac:dyDescent="0.5">
      <c r="A211">
        <v>525.53497314453125</v>
      </c>
      <c r="B211">
        <v>113.5</v>
      </c>
    </row>
    <row r="212" spans="1:2" x14ac:dyDescent="0.5">
      <c r="A212">
        <v>525.54498291015625</v>
      </c>
      <c r="B212">
        <v>124.19999694824219</v>
      </c>
    </row>
    <row r="213" spans="1:2" x14ac:dyDescent="0.5">
      <c r="A213">
        <v>525.55499267578125</v>
      </c>
      <c r="B213">
        <v>114.30000305175781</v>
      </c>
    </row>
    <row r="214" spans="1:2" x14ac:dyDescent="0.5">
      <c r="A214">
        <v>525.56500244140625</v>
      </c>
      <c r="B214">
        <v>136</v>
      </c>
    </row>
    <row r="215" spans="1:2" x14ac:dyDescent="0.5">
      <c r="A215">
        <v>525.57501220703125</v>
      </c>
      <c r="B215">
        <v>185</v>
      </c>
    </row>
    <row r="216" spans="1:2" x14ac:dyDescent="0.5">
      <c r="A216">
        <v>525.58502197265625</v>
      </c>
      <c r="B216">
        <v>250.5</v>
      </c>
    </row>
    <row r="217" spans="1:2" x14ac:dyDescent="0.5">
      <c r="A217">
        <v>525.594970703125</v>
      </c>
      <c r="B217">
        <v>261.20001220703125</v>
      </c>
    </row>
    <row r="218" spans="1:2" x14ac:dyDescent="0.5">
      <c r="A218">
        <v>525.60498046875</v>
      </c>
      <c r="B218">
        <v>148.19999694824219</v>
      </c>
    </row>
    <row r="219" spans="1:2" x14ac:dyDescent="0.5">
      <c r="A219">
        <v>525.614990234375</v>
      </c>
      <c r="B219">
        <v>70</v>
      </c>
    </row>
    <row r="220" spans="1:2" x14ac:dyDescent="0.5">
      <c r="A220">
        <v>525.625</v>
      </c>
      <c r="B220">
        <v>103.30000305175781</v>
      </c>
    </row>
    <row r="221" spans="1:2" x14ac:dyDescent="0.5">
      <c r="A221">
        <v>525.635009765625</v>
      </c>
      <c r="B221">
        <v>152.30000305175781</v>
      </c>
    </row>
    <row r="222" spans="1:2" x14ac:dyDescent="0.5">
      <c r="A222">
        <v>525.64501953125</v>
      </c>
      <c r="B222">
        <v>182</v>
      </c>
    </row>
    <row r="223" spans="1:2" x14ac:dyDescent="0.5">
      <c r="A223">
        <v>525.655029296875</v>
      </c>
      <c r="B223">
        <v>215.80000305175781</v>
      </c>
    </row>
    <row r="224" spans="1:2" x14ac:dyDescent="0.5">
      <c r="A224">
        <v>525.66497802734375</v>
      </c>
      <c r="B224">
        <v>230.80000305175781</v>
      </c>
    </row>
    <row r="225" spans="1:2" x14ac:dyDescent="0.5">
      <c r="A225">
        <v>525.67498779296875</v>
      </c>
      <c r="B225">
        <v>181.69999694824219</v>
      </c>
    </row>
    <row r="226" spans="1:2" x14ac:dyDescent="0.5">
      <c r="A226">
        <v>525.68499755859375</v>
      </c>
      <c r="B226">
        <v>144.80000305175781</v>
      </c>
    </row>
    <row r="227" spans="1:2" x14ac:dyDescent="0.5">
      <c r="A227">
        <v>525.69500732421875</v>
      </c>
      <c r="B227">
        <v>192</v>
      </c>
    </row>
    <row r="228" spans="1:2" x14ac:dyDescent="0.5">
      <c r="A228">
        <v>525.70501708984375</v>
      </c>
      <c r="B228">
        <v>209</v>
      </c>
    </row>
    <row r="229" spans="1:2" x14ac:dyDescent="0.5">
      <c r="A229">
        <v>525.71502685546875</v>
      </c>
      <c r="B229">
        <v>200</v>
      </c>
    </row>
    <row r="230" spans="1:2" x14ac:dyDescent="0.5">
      <c r="A230">
        <v>525.7249755859375</v>
      </c>
      <c r="B230">
        <v>303</v>
      </c>
    </row>
    <row r="231" spans="1:2" x14ac:dyDescent="0.5">
      <c r="A231">
        <v>525.7349853515625</v>
      </c>
      <c r="B231">
        <v>437.5</v>
      </c>
    </row>
    <row r="232" spans="1:2" x14ac:dyDescent="0.5">
      <c r="A232">
        <v>525.7449951171875</v>
      </c>
      <c r="B232">
        <v>752</v>
      </c>
    </row>
    <row r="233" spans="1:2" x14ac:dyDescent="0.5">
      <c r="A233">
        <v>525.7550048828125</v>
      </c>
      <c r="B233">
        <v>3304</v>
      </c>
    </row>
    <row r="234" spans="1:2" x14ac:dyDescent="0.5">
      <c r="A234">
        <v>525.7650146484375</v>
      </c>
      <c r="B234">
        <v>22280</v>
      </c>
    </row>
    <row r="235" spans="1:2" x14ac:dyDescent="0.5">
      <c r="A235">
        <v>525.7750244140625</v>
      </c>
      <c r="B235">
        <v>73540</v>
      </c>
    </row>
    <row r="236" spans="1:2" x14ac:dyDescent="0.5">
      <c r="A236">
        <v>525.78497314453125</v>
      </c>
      <c r="B236">
        <v>108500</v>
      </c>
    </row>
    <row r="237" spans="1:2" x14ac:dyDescent="0.5">
      <c r="A237">
        <v>525.79498291015625</v>
      </c>
      <c r="B237">
        <v>74330</v>
      </c>
    </row>
    <row r="238" spans="1:2" x14ac:dyDescent="0.5">
      <c r="A238">
        <v>525.80499267578125</v>
      </c>
      <c r="B238">
        <v>22630</v>
      </c>
    </row>
    <row r="239" spans="1:2" x14ac:dyDescent="0.5">
      <c r="A239">
        <v>525.81500244140625</v>
      </c>
      <c r="B239">
        <v>3249</v>
      </c>
    </row>
    <row r="240" spans="1:2" x14ac:dyDescent="0.5">
      <c r="A240">
        <v>525.82501220703125</v>
      </c>
      <c r="B240">
        <v>755.5</v>
      </c>
    </row>
    <row r="241" spans="1:2" x14ac:dyDescent="0.5">
      <c r="A241">
        <v>525.83502197265625</v>
      </c>
      <c r="B241">
        <v>591.5</v>
      </c>
    </row>
    <row r="242" spans="1:2" x14ac:dyDescent="0.5">
      <c r="A242">
        <v>525.844970703125</v>
      </c>
      <c r="B242">
        <v>858.79998779296875</v>
      </c>
    </row>
    <row r="243" spans="1:2" x14ac:dyDescent="0.5">
      <c r="A243">
        <v>525.85498046875</v>
      </c>
      <c r="B243">
        <v>1012</v>
      </c>
    </row>
    <row r="244" spans="1:2" x14ac:dyDescent="0.5">
      <c r="A244">
        <v>525.864990234375</v>
      </c>
      <c r="B244">
        <v>747.29998779296875</v>
      </c>
    </row>
    <row r="245" spans="1:2" x14ac:dyDescent="0.5">
      <c r="A245">
        <v>525.875</v>
      </c>
      <c r="B245">
        <v>379.70001220703125</v>
      </c>
    </row>
    <row r="246" spans="1:2" x14ac:dyDescent="0.5">
      <c r="A246">
        <v>525.885009765625</v>
      </c>
      <c r="B246">
        <v>253.30000305175781</v>
      </c>
    </row>
    <row r="247" spans="1:2" x14ac:dyDescent="0.5">
      <c r="A247">
        <v>525.89501953125</v>
      </c>
      <c r="B247">
        <v>299.5</v>
      </c>
    </row>
    <row r="248" spans="1:2" x14ac:dyDescent="0.5">
      <c r="A248">
        <v>525.905029296875</v>
      </c>
      <c r="B248">
        <v>374.79998779296875</v>
      </c>
    </row>
    <row r="249" spans="1:2" x14ac:dyDescent="0.5">
      <c r="A249">
        <v>525.91497802734375</v>
      </c>
      <c r="B249">
        <v>354</v>
      </c>
    </row>
    <row r="250" spans="1:2" x14ac:dyDescent="0.5">
      <c r="A250">
        <v>525.92498779296875</v>
      </c>
      <c r="B250">
        <v>198</v>
      </c>
    </row>
    <row r="251" spans="1:2" x14ac:dyDescent="0.5">
      <c r="A251">
        <v>525.93499755859375</v>
      </c>
      <c r="B251">
        <v>88.5</v>
      </c>
    </row>
    <row r="252" spans="1:2" x14ac:dyDescent="0.5">
      <c r="A252">
        <v>525.94500732421875</v>
      </c>
      <c r="B252">
        <v>127.80000305175781</v>
      </c>
    </row>
    <row r="253" spans="1:2" x14ac:dyDescent="0.5">
      <c r="A253">
        <v>525.95501708984375</v>
      </c>
      <c r="B253">
        <v>210.5</v>
      </c>
    </row>
    <row r="254" spans="1:2" x14ac:dyDescent="0.5">
      <c r="A254">
        <v>525.96502685546875</v>
      </c>
      <c r="B254">
        <v>247.80000305175781</v>
      </c>
    </row>
    <row r="255" spans="1:2" x14ac:dyDescent="0.5">
      <c r="A255">
        <v>525.9749755859375</v>
      </c>
      <c r="B255">
        <v>281.70001220703125</v>
      </c>
    </row>
    <row r="256" spans="1:2" x14ac:dyDescent="0.5">
      <c r="A256">
        <v>525.9849853515625</v>
      </c>
      <c r="B256">
        <v>323.20001220703125</v>
      </c>
    </row>
    <row r="257" spans="1:2" x14ac:dyDescent="0.5">
      <c r="A257">
        <v>525.9949951171875</v>
      </c>
      <c r="B257">
        <v>278.29998779296875</v>
      </c>
    </row>
    <row r="258" spans="1:2" x14ac:dyDescent="0.5">
      <c r="A258">
        <v>526.0050048828125</v>
      </c>
      <c r="B258">
        <v>176.30000305175781</v>
      </c>
    </row>
    <row r="259" spans="1:2" x14ac:dyDescent="0.5">
      <c r="A259">
        <v>526.0150146484375</v>
      </c>
      <c r="B259">
        <v>159.30000305175781</v>
      </c>
    </row>
    <row r="260" spans="1:2" x14ac:dyDescent="0.5">
      <c r="A260">
        <v>526.0250244140625</v>
      </c>
      <c r="B260">
        <v>189</v>
      </c>
    </row>
    <row r="261" spans="1:2" x14ac:dyDescent="0.5">
      <c r="A261">
        <v>526.03497314453125</v>
      </c>
      <c r="B261">
        <v>178.80000305175781</v>
      </c>
    </row>
    <row r="262" spans="1:2" x14ac:dyDescent="0.5">
      <c r="A262">
        <v>526.04498291015625</v>
      </c>
      <c r="B262">
        <v>133</v>
      </c>
    </row>
    <row r="263" spans="1:2" x14ac:dyDescent="0.5">
      <c r="A263">
        <v>526.05499267578125</v>
      </c>
      <c r="B263">
        <v>65.5</v>
      </c>
    </row>
    <row r="264" spans="1:2" x14ac:dyDescent="0.5">
      <c r="A264">
        <v>526.06500244140625</v>
      </c>
      <c r="B264">
        <v>54.5</v>
      </c>
    </row>
    <row r="265" spans="1:2" x14ac:dyDescent="0.5">
      <c r="A265">
        <v>526.07501220703125</v>
      </c>
      <c r="B265">
        <v>102.80000305175781</v>
      </c>
    </row>
    <row r="266" spans="1:2" x14ac:dyDescent="0.5">
      <c r="A266">
        <v>526.08502197265625</v>
      </c>
      <c r="B266">
        <v>134.69999694824219</v>
      </c>
    </row>
    <row r="267" spans="1:2" x14ac:dyDescent="0.5">
      <c r="A267">
        <v>526.094970703125</v>
      </c>
      <c r="B267">
        <v>144.5</v>
      </c>
    </row>
    <row r="268" spans="1:2" x14ac:dyDescent="0.5">
      <c r="A268">
        <v>526.10498046875</v>
      </c>
      <c r="B268">
        <v>133.5</v>
      </c>
    </row>
    <row r="269" spans="1:2" x14ac:dyDescent="0.5">
      <c r="A269">
        <v>526.114990234375</v>
      </c>
      <c r="B269">
        <v>122.19999694824219</v>
      </c>
    </row>
    <row r="270" spans="1:2" x14ac:dyDescent="0.5">
      <c r="A270">
        <v>526.125</v>
      </c>
      <c r="B270">
        <v>112</v>
      </c>
    </row>
    <row r="271" spans="1:2" x14ac:dyDescent="0.5">
      <c r="A271">
        <v>526.135009765625</v>
      </c>
      <c r="B271">
        <v>87</v>
      </c>
    </row>
    <row r="272" spans="1:2" x14ac:dyDescent="0.5">
      <c r="A272">
        <v>526.14501953125</v>
      </c>
      <c r="B272">
        <v>132.69999694824219</v>
      </c>
    </row>
    <row r="273" spans="1:2" x14ac:dyDescent="0.5">
      <c r="A273">
        <v>526.155029296875</v>
      </c>
      <c r="B273">
        <v>199.5</v>
      </c>
    </row>
    <row r="274" spans="1:2" x14ac:dyDescent="0.5">
      <c r="A274">
        <v>526.16497802734375</v>
      </c>
      <c r="B274">
        <v>158.30000305175781</v>
      </c>
    </row>
    <row r="275" spans="1:2" x14ac:dyDescent="0.5">
      <c r="A275">
        <v>526.17498779296875</v>
      </c>
      <c r="B275">
        <v>129</v>
      </c>
    </row>
    <row r="276" spans="1:2" x14ac:dyDescent="0.5">
      <c r="A276">
        <v>526.18499755859375</v>
      </c>
      <c r="B276">
        <v>218</v>
      </c>
    </row>
    <row r="277" spans="1:2" x14ac:dyDescent="0.5">
      <c r="A277">
        <v>526.19500732421875</v>
      </c>
      <c r="B277">
        <v>315.20001220703125</v>
      </c>
    </row>
    <row r="278" spans="1:2" x14ac:dyDescent="0.5">
      <c r="A278">
        <v>526.20501708984375</v>
      </c>
      <c r="B278">
        <v>303</v>
      </c>
    </row>
    <row r="279" spans="1:2" x14ac:dyDescent="0.5">
      <c r="A279">
        <v>526.21502685546875</v>
      </c>
      <c r="B279">
        <v>237</v>
      </c>
    </row>
    <row r="280" spans="1:2" x14ac:dyDescent="0.5">
      <c r="A280">
        <v>526.2249755859375</v>
      </c>
      <c r="B280">
        <v>228.30000305175781</v>
      </c>
    </row>
    <row r="281" spans="1:2" x14ac:dyDescent="0.5">
      <c r="A281">
        <v>526.2349853515625</v>
      </c>
      <c r="B281">
        <v>293.79998779296875</v>
      </c>
    </row>
    <row r="282" spans="1:2" x14ac:dyDescent="0.5">
      <c r="A282">
        <v>526.2449951171875</v>
      </c>
      <c r="B282">
        <v>535.5</v>
      </c>
    </row>
    <row r="283" spans="1:2" x14ac:dyDescent="0.5">
      <c r="A283">
        <v>526.2550048828125</v>
      </c>
      <c r="B283">
        <v>2196</v>
      </c>
    </row>
    <row r="284" spans="1:2" x14ac:dyDescent="0.5">
      <c r="A284">
        <v>526.2659912109375</v>
      </c>
      <c r="B284">
        <v>17250</v>
      </c>
    </row>
    <row r="285" spans="1:2" x14ac:dyDescent="0.5">
      <c r="A285">
        <v>526.2760009765625</v>
      </c>
      <c r="B285">
        <v>80430</v>
      </c>
    </row>
    <row r="286" spans="1:2" x14ac:dyDescent="0.5">
      <c r="A286">
        <v>526.2860107421875</v>
      </c>
      <c r="B286">
        <v>147900</v>
      </c>
    </row>
    <row r="287" spans="1:2" x14ac:dyDescent="0.5">
      <c r="A287">
        <v>526.2960205078125</v>
      </c>
      <c r="B287">
        <v>119000</v>
      </c>
    </row>
    <row r="288" spans="1:2" x14ac:dyDescent="0.5">
      <c r="A288">
        <v>526.3060302734375</v>
      </c>
      <c r="B288">
        <v>41050</v>
      </c>
    </row>
    <row r="289" spans="1:2" x14ac:dyDescent="0.5">
      <c r="A289">
        <v>526.31597900390625</v>
      </c>
      <c r="B289">
        <v>5605</v>
      </c>
    </row>
    <row r="290" spans="1:2" x14ac:dyDescent="0.5">
      <c r="A290">
        <v>526.32598876953125</v>
      </c>
      <c r="B290">
        <v>904</v>
      </c>
    </row>
    <row r="291" spans="1:2" x14ac:dyDescent="0.5">
      <c r="A291">
        <v>526.33599853515625</v>
      </c>
      <c r="B291">
        <v>588</v>
      </c>
    </row>
    <row r="292" spans="1:2" x14ac:dyDescent="0.5">
      <c r="A292">
        <v>526.34600830078125</v>
      </c>
      <c r="B292">
        <v>926.79998779296875</v>
      </c>
    </row>
    <row r="293" spans="1:2" x14ac:dyDescent="0.5">
      <c r="A293">
        <v>526.35601806640625</v>
      </c>
      <c r="B293">
        <v>1065</v>
      </c>
    </row>
    <row r="294" spans="1:2" x14ac:dyDescent="0.5">
      <c r="A294">
        <v>526.36602783203125</v>
      </c>
      <c r="B294">
        <v>674.70001220703125</v>
      </c>
    </row>
    <row r="295" spans="1:2" x14ac:dyDescent="0.5">
      <c r="A295">
        <v>526.3759765625</v>
      </c>
      <c r="B295">
        <v>271.5</v>
      </c>
    </row>
    <row r="296" spans="1:2" x14ac:dyDescent="0.5">
      <c r="A296">
        <v>526.385986328125</v>
      </c>
      <c r="B296">
        <v>185.30000305175781</v>
      </c>
    </row>
    <row r="297" spans="1:2" x14ac:dyDescent="0.5">
      <c r="A297">
        <v>526.39599609375</v>
      </c>
      <c r="B297">
        <v>304</v>
      </c>
    </row>
    <row r="298" spans="1:2" x14ac:dyDescent="0.5">
      <c r="A298">
        <v>526.406005859375</v>
      </c>
      <c r="B298">
        <v>493</v>
      </c>
    </row>
    <row r="299" spans="1:2" x14ac:dyDescent="0.5">
      <c r="A299">
        <v>526.416015625</v>
      </c>
      <c r="B299">
        <v>515.20001220703125</v>
      </c>
    </row>
    <row r="300" spans="1:2" x14ac:dyDescent="0.5">
      <c r="A300">
        <v>526.426025390625</v>
      </c>
      <c r="B300">
        <v>311.5</v>
      </c>
    </row>
    <row r="301" spans="1:2" x14ac:dyDescent="0.5">
      <c r="A301">
        <v>526.43597412109375</v>
      </c>
      <c r="B301">
        <v>122</v>
      </c>
    </row>
    <row r="302" spans="1:2" x14ac:dyDescent="0.5">
      <c r="A302">
        <v>526.44598388671875</v>
      </c>
      <c r="B302">
        <v>73.75</v>
      </c>
    </row>
    <row r="303" spans="1:2" x14ac:dyDescent="0.5">
      <c r="A303">
        <v>526.45599365234375</v>
      </c>
      <c r="B303">
        <v>138.5</v>
      </c>
    </row>
    <row r="304" spans="1:2" x14ac:dyDescent="0.5">
      <c r="A304">
        <v>526.46600341796875</v>
      </c>
      <c r="B304">
        <v>273.70001220703125</v>
      </c>
    </row>
    <row r="305" spans="1:2" x14ac:dyDescent="0.5">
      <c r="A305">
        <v>526.47601318359375</v>
      </c>
      <c r="B305">
        <v>441.79998779296875</v>
      </c>
    </row>
    <row r="306" spans="1:2" x14ac:dyDescent="0.5">
      <c r="A306">
        <v>526.48602294921875</v>
      </c>
      <c r="B306">
        <v>534.29998779296875</v>
      </c>
    </row>
    <row r="307" spans="1:2" x14ac:dyDescent="0.5">
      <c r="A307">
        <v>526.4959716796875</v>
      </c>
      <c r="B307">
        <v>398.70001220703125</v>
      </c>
    </row>
    <row r="308" spans="1:2" x14ac:dyDescent="0.5">
      <c r="A308">
        <v>526.5059814453125</v>
      </c>
      <c r="B308">
        <v>191</v>
      </c>
    </row>
    <row r="309" spans="1:2" x14ac:dyDescent="0.5">
      <c r="A309">
        <v>526.5159912109375</v>
      </c>
      <c r="B309">
        <v>118.80000305175781</v>
      </c>
    </row>
    <row r="310" spans="1:2" x14ac:dyDescent="0.5">
      <c r="A310">
        <v>526.5260009765625</v>
      </c>
      <c r="B310">
        <v>141.5</v>
      </c>
    </row>
    <row r="311" spans="1:2" x14ac:dyDescent="0.5">
      <c r="A311">
        <v>526.5360107421875</v>
      </c>
      <c r="B311">
        <v>190.80000305175781</v>
      </c>
    </row>
    <row r="312" spans="1:2" x14ac:dyDescent="0.5">
      <c r="A312">
        <v>526.5460205078125</v>
      </c>
      <c r="B312">
        <v>186</v>
      </c>
    </row>
    <row r="313" spans="1:2" x14ac:dyDescent="0.5">
      <c r="A313">
        <v>526.5560302734375</v>
      </c>
      <c r="B313">
        <v>138.80000305175781</v>
      </c>
    </row>
    <row r="314" spans="1:2" x14ac:dyDescent="0.5">
      <c r="A314">
        <v>526.56597900390625</v>
      </c>
      <c r="B314">
        <v>129.30000305175781</v>
      </c>
    </row>
    <row r="315" spans="1:2" x14ac:dyDescent="0.5">
      <c r="A315">
        <v>526.57598876953125</v>
      </c>
      <c r="B315">
        <v>183.30000305175781</v>
      </c>
    </row>
    <row r="316" spans="1:2" x14ac:dyDescent="0.5">
      <c r="A316">
        <v>526.58599853515625</v>
      </c>
      <c r="B316">
        <v>261.20001220703125</v>
      </c>
    </row>
    <row r="317" spans="1:2" x14ac:dyDescent="0.5">
      <c r="A317">
        <v>526.59600830078125</v>
      </c>
      <c r="B317">
        <v>275.20001220703125</v>
      </c>
    </row>
    <row r="318" spans="1:2" x14ac:dyDescent="0.5">
      <c r="A318">
        <v>526.60601806640625</v>
      </c>
      <c r="B318">
        <v>240.19999694824219</v>
      </c>
    </row>
    <row r="319" spans="1:2" x14ac:dyDescent="0.5">
      <c r="A319">
        <v>526.61602783203125</v>
      </c>
      <c r="B319">
        <v>198.80000305175781</v>
      </c>
    </row>
    <row r="320" spans="1:2" x14ac:dyDescent="0.5">
      <c r="A320">
        <v>526.6259765625</v>
      </c>
      <c r="B320">
        <v>156</v>
      </c>
    </row>
    <row r="321" spans="1:2" x14ac:dyDescent="0.5">
      <c r="A321">
        <v>526.635986328125</v>
      </c>
      <c r="B321">
        <v>134</v>
      </c>
    </row>
    <row r="322" spans="1:2" x14ac:dyDescent="0.5">
      <c r="A322">
        <v>526.64599609375</v>
      </c>
      <c r="B322">
        <v>144</v>
      </c>
    </row>
    <row r="323" spans="1:2" x14ac:dyDescent="0.5">
      <c r="A323">
        <v>526.656005859375</v>
      </c>
      <c r="B323">
        <v>182.5</v>
      </c>
    </row>
    <row r="324" spans="1:2" x14ac:dyDescent="0.5">
      <c r="A324">
        <v>526.666015625</v>
      </c>
      <c r="B324">
        <v>233</v>
      </c>
    </row>
    <row r="325" spans="1:2" x14ac:dyDescent="0.5">
      <c r="A325">
        <v>526.676025390625</v>
      </c>
      <c r="B325">
        <v>261.5</v>
      </c>
    </row>
    <row r="326" spans="1:2" x14ac:dyDescent="0.5">
      <c r="A326">
        <v>526.68597412109375</v>
      </c>
      <c r="B326">
        <v>328.79998779296875</v>
      </c>
    </row>
    <row r="327" spans="1:2" x14ac:dyDescent="0.5">
      <c r="A327">
        <v>526.69598388671875</v>
      </c>
      <c r="B327">
        <v>433.5</v>
      </c>
    </row>
    <row r="328" spans="1:2" x14ac:dyDescent="0.5">
      <c r="A328">
        <v>526.70599365234375</v>
      </c>
      <c r="B328">
        <v>490.20001220703125</v>
      </c>
    </row>
    <row r="329" spans="1:2" x14ac:dyDescent="0.5">
      <c r="A329">
        <v>526.71600341796875</v>
      </c>
      <c r="B329">
        <v>480.29998779296875</v>
      </c>
    </row>
    <row r="330" spans="1:2" x14ac:dyDescent="0.5">
      <c r="A330">
        <v>526.72601318359375</v>
      </c>
      <c r="B330">
        <v>413.79998779296875</v>
      </c>
    </row>
    <row r="331" spans="1:2" x14ac:dyDescent="0.5">
      <c r="A331">
        <v>526.73602294921875</v>
      </c>
      <c r="B331">
        <v>373</v>
      </c>
    </row>
    <row r="332" spans="1:2" x14ac:dyDescent="0.5">
      <c r="A332">
        <v>526.7459716796875</v>
      </c>
      <c r="B332">
        <v>503.20001220703125</v>
      </c>
    </row>
    <row r="333" spans="1:2" x14ac:dyDescent="0.5">
      <c r="A333">
        <v>526.7559814453125</v>
      </c>
      <c r="B333">
        <v>1598</v>
      </c>
    </row>
    <row r="334" spans="1:2" x14ac:dyDescent="0.5">
      <c r="A334">
        <v>526.7659912109375</v>
      </c>
      <c r="B334">
        <v>11350</v>
      </c>
    </row>
    <row r="335" spans="1:2" x14ac:dyDescent="0.5">
      <c r="A335">
        <v>526.7760009765625</v>
      </c>
      <c r="B335">
        <v>68850</v>
      </c>
    </row>
    <row r="336" spans="1:2" x14ac:dyDescent="0.5">
      <c r="A336">
        <v>526.7860107421875</v>
      </c>
      <c r="B336">
        <v>158400</v>
      </c>
    </row>
    <row r="337" spans="1:2" x14ac:dyDescent="0.5">
      <c r="A337">
        <v>526.7960205078125</v>
      </c>
      <c r="B337">
        <v>158800</v>
      </c>
    </row>
    <row r="338" spans="1:2" x14ac:dyDescent="0.5">
      <c r="A338">
        <v>526.8060302734375</v>
      </c>
      <c r="B338">
        <v>69540</v>
      </c>
    </row>
    <row r="339" spans="1:2" x14ac:dyDescent="0.5">
      <c r="A339">
        <v>526.81597900390625</v>
      </c>
      <c r="B339">
        <v>11440</v>
      </c>
    </row>
    <row r="340" spans="1:2" x14ac:dyDescent="0.5">
      <c r="A340">
        <v>526.8270263671875</v>
      </c>
      <c r="B340">
        <v>1345</v>
      </c>
    </row>
    <row r="341" spans="1:2" x14ac:dyDescent="0.5">
      <c r="A341">
        <v>526.83697509765625</v>
      </c>
      <c r="B341">
        <v>579.5</v>
      </c>
    </row>
    <row r="342" spans="1:2" x14ac:dyDescent="0.5">
      <c r="A342">
        <v>526.84698486328125</v>
      </c>
      <c r="B342">
        <v>992.5</v>
      </c>
    </row>
    <row r="343" spans="1:2" x14ac:dyDescent="0.5">
      <c r="A343">
        <v>526.85699462890625</v>
      </c>
      <c r="B343">
        <v>1445</v>
      </c>
    </row>
    <row r="344" spans="1:2" x14ac:dyDescent="0.5">
      <c r="A344">
        <v>526.86700439453125</v>
      </c>
      <c r="B344">
        <v>1238</v>
      </c>
    </row>
    <row r="345" spans="1:2" x14ac:dyDescent="0.5">
      <c r="A345">
        <v>526.87701416015625</v>
      </c>
      <c r="B345">
        <v>685.5</v>
      </c>
    </row>
    <row r="346" spans="1:2" x14ac:dyDescent="0.5">
      <c r="A346">
        <v>526.88702392578125</v>
      </c>
      <c r="B346">
        <v>385.29998779296875</v>
      </c>
    </row>
    <row r="347" spans="1:2" x14ac:dyDescent="0.5">
      <c r="A347">
        <v>526.89697265625</v>
      </c>
      <c r="B347">
        <v>409</v>
      </c>
    </row>
    <row r="348" spans="1:2" x14ac:dyDescent="0.5">
      <c r="A348">
        <v>526.906982421875</v>
      </c>
      <c r="B348">
        <v>756.29998779296875</v>
      </c>
    </row>
    <row r="349" spans="1:2" x14ac:dyDescent="0.5">
      <c r="A349">
        <v>526.9169921875</v>
      </c>
      <c r="B349">
        <v>960</v>
      </c>
    </row>
    <row r="350" spans="1:2" x14ac:dyDescent="0.5">
      <c r="A350">
        <v>526.927001953125</v>
      </c>
      <c r="B350">
        <v>664.5</v>
      </c>
    </row>
    <row r="351" spans="1:2" x14ac:dyDescent="0.5">
      <c r="A351">
        <v>526.93701171875</v>
      </c>
      <c r="B351">
        <v>303.29998779296875</v>
      </c>
    </row>
    <row r="352" spans="1:2" x14ac:dyDescent="0.5">
      <c r="A352">
        <v>526.947021484375</v>
      </c>
      <c r="B352">
        <v>131.30000305175781</v>
      </c>
    </row>
    <row r="353" spans="1:2" x14ac:dyDescent="0.5">
      <c r="A353">
        <v>526.95697021484375</v>
      </c>
      <c r="B353">
        <v>118.30000305175781</v>
      </c>
    </row>
    <row r="354" spans="1:2" x14ac:dyDescent="0.5">
      <c r="A354">
        <v>526.96697998046875</v>
      </c>
      <c r="B354">
        <v>281</v>
      </c>
    </row>
    <row r="355" spans="1:2" x14ac:dyDescent="0.5">
      <c r="A355">
        <v>526.97698974609375</v>
      </c>
      <c r="B355">
        <v>590</v>
      </c>
    </row>
    <row r="356" spans="1:2" x14ac:dyDescent="0.5">
      <c r="A356">
        <v>526.98699951171875</v>
      </c>
      <c r="B356">
        <v>753.70001220703125</v>
      </c>
    </row>
    <row r="357" spans="1:2" x14ac:dyDescent="0.5">
      <c r="A357">
        <v>526.99700927734375</v>
      </c>
      <c r="B357">
        <v>524.70001220703125</v>
      </c>
    </row>
    <row r="358" spans="1:2" x14ac:dyDescent="0.5">
      <c r="A358">
        <v>527.00701904296875</v>
      </c>
      <c r="B358">
        <v>249.80000305175781</v>
      </c>
    </row>
    <row r="359" spans="1:2" x14ac:dyDescent="0.5">
      <c r="A359">
        <v>527.01702880859375</v>
      </c>
      <c r="B359">
        <v>198.19999694824219</v>
      </c>
    </row>
    <row r="360" spans="1:2" x14ac:dyDescent="0.5">
      <c r="A360">
        <v>527.0269775390625</v>
      </c>
      <c r="B360">
        <v>215.5</v>
      </c>
    </row>
    <row r="361" spans="1:2" x14ac:dyDescent="0.5">
      <c r="A361">
        <v>527.0369873046875</v>
      </c>
      <c r="B361">
        <v>239.5</v>
      </c>
    </row>
    <row r="362" spans="1:2" x14ac:dyDescent="0.5">
      <c r="A362">
        <v>527.0469970703125</v>
      </c>
      <c r="B362">
        <v>291</v>
      </c>
    </row>
    <row r="363" spans="1:2" x14ac:dyDescent="0.5">
      <c r="A363">
        <v>527.0570068359375</v>
      </c>
      <c r="B363">
        <v>267.79998779296875</v>
      </c>
    </row>
    <row r="364" spans="1:2" x14ac:dyDescent="0.5">
      <c r="A364">
        <v>527.0670166015625</v>
      </c>
      <c r="B364">
        <v>202.69999694824219</v>
      </c>
    </row>
    <row r="365" spans="1:2" x14ac:dyDescent="0.5">
      <c r="A365">
        <v>527.0770263671875</v>
      </c>
      <c r="B365">
        <v>185.5</v>
      </c>
    </row>
    <row r="366" spans="1:2" x14ac:dyDescent="0.5">
      <c r="A366">
        <v>527.08697509765625</v>
      </c>
      <c r="B366">
        <v>230</v>
      </c>
    </row>
    <row r="367" spans="1:2" x14ac:dyDescent="0.5">
      <c r="A367">
        <v>527.09698486328125</v>
      </c>
      <c r="B367">
        <v>309.79998779296875</v>
      </c>
    </row>
    <row r="368" spans="1:2" x14ac:dyDescent="0.5">
      <c r="A368">
        <v>527.10699462890625</v>
      </c>
      <c r="B368">
        <v>333.70001220703125</v>
      </c>
    </row>
    <row r="369" spans="1:2" x14ac:dyDescent="0.5">
      <c r="A369">
        <v>527.11700439453125</v>
      </c>
      <c r="B369">
        <v>307.20001220703125</v>
      </c>
    </row>
    <row r="370" spans="1:2" x14ac:dyDescent="0.5">
      <c r="A370">
        <v>527.12701416015625</v>
      </c>
      <c r="B370">
        <v>249.80000305175781</v>
      </c>
    </row>
    <row r="371" spans="1:2" x14ac:dyDescent="0.5">
      <c r="A371">
        <v>527.13702392578125</v>
      </c>
      <c r="B371">
        <v>200</v>
      </c>
    </row>
    <row r="372" spans="1:2" x14ac:dyDescent="0.5">
      <c r="A372">
        <v>527.14697265625</v>
      </c>
      <c r="B372">
        <v>211.5</v>
      </c>
    </row>
    <row r="373" spans="1:2" x14ac:dyDescent="0.5">
      <c r="A373">
        <v>527.156982421875</v>
      </c>
      <c r="B373">
        <v>197</v>
      </c>
    </row>
    <row r="374" spans="1:2" x14ac:dyDescent="0.5">
      <c r="A374">
        <v>527.1669921875</v>
      </c>
      <c r="B374">
        <v>139.80000305175781</v>
      </c>
    </row>
    <row r="375" spans="1:2" x14ac:dyDescent="0.5">
      <c r="A375">
        <v>527.177001953125</v>
      </c>
      <c r="B375">
        <v>120.80000305175781</v>
      </c>
    </row>
    <row r="376" spans="1:2" x14ac:dyDescent="0.5">
      <c r="A376">
        <v>527.18701171875</v>
      </c>
      <c r="B376">
        <v>138.30000305175781</v>
      </c>
    </row>
    <row r="377" spans="1:2" x14ac:dyDescent="0.5">
      <c r="A377">
        <v>527.197021484375</v>
      </c>
      <c r="B377">
        <v>172.80000305175781</v>
      </c>
    </row>
    <row r="378" spans="1:2" x14ac:dyDescent="0.5">
      <c r="A378">
        <v>527.20697021484375</v>
      </c>
      <c r="B378">
        <v>206.69999694824219</v>
      </c>
    </row>
    <row r="379" spans="1:2" x14ac:dyDescent="0.5">
      <c r="A379">
        <v>527.21697998046875</v>
      </c>
      <c r="B379">
        <v>222</v>
      </c>
    </row>
    <row r="380" spans="1:2" x14ac:dyDescent="0.5">
      <c r="A380">
        <v>527.22698974609375</v>
      </c>
      <c r="B380">
        <v>215</v>
      </c>
    </row>
    <row r="381" spans="1:2" x14ac:dyDescent="0.5">
      <c r="A381">
        <v>527.23699951171875</v>
      </c>
      <c r="B381">
        <v>195.5</v>
      </c>
    </row>
    <row r="382" spans="1:2" x14ac:dyDescent="0.5">
      <c r="A382">
        <v>527.24700927734375</v>
      </c>
      <c r="B382">
        <v>340</v>
      </c>
    </row>
    <row r="383" spans="1:2" x14ac:dyDescent="0.5">
      <c r="A383">
        <v>527.25799560546875</v>
      </c>
      <c r="B383">
        <v>1228</v>
      </c>
    </row>
    <row r="384" spans="1:2" x14ac:dyDescent="0.5">
      <c r="A384">
        <v>527.26800537109375</v>
      </c>
      <c r="B384">
        <v>7992</v>
      </c>
    </row>
    <row r="385" spans="1:2" x14ac:dyDescent="0.5">
      <c r="A385">
        <v>527.27801513671875</v>
      </c>
      <c r="B385">
        <v>46800</v>
      </c>
    </row>
    <row r="386" spans="1:2" x14ac:dyDescent="0.5">
      <c r="A386">
        <v>527.28802490234375</v>
      </c>
      <c r="B386">
        <v>116400</v>
      </c>
    </row>
    <row r="387" spans="1:2" x14ac:dyDescent="0.5">
      <c r="A387">
        <v>527.2979736328125</v>
      </c>
      <c r="B387">
        <v>130200</v>
      </c>
    </row>
    <row r="388" spans="1:2" x14ac:dyDescent="0.5">
      <c r="A388">
        <v>527.3079833984375</v>
      </c>
      <c r="B388">
        <v>65520</v>
      </c>
    </row>
    <row r="389" spans="1:2" x14ac:dyDescent="0.5">
      <c r="A389">
        <v>527.3179931640625</v>
      </c>
      <c r="B389">
        <v>13260</v>
      </c>
    </row>
    <row r="390" spans="1:2" x14ac:dyDescent="0.5">
      <c r="A390">
        <v>527.3280029296875</v>
      </c>
      <c r="B390">
        <v>1686</v>
      </c>
    </row>
    <row r="391" spans="1:2" x14ac:dyDescent="0.5">
      <c r="A391">
        <v>527.3380126953125</v>
      </c>
      <c r="B391">
        <v>654</v>
      </c>
    </row>
    <row r="392" spans="1:2" x14ac:dyDescent="0.5">
      <c r="A392">
        <v>527.3480224609375</v>
      </c>
      <c r="B392">
        <v>902</v>
      </c>
    </row>
    <row r="393" spans="1:2" x14ac:dyDescent="0.5">
      <c r="A393">
        <v>527.35797119140625</v>
      </c>
      <c r="B393">
        <v>1092</v>
      </c>
    </row>
    <row r="394" spans="1:2" x14ac:dyDescent="0.5">
      <c r="A394">
        <v>527.36798095703125</v>
      </c>
      <c r="B394">
        <v>811</v>
      </c>
    </row>
    <row r="395" spans="1:2" x14ac:dyDescent="0.5">
      <c r="A395">
        <v>527.37799072265625</v>
      </c>
      <c r="B395">
        <v>365.20001220703125</v>
      </c>
    </row>
    <row r="396" spans="1:2" x14ac:dyDescent="0.5">
      <c r="A396">
        <v>527.38800048828125</v>
      </c>
      <c r="B396">
        <v>192.80000305175781</v>
      </c>
    </row>
    <row r="397" spans="1:2" x14ac:dyDescent="0.5">
      <c r="A397">
        <v>527.39801025390625</v>
      </c>
      <c r="B397">
        <v>276.5</v>
      </c>
    </row>
    <row r="398" spans="1:2" x14ac:dyDescent="0.5">
      <c r="A398">
        <v>527.40802001953125</v>
      </c>
      <c r="B398">
        <v>633</v>
      </c>
    </row>
    <row r="399" spans="1:2" x14ac:dyDescent="0.5">
      <c r="A399">
        <v>527.41802978515625</v>
      </c>
      <c r="B399">
        <v>927.70001220703125</v>
      </c>
    </row>
    <row r="400" spans="1:2" x14ac:dyDescent="0.5">
      <c r="A400">
        <v>527.427978515625</v>
      </c>
      <c r="B400">
        <v>686.70001220703125</v>
      </c>
    </row>
    <row r="401" spans="1:2" x14ac:dyDescent="0.5">
      <c r="A401">
        <v>527.43798828125</v>
      </c>
      <c r="B401">
        <v>282</v>
      </c>
    </row>
    <row r="402" spans="1:2" x14ac:dyDescent="0.5">
      <c r="A402">
        <v>527.447998046875</v>
      </c>
      <c r="B402">
        <v>133</v>
      </c>
    </row>
    <row r="403" spans="1:2" x14ac:dyDescent="0.5">
      <c r="A403">
        <v>527.4580078125</v>
      </c>
      <c r="B403">
        <v>122.5</v>
      </c>
    </row>
    <row r="404" spans="1:2" x14ac:dyDescent="0.5">
      <c r="A404">
        <v>527.468017578125</v>
      </c>
      <c r="B404">
        <v>157.5</v>
      </c>
    </row>
    <row r="405" spans="1:2" x14ac:dyDescent="0.5">
      <c r="A405">
        <v>527.47802734375</v>
      </c>
      <c r="B405">
        <v>285</v>
      </c>
    </row>
    <row r="406" spans="1:2" x14ac:dyDescent="0.5">
      <c r="A406">
        <v>527.48797607421875</v>
      </c>
      <c r="B406">
        <v>392.20001220703125</v>
      </c>
    </row>
    <row r="407" spans="1:2" x14ac:dyDescent="0.5">
      <c r="A407">
        <v>527.49798583984375</v>
      </c>
      <c r="B407">
        <v>298.5</v>
      </c>
    </row>
    <row r="408" spans="1:2" x14ac:dyDescent="0.5">
      <c r="A408">
        <v>527.50799560546875</v>
      </c>
      <c r="B408">
        <v>124.80000305175781</v>
      </c>
    </row>
    <row r="409" spans="1:2" x14ac:dyDescent="0.5">
      <c r="A409">
        <v>527.51800537109375</v>
      </c>
      <c r="B409">
        <v>81.75</v>
      </c>
    </row>
    <row r="410" spans="1:2" x14ac:dyDescent="0.5">
      <c r="A410">
        <v>527.52801513671875</v>
      </c>
      <c r="B410">
        <v>151</v>
      </c>
    </row>
    <row r="411" spans="1:2" x14ac:dyDescent="0.5">
      <c r="A411">
        <v>527.53802490234375</v>
      </c>
      <c r="B411">
        <v>194.19999694824219</v>
      </c>
    </row>
    <row r="412" spans="1:2" x14ac:dyDescent="0.5">
      <c r="A412">
        <v>527.5479736328125</v>
      </c>
      <c r="B412">
        <v>172.5</v>
      </c>
    </row>
    <row r="413" spans="1:2" x14ac:dyDescent="0.5">
      <c r="A413">
        <v>527.5579833984375</v>
      </c>
      <c r="B413">
        <v>140.30000305175781</v>
      </c>
    </row>
    <row r="414" spans="1:2" x14ac:dyDescent="0.5">
      <c r="A414">
        <v>527.5679931640625</v>
      </c>
      <c r="B414">
        <v>133.69999694824219</v>
      </c>
    </row>
    <row r="415" spans="1:2" x14ac:dyDescent="0.5">
      <c r="A415">
        <v>527.5780029296875</v>
      </c>
      <c r="B415">
        <v>147.19999694824219</v>
      </c>
    </row>
    <row r="416" spans="1:2" x14ac:dyDescent="0.5">
      <c r="A416">
        <v>527.5880126953125</v>
      </c>
      <c r="B416">
        <v>151</v>
      </c>
    </row>
    <row r="417" spans="1:2" x14ac:dyDescent="0.5">
      <c r="A417">
        <v>527.5980224609375</v>
      </c>
      <c r="B417">
        <v>134.69999694824219</v>
      </c>
    </row>
    <row r="418" spans="1:2" x14ac:dyDescent="0.5">
      <c r="A418">
        <v>527.60797119140625</v>
      </c>
      <c r="B418">
        <v>119.5</v>
      </c>
    </row>
    <row r="419" spans="1:2" x14ac:dyDescent="0.5">
      <c r="A419">
        <v>527.61798095703125</v>
      </c>
      <c r="B419">
        <v>117.5</v>
      </c>
    </row>
    <row r="420" spans="1:2" x14ac:dyDescent="0.5">
      <c r="A420">
        <v>527.62799072265625</v>
      </c>
      <c r="B420">
        <v>110.30000305175781</v>
      </c>
    </row>
    <row r="421" spans="1:2" x14ac:dyDescent="0.5">
      <c r="A421">
        <v>527.63800048828125</v>
      </c>
      <c r="B421">
        <v>107</v>
      </c>
    </row>
    <row r="422" spans="1:2" x14ac:dyDescent="0.5">
      <c r="A422">
        <v>527.64801025390625</v>
      </c>
      <c r="B422">
        <v>146.19999694824219</v>
      </c>
    </row>
    <row r="423" spans="1:2" x14ac:dyDescent="0.5">
      <c r="A423">
        <v>527.65899658203125</v>
      </c>
      <c r="B423">
        <v>197.19999694824219</v>
      </c>
    </row>
    <row r="424" spans="1:2" x14ac:dyDescent="0.5">
      <c r="A424">
        <v>527.66900634765625</v>
      </c>
      <c r="B424">
        <v>271</v>
      </c>
    </row>
    <row r="425" spans="1:2" x14ac:dyDescent="0.5">
      <c r="A425">
        <v>527.67901611328125</v>
      </c>
      <c r="B425">
        <v>302</v>
      </c>
    </row>
    <row r="426" spans="1:2" x14ac:dyDescent="0.5">
      <c r="A426">
        <v>527.68902587890625</v>
      </c>
      <c r="B426">
        <v>203</v>
      </c>
    </row>
    <row r="427" spans="1:2" x14ac:dyDescent="0.5">
      <c r="A427">
        <v>527.698974609375</v>
      </c>
      <c r="B427">
        <v>117.30000305175781</v>
      </c>
    </row>
    <row r="428" spans="1:2" x14ac:dyDescent="0.5">
      <c r="A428">
        <v>527.708984375</v>
      </c>
      <c r="B428">
        <v>92.75</v>
      </c>
    </row>
    <row r="429" spans="1:2" x14ac:dyDescent="0.5">
      <c r="A429">
        <v>527.718994140625</v>
      </c>
      <c r="B429">
        <v>97</v>
      </c>
    </row>
    <row r="430" spans="1:2" x14ac:dyDescent="0.5">
      <c r="A430">
        <v>527.72900390625</v>
      </c>
      <c r="B430">
        <v>149</v>
      </c>
    </row>
    <row r="431" spans="1:2" x14ac:dyDescent="0.5">
      <c r="A431">
        <v>527.739013671875</v>
      </c>
      <c r="B431">
        <v>241.30000305175781</v>
      </c>
    </row>
    <row r="432" spans="1:2" x14ac:dyDescent="0.5">
      <c r="A432">
        <v>527.7490234375</v>
      </c>
      <c r="B432">
        <v>397.79998779296875</v>
      </c>
    </row>
    <row r="433" spans="1:2" x14ac:dyDescent="0.5">
      <c r="A433">
        <v>527.75897216796875</v>
      </c>
      <c r="B433">
        <v>987.70001220703125</v>
      </c>
    </row>
    <row r="434" spans="1:2" x14ac:dyDescent="0.5">
      <c r="A434">
        <v>527.76898193359375</v>
      </c>
      <c r="B434">
        <v>4682</v>
      </c>
    </row>
    <row r="435" spans="1:2" x14ac:dyDescent="0.5">
      <c r="A435">
        <v>527.77899169921875</v>
      </c>
      <c r="B435">
        <v>22250</v>
      </c>
    </row>
    <row r="436" spans="1:2" x14ac:dyDescent="0.5">
      <c r="A436">
        <v>527.78900146484375</v>
      </c>
      <c r="B436">
        <v>53350</v>
      </c>
    </row>
    <row r="437" spans="1:2" x14ac:dyDescent="0.5">
      <c r="A437">
        <v>527.79901123046875</v>
      </c>
      <c r="B437">
        <v>61920</v>
      </c>
    </row>
    <row r="438" spans="1:2" x14ac:dyDescent="0.5">
      <c r="A438">
        <v>527.80902099609375</v>
      </c>
      <c r="B438">
        <v>34870</v>
      </c>
    </row>
    <row r="439" spans="1:2" x14ac:dyDescent="0.5">
      <c r="A439">
        <v>527.8189697265625</v>
      </c>
      <c r="B439">
        <v>9461</v>
      </c>
    </row>
    <row r="440" spans="1:2" x14ac:dyDescent="0.5">
      <c r="A440">
        <v>527.8289794921875</v>
      </c>
      <c r="B440">
        <v>1849</v>
      </c>
    </row>
    <row r="441" spans="1:2" x14ac:dyDescent="0.5">
      <c r="A441">
        <v>527.8389892578125</v>
      </c>
      <c r="B441">
        <v>636.70001220703125</v>
      </c>
    </row>
    <row r="442" spans="1:2" x14ac:dyDescent="0.5">
      <c r="A442">
        <v>527.8489990234375</v>
      </c>
      <c r="B442">
        <v>531</v>
      </c>
    </row>
    <row r="443" spans="1:2" x14ac:dyDescent="0.5">
      <c r="A443">
        <v>527.8590087890625</v>
      </c>
      <c r="B443">
        <v>569</v>
      </c>
    </row>
    <row r="444" spans="1:2" x14ac:dyDescent="0.5">
      <c r="A444">
        <v>527.8690185546875</v>
      </c>
      <c r="B444">
        <v>503.5</v>
      </c>
    </row>
    <row r="445" spans="1:2" x14ac:dyDescent="0.5">
      <c r="A445">
        <v>527.8790283203125</v>
      </c>
      <c r="B445">
        <v>320.79998779296875</v>
      </c>
    </row>
    <row r="446" spans="1:2" x14ac:dyDescent="0.5">
      <c r="A446">
        <v>527.88897705078125</v>
      </c>
      <c r="B446">
        <v>174.5</v>
      </c>
    </row>
    <row r="447" spans="1:2" x14ac:dyDescent="0.5">
      <c r="A447">
        <v>527.89898681640625</v>
      </c>
      <c r="B447">
        <v>175.80000305175781</v>
      </c>
    </row>
    <row r="448" spans="1:2" x14ac:dyDescent="0.5">
      <c r="A448">
        <v>527.90899658203125</v>
      </c>
      <c r="B448">
        <v>285.70001220703125</v>
      </c>
    </row>
    <row r="449" spans="1:2" x14ac:dyDescent="0.5">
      <c r="A449">
        <v>527.91900634765625</v>
      </c>
      <c r="B449">
        <v>350</v>
      </c>
    </row>
    <row r="450" spans="1:2" x14ac:dyDescent="0.5">
      <c r="A450">
        <v>527.92901611328125</v>
      </c>
      <c r="B450">
        <v>261.79998779296875</v>
      </c>
    </row>
    <row r="451" spans="1:2" x14ac:dyDescent="0.5">
      <c r="A451">
        <v>527.93902587890625</v>
      </c>
      <c r="B451">
        <v>124</v>
      </c>
    </row>
    <row r="452" spans="1:2" x14ac:dyDescent="0.5">
      <c r="A452">
        <v>527.948974609375</v>
      </c>
      <c r="B452">
        <v>89.75</v>
      </c>
    </row>
    <row r="453" spans="1:2" x14ac:dyDescent="0.5">
      <c r="A453">
        <v>527.958984375</v>
      </c>
      <c r="B453">
        <v>120</v>
      </c>
    </row>
    <row r="454" spans="1:2" x14ac:dyDescent="0.5">
      <c r="A454">
        <v>527.969970703125</v>
      </c>
      <c r="B454">
        <v>134.30000305175781</v>
      </c>
    </row>
    <row r="455" spans="1:2" x14ac:dyDescent="0.5">
      <c r="A455">
        <v>527.97998046875</v>
      </c>
      <c r="B455">
        <v>122.19999694824219</v>
      </c>
    </row>
    <row r="456" spans="1:2" x14ac:dyDescent="0.5">
      <c r="A456">
        <v>527.989990234375</v>
      </c>
      <c r="B456">
        <v>134.5</v>
      </c>
    </row>
    <row r="457" spans="1:2" x14ac:dyDescent="0.5">
      <c r="A457">
        <v>528</v>
      </c>
      <c r="B457">
        <v>167</v>
      </c>
    </row>
    <row r="458" spans="1:2" x14ac:dyDescent="0.5">
      <c r="A458">
        <v>528.010009765625</v>
      </c>
      <c r="B458">
        <v>120</v>
      </c>
    </row>
    <row r="459" spans="1:2" x14ac:dyDescent="0.5">
      <c r="A459">
        <v>528.02001953125</v>
      </c>
      <c r="B459">
        <v>50.5</v>
      </c>
    </row>
    <row r="460" spans="1:2" x14ac:dyDescent="0.5">
      <c r="A460">
        <v>528.030029296875</v>
      </c>
      <c r="B460">
        <v>40.5</v>
      </c>
    </row>
    <row r="461" spans="1:2" x14ac:dyDescent="0.5">
      <c r="A461">
        <v>528.03997802734375</v>
      </c>
      <c r="B461">
        <v>60</v>
      </c>
    </row>
    <row r="462" spans="1:2" x14ac:dyDescent="0.5">
      <c r="A462">
        <v>528.04998779296875</v>
      </c>
      <c r="B462">
        <v>82.25</v>
      </c>
    </row>
    <row r="463" spans="1:2" x14ac:dyDescent="0.5">
      <c r="A463">
        <v>528.05999755859375</v>
      </c>
      <c r="B463">
        <v>84</v>
      </c>
    </row>
    <row r="464" spans="1:2" x14ac:dyDescent="0.5">
      <c r="A464">
        <v>528.07000732421875</v>
      </c>
      <c r="B464">
        <v>59</v>
      </c>
    </row>
    <row r="465" spans="1:2" x14ac:dyDescent="0.5">
      <c r="A465">
        <v>528.08001708984375</v>
      </c>
      <c r="B465">
        <v>25.5</v>
      </c>
    </row>
    <row r="466" spans="1:2" x14ac:dyDescent="0.5">
      <c r="A466">
        <v>528.09002685546875</v>
      </c>
      <c r="B466">
        <v>30</v>
      </c>
    </row>
    <row r="467" spans="1:2" x14ac:dyDescent="0.5">
      <c r="A467">
        <v>528.0999755859375</v>
      </c>
      <c r="B467">
        <v>76.25</v>
      </c>
    </row>
    <row r="468" spans="1:2" x14ac:dyDescent="0.5">
      <c r="A468">
        <v>528.1099853515625</v>
      </c>
      <c r="B468">
        <v>114.80000305175781</v>
      </c>
    </row>
    <row r="469" spans="1:2" x14ac:dyDescent="0.5">
      <c r="A469">
        <v>528.1199951171875</v>
      </c>
      <c r="B469">
        <v>122</v>
      </c>
    </row>
    <row r="470" spans="1:2" x14ac:dyDescent="0.5">
      <c r="A470">
        <v>528.1300048828125</v>
      </c>
      <c r="B470">
        <v>98.75</v>
      </c>
    </row>
    <row r="471" spans="1:2" x14ac:dyDescent="0.5">
      <c r="A471">
        <v>528.1400146484375</v>
      </c>
      <c r="B471">
        <v>73.75</v>
      </c>
    </row>
    <row r="472" spans="1:2" x14ac:dyDescent="0.5">
      <c r="A472">
        <v>528.1500244140625</v>
      </c>
      <c r="B472">
        <v>61</v>
      </c>
    </row>
    <row r="473" spans="1:2" x14ac:dyDescent="0.5">
      <c r="A473">
        <v>528.15997314453125</v>
      </c>
      <c r="B473">
        <v>39.75</v>
      </c>
    </row>
    <row r="474" spans="1:2" x14ac:dyDescent="0.5">
      <c r="A474">
        <v>528.16998291015625</v>
      </c>
      <c r="B474">
        <v>18.5</v>
      </c>
    </row>
    <row r="475" spans="1:2" x14ac:dyDescent="0.5">
      <c r="A475">
        <v>528.17999267578125</v>
      </c>
      <c r="B475">
        <v>59</v>
      </c>
    </row>
    <row r="476" spans="1:2" x14ac:dyDescent="0.5">
      <c r="A476">
        <v>528.19000244140625</v>
      </c>
      <c r="B476">
        <v>145.19999694824219</v>
      </c>
    </row>
    <row r="477" spans="1:2" x14ac:dyDescent="0.5">
      <c r="A477">
        <v>528.20001220703125</v>
      </c>
      <c r="B477">
        <v>158.5</v>
      </c>
    </row>
    <row r="478" spans="1:2" x14ac:dyDescent="0.5">
      <c r="A478">
        <v>528.21002197265625</v>
      </c>
      <c r="B478">
        <v>110.30000305175781</v>
      </c>
    </row>
    <row r="479" spans="1:2" x14ac:dyDescent="0.5">
      <c r="A479">
        <v>528.219970703125</v>
      </c>
      <c r="B479">
        <v>94</v>
      </c>
    </row>
    <row r="480" spans="1:2" x14ac:dyDescent="0.5">
      <c r="A480">
        <v>528.22998046875</v>
      </c>
      <c r="B480">
        <v>122.5</v>
      </c>
    </row>
    <row r="481" spans="1:2" x14ac:dyDescent="0.5">
      <c r="A481">
        <v>528.239990234375</v>
      </c>
      <c r="B481">
        <v>164.80000305175781</v>
      </c>
    </row>
    <row r="482" spans="1:2" x14ac:dyDescent="0.5">
      <c r="A482">
        <v>528.25</v>
      </c>
      <c r="B482">
        <v>264.29998779296875</v>
      </c>
    </row>
    <row r="483" spans="1:2" x14ac:dyDescent="0.5">
      <c r="A483">
        <v>528.260009765625</v>
      </c>
      <c r="B483">
        <v>611.20001220703125</v>
      </c>
    </row>
    <row r="484" spans="1:2" x14ac:dyDescent="0.5">
      <c r="A484">
        <v>528.27099609375</v>
      </c>
      <c r="B484">
        <v>2102</v>
      </c>
    </row>
    <row r="485" spans="1:2" x14ac:dyDescent="0.5">
      <c r="A485">
        <v>528.281005859375</v>
      </c>
      <c r="B485">
        <v>7517</v>
      </c>
    </row>
    <row r="486" spans="1:2" x14ac:dyDescent="0.5">
      <c r="A486">
        <v>528.291015625</v>
      </c>
      <c r="B486">
        <v>16200</v>
      </c>
    </row>
    <row r="487" spans="1:2" x14ac:dyDescent="0.5">
      <c r="A487">
        <v>528.301025390625</v>
      </c>
      <c r="B487">
        <v>19050</v>
      </c>
    </row>
    <row r="488" spans="1:2" x14ac:dyDescent="0.5">
      <c r="A488">
        <v>528.31097412109375</v>
      </c>
      <c r="B488">
        <v>12170</v>
      </c>
    </row>
    <row r="489" spans="1:2" x14ac:dyDescent="0.5">
      <c r="A489">
        <v>528.32098388671875</v>
      </c>
      <c r="B489">
        <v>4207</v>
      </c>
    </row>
    <row r="490" spans="1:2" x14ac:dyDescent="0.5">
      <c r="A490">
        <v>528.33099365234375</v>
      </c>
      <c r="B490">
        <v>968.79998779296875</v>
      </c>
    </row>
    <row r="491" spans="1:2" x14ac:dyDescent="0.5">
      <c r="A491">
        <v>528.34100341796875</v>
      </c>
      <c r="B491">
        <v>351</v>
      </c>
    </row>
    <row r="492" spans="1:2" x14ac:dyDescent="0.5">
      <c r="A492">
        <v>528.35101318359375</v>
      </c>
      <c r="B492">
        <v>205.5</v>
      </c>
    </row>
    <row r="493" spans="1:2" x14ac:dyDescent="0.5">
      <c r="A493">
        <v>528.36102294921875</v>
      </c>
      <c r="B493">
        <v>117.80000305175781</v>
      </c>
    </row>
    <row r="494" spans="1:2" x14ac:dyDescent="0.5">
      <c r="A494">
        <v>528.3709716796875</v>
      </c>
      <c r="B494">
        <v>74</v>
      </c>
    </row>
    <row r="495" spans="1:2" x14ac:dyDescent="0.5">
      <c r="A495">
        <v>528.3809814453125</v>
      </c>
      <c r="B495">
        <v>84.75</v>
      </c>
    </row>
    <row r="496" spans="1:2" x14ac:dyDescent="0.5">
      <c r="A496">
        <v>528.3909912109375</v>
      </c>
      <c r="B496">
        <v>87.5</v>
      </c>
    </row>
    <row r="497" spans="1:2" x14ac:dyDescent="0.5">
      <c r="A497">
        <v>528.4010009765625</v>
      </c>
      <c r="B497">
        <v>70.25</v>
      </c>
    </row>
    <row r="498" spans="1:2" x14ac:dyDescent="0.5">
      <c r="A498">
        <v>528.4110107421875</v>
      </c>
      <c r="B498">
        <v>72.75</v>
      </c>
    </row>
    <row r="499" spans="1:2" x14ac:dyDescent="0.5">
      <c r="A499">
        <v>528.4210205078125</v>
      </c>
      <c r="B499">
        <v>82.5</v>
      </c>
    </row>
    <row r="500" spans="1:2" x14ac:dyDescent="0.5">
      <c r="A500">
        <v>528.4310302734375</v>
      </c>
      <c r="B500">
        <v>88.25</v>
      </c>
    </row>
    <row r="501" spans="1:2" x14ac:dyDescent="0.5">
      <c r="A501">
        <v>528.44097900390625</v>
      </c>
      <c r="B501">
        <v>79.5</v>
      </c>
    </row>
    <row r="502" spans="1:2" x14ac:dyDescent="0.5">
      <c r="A502">
        <v>528.45098876953125</v>
      </c>
      <c r="B502">
        <v>56</v>
      </c>
    </row>
    <row r="503" spans="1:2" x14ac:dyDescent="0.5">
      <c r="A503">
        <v>528.46099853515625</v>
      </c>
      <c r="B503">
        <v>41</v>
      </c>
    </row>
    <row r="504" spans="1:2" x14ac:dyDescent="0.5">
      <c r="A504">
        <v>528.47100830078125</v>
      </c>
      <c r="B504">
        <v>31.5</v>
      </c>
    </row>
    <row r="505" spans="1:2" x14ac:dyDescent="0.5">
      <c r="A505">
        <v>528.48101806640625</v>
      </c>
      <c r="B505">
        <v>27.5</v>
      </c>
    </row>
    <row r="506" spans="1:2" x14ac:dyDescent="0.5">
      <c r="A506">
        <v>528.49102783203125</v>
      </c>
      <c r="B506">
        <v>35.25</v>
      </c>
    </row>
    <row r="507" spans="1:2" x14ac:dyDescent="0.5">
      <c r="A507">
        <v>528.5009765625</v>
      </c>
      <c r="B507">
        <v>47.25</v>
      </c>
    </row>
    <row r="508" spans="1:2" x14ac:dyDescent="0.5">
      <c r="A508">
        <v>528.510986328125</v>
      </c>
      <c r="B508">
        <v>58.25</v>
      </c>
    </row>
    <row r="509" spans="1:2" x14ac:dyDescent="0.5">
      <c r="A509">
        <v>528.52099609375</v>
      </c>
      <c r="B509">
        <v>48.5</v>
      </c>
    </row>
    <row r="510" spans="1:2" x14ac:dyDescent="0.5">
      <c r="A510">
        <v>528.531005859375</v>
      </c>
      <c r="B510">
        <v>55.75</v>
      </c>
    </row>
    <row r="511" spans="1:2" x14ac:dyDescent="0.5">
      <c r="A511">
        <v>528.541015625</v>
      </c>
      <c r="B511">
        <v>87.75</v>
      </c>
    </row>
    <row r="512" spans="1:2" x14ac:dyDescent="0.5">
      <c r="A512">
        <v>528.552001953125</v>
      </c>
      <c r="B512">
        <v>72.25</v>
      </c>
    </row>
    <row r="513" spans="1:2" x14ac:dyDescent="0.5">
      <c r="A513">
        <v>528.56201171875</v>
      </c>
      <c r="B513">
        <v>41.5</v>
      </c>
    </row>
    <row r="514" spans="1:2" x14ac:dyDescent="0.5">
      <c r="A514">
        <v>528.572021484375</v>
      </c>
      <c r="B514">
        <v>32</v>
      </c>
    </row>
    <row r="515" spans="1:2" x14ac:dyDescent="0.5">
      <c r="A515">
        <v>528.58197021484375</v>
      </c>
      <c r="B515">
        <v>49</v>
      </c>
    </row>
    <row r="516" spans="1:2" x14ac:dyDescent="0.5">
      <c r="A516">
        <v>528.59197998046875</v>
      </c>
      <c r="B516">
        <v>74</v>
      </c>
    </row>
    <row r="517" spans="1:2" x14ac:dyDescent="0.5">
      <c r="A517">
        <v>528.60198974609375</v>
      </c>
      <c r="B517">
        <v>58.25</v>
      </c>
    </row>
    <row r="518" spans="1:2" x14ac:dyDescent="0.5">
      <c r="A518">
        <v>528.61199951171875</v>
      </c>
      <c r="B518">
        <v>37.25</v>
      </c>
    </row>
    <row r="519" spans="1:2" x14ac:dyDescent="0.5">
      <c r="A519">
        <v>528.62200927734375</v>
      </c>
      <c r="B519">
        <v>30.25</v>
      </c>
    </row>
    <row r="520" spans="1:2" x14ac:dyDescent="0.5">
      <c r="A520">
        <v>528.63201904296875</v>
      </c>
      <c r="B520">
        <v>42.25</v>
      </c>
    </row>
    <row r="521" spans="1:2" x14ac:dyDescent="0.5">
      <c r="A521">
        <v>528.64202880859375</v>
      </c>
      <c r="B521">
        <v>60.5</v>
      </c>
    </row>
    <row r="522" spans="1:2" x14ac:dyDescent="0.5">
      <c r="A522">
        <v>528.6519775390625</v>
      </c>
      <c r="B522">
        <v>42.75</v>
      </c>
    </row>
    <row r="523" spans="1:2" x14ac:dyDescent="0.5">
      <c r="A523">
        <v>528.6619873046875</v>
      </c>
      <c r="B523">
        <v>27</v>
      </c>
    </row>
    <row r="524" spans="1:2" x14ac:dyDescent="0.5">
      <c r="A524">
        <v>528.6719970703125</v>
      </c>
      <c r="B524">
        <v>46.25</v>
      </c>
    </row>
    <row r="525" spans="1:2" x14ac:dyDescent="0.5">
      <c r="A525">
        <v>528.6820068359375</v>
      </c>
      <c r="B525">
        <v>71</v>
      </c>
    </row>
    <row r="526" spans="1:2" x14ac:dyDescent="0.5">
      <c r="A526">
        <v>528.6920166015625</v>
      </c>
      <c r="B526">
        <v>71.25</v>
      </c>
    </row>
    <row r="527" spans="1:2" x14ac:dyDescent="0.5">
      <c r="A527">
        <v>528.7020263671875</v>
      </c>
      <c r="B527">
        <v>50.5</v>
      </c>
    </row>
    <row r="528" spans="1:2" x14ac:dyDescent="0.5">
      <c r="A528">
        <v>528.71197509765625</v>
      </c>
      <c r="B528">
        <v>50.75</v>
      </c>
    </row>
    <row r="529" spans="1:2" x14ac:dyDescent="0.5">
      <c r="A529">
        <v>528.72198486328125</v>
      </c>
      <c r="B529">
        <v>83.75</v>
      </c>
    </row>
    <row r="530" spans="1:2" x14ac:dyDescent="0.5">
      <c r="A530">
        <v>528.73199462890625</v>
      </c>
      <c r="B530">
        <v>154.80000305175781</v>
      </c>
    </row>
    <row r="531" spans="1:2" x14ac:dyDescent="0.5">
      <c r="A531">
        <v>528.74200439453125</v>
      </c>
      <c r="B531">
        <v>217.80000305175781</v>
      </c>
    </row>
    <row r="532" spans="1:2" x14ac:dyDescent="0.5">
      <c r="A532">
        <v>528.75201416015625</v>
      </c>
      <c r="B532">
        <v>239.80000305175781</v>
      </c>
    </row>
    <row r="533" spans="1:2" x14ac:dyDescent="0.5">
      <c r="A533">
        <v>528.76202392578125</v>
      </c>
      <c r="B533">
        <v>348.70001220703125</v>
      </c>
    </row>
    <row r="534" spans="1:2" x14ac:dyDescent="0.5">
      <c r="A534">
        <v>528.77197265625</v>
      </c>
      <c r="B534">
        <v>917.79998779296875</v>
      </c>
    </row>
    <row r="535" spans="1:2" x14ac:dyDescent="0.5">
      <c r="A535">
        <v>528.781982421875</v>
      </c>
      <c r="B535">
        <v>2518</v>
      </c>
    </row>
    <row r="536" spans="1:2" x14ac:dyDescent="0.5">
      <c r="A536">
        <v>528.7919921875</v>
      </c>
      <c r="B536">
        <v>4629</v>
      </c>
    </row>
    <row r="537" spans="1:2" x14ac:dyDescent="0.5">
      <c r="A537">
        <v>528.802001953125</v>
      </c>
      <c r="B537">
        <v>5144</v>
      </c>
    </row>
    <row r="538" spans="1:2" x14ac:dyDescent="0.5">
      <c r="A538">
        <v>528.81201171875</v>
      </c>
      <c r="B538">
        <v>3423</v>
      </c>
    </row>
    <row r="539" spans="1:2" x14ac:dyDescent="0.5">
      <c r="A539">
        <v>528.822998046875</v>
      </c>
      <c r="B539">
        <v>1437</v>
      </c>
    </row>
    <row r="540" spans="1:2" x14ac:dyDescent="0.5">
      <c r="A540">
        <v>528.8330078125</v>
      </c>
      <c r="B540">
        <v>507.70001220703125</v>
      </c>
    </row>
    <row r="541" spans="1:2" x14ac:dyDescent="0.5">
      <c r="A541">
        <v>528.843017578125</v>
      </c>
      <c r="B541">
        <v>369.5</v>
      </c>
    </row>
    <row r="542" spans="1:2" x14ac:dyDescent="0.5">
      <c r="A542">
        <v>528.85302734375</v>
      </c>
      <c r="B542">
        <v>420</v>
      </c>
    </row>
    <row r="543" spans="1:2" x14ac:dyDescent="0.5">
      <c r="A543">
        <v>528.86297607421875</v>
      </c>
      <c r="B543">
        <v>309</v>
      </c>
    </row>
    <row r="544" spans="1:2" x14ac:dyDescent="0.5">
      <c r="A544">
        <v>528.87298583984375</v>
      </c>
      <c r="B544">
        <v>152.5</v>
      </c>
    </row>
    <row r="545" spans="1:2" x14ac:dyDescent="0.5">
      <c r="A545">
        <v>528.88299560546875</v>
      </c>
      <c r="B545">
        <v>80</v>
      </c>
    </row>
    <row r="546" spans="1:2" x14ac:dyDescent="0.5">
      <c r="A546">
        <v>528.89300537109375</v>
      </c>
      <c r="B546">
        <v>69.75</v>
      </c>
    </row>
    <row r="547" spans="1:2" x14ac:dyDescent="0.5">
      <c r="A547">
        <v>528.90301513671875</v>
      </c>
      <c r="B547">
        <v>64.75</v>
      </c>
    </row>
    <row r="548" spans="1:2" x14ac:dyDescent="0.5">
      <c r="A548">
        <v>528.91302490234375</v>
      </c>
      <c r="B548">
        <v>37.5</v>
      </c>
    </row>
    <row r="549" spans="1:2" x14ac:dyDescent="0.5">
      <c r="A549">
        <v>528.9229736328125</v>
      </c>
      <c r="B549">
        <v>27.75</v>
      </c>
    </row>
    <row r="550" spans="1:2" x14ac:dyDescent="0.5">
      <c r="A550">
        <v>528.9329833984375</v>
      </c>
      <c r="B550">
        <v>47.75</v>
      </c>
    </row>
    <row r="551" spans="1:2" x14ac:dyDescent="0.5">
      <c r="A551">
        <v>528.9429931640625</v>
      </c>
      <c r="B551">
        <v>58</v>
      </c>
    </row>
    <row r="552" spans="1:2" x14ac:dyDescent="0.5">
      <c r="A552">
        <v>528.9530029296875</v>
      </c>
      <c r="B552">
        <v>33</v>
      </c>
    </row>
    <row r="553" spans="1:2" x14ac:dyDescent="0.5">
      <c r="A553">
        <v>528.9630126953125</v>
      </c>
      <c r="B553">
        <v>7</v>
      </c>
    </row>
    <row r="554" spans="1:2" x14ac:dyDescent="0.5">
      <c r="A554">
        <v>528.9730224609375</v>
      </c>
      <c r="B554">
        <v>23.5</v>
      </c>
    </row>
    <row r="555" spans="1:2" x14ac:dyDescent="0.5">
      <c r="A555">
        <v>528.98297119140625</v>
      </c>
      <c r="B555">
        <v>79</v>
      </c>
    </row>
    <row r="556" spans="1:2" x14ac:dyDescent="0.5">
      <c r="A556">
        <v>528.99298095703125</v>
      </c>
      <c r="B556">
        <v>117.80000305175781</v>
      </c>
    </row>
    <row r="557" spans="1:2" x14ac:dyDescent="0.5">
      <c r="A557">
        <v>529.00299072265625</v>
      </c>
      <c r="B557">
        <v>110.69999694824219</v>
      </c>
    </row>
    <row r="558" spans="1:2" x14ac:dyDescent="0.5">
      <c r="A558">
        <v>529.01300048828125</v>
      </c>
      <c r="B558">
        <v>82.5</v>
      </c>
    </row>
    <row r="559" spans="1:2" x14ac:dyDescent="0.5">
      <c r="A559">
        <v>529.02301025390625</v>
      </c>
      <c r="B559">
        <v>59.25</v>
      </c>
    </row>
    <row r="560" spans="1:2" x14ac:dyDescent="0.5">
      <c r="A560">
        <v>529.03302001953125</v>
      </c>
      <c r="B560">
        <v>73.5</v>
      </c>
    </row>
    <row r="561" spans="1:2" x14ac:dyDescent="0.5">
      <c r="A561">
        <v>529.04302978515625</v>
      </c>
      <c r="B561">
        <v>94.75</v>
      </c>
    </row>
    <row r="562" spans="1:2" x14ac:dyDescent="0.5">
      <c r="A562">
        <v>529.052978515625</v>
      </c>
      <c r="B562">
        <v>69</v>
      </c>
    </row>
    <row r="563" spans="1:2" x14ac:dyDescent="0.5">
      <c r="A563">
        <v>529.06298828125</v>
      </c>
      <c r="B563">
        <v>39.75</v>
      </c>
    </row>
    <row r="564" spans="1:2" x14ac:dyDescent="0.5">
      <c r="A564">
        <v>529.072998046875</v>
      </c>
      <c r="B564">
        <v>39.75</v>
      </c>
    </row>
    <row r="565" spans="1:2" x14ac:dyDescent="0.5">
      <c r="A565">
        <v>529.0830078125</v>
      </c>
      <c r="B565">
        <v>34</v>
      </c>
    </row>
    <row r="566" spans="1:2" x14ac:dyDescent="0.5">
      <c r="A566">
        <v>529.093994140625</v>
      </c>
      <c r="B566">
        <v>21</v>
      </c>
    </row>
    <row r="567" spans="1:2" x14ac:dyDescent="0.5">
      <c r="A567">
        <v>529.10400390625</v>
      </c>
      <c r="B567">
        <v>23.75</v>
      </c>
    </row>
    <row r="568" spans="1:2" x14ac:dyDescent="0.5">
      <c r="A568">
        <v>529.114013671875</v>
      </c>
      <c r="B568">
        <v>42.5</v>
      </c>
    </row>
    <row r="569" spans="1:2" x14ac:dyDescent="0.5">
      <c r="A569">
        <v>529.1240234375</v>
      </c>
      <c r="B569">
        <v>59.5</v>
      </c>
    </row>
    <row r="570" spans="1:2" x14ac:dyDescent="0.5">
      <c r="A570">
        <v>529.13397216796875</v>
      </c>
      <c r="B570">
        <v>52.5</v>
      </c>
    </row>
    <row r="571" spans="1:2" x14ac:dyDescent="0.5">
      <c r="A571">
        <v>529.14398193359375</v>
      </c>
      <c r="B571">
        <v>30</v>
      </c>
    </row>
    <row r="572" spans="1:2" x14ac:dyDescent="0.5">
      <c r="A572">
        <v>529.15399169921875</v>
      </c>
      <c r="B572">
        <v>16</v>
      </c>
    </row>
    <row r="573" spans="1:2" x14ac:dyDescent="0.5">
      <c r="A573">
        <v>529.16400146484375</v>
      </c>
      <c r="B573">
        <v>16</v>
      </c>
    </row>
    <row r="574" spans="1:2" x14ac:dyDescent="0.5">
      <c r="A574">
        <v>529.17401123046875</v>
      </c>
      <c r="B574">
        <v>21</v>
      </c>
    </row>
    <row r="575" spans="1:2" x14ac:dyDescent="0.5">
      <c r="A575">
        <v>529.18402099609375</v>
      </c>
      <c r="B575">
        <v>27.25</v>
      </c>
    </row>
    <row r="576" spans="1:2" x14ac:dyDescent="0.5">
      <c r="A576">
        <v>529.1939697265625</v>
      </c>
      <c r="B576">
        <v>25.75</v>
      </c>
    </row>
    <row r="577" spans="1:2" x14ac:dyDescent="0.5">
      <c r="A577">
        <v>529.2039794921875</v>
      </c>
      <c r="B577">
        <v>22.5</v>
      </c>
    </row>
    <row r="578" spans="1:2" x14ac:dyDescent="0.5">
      <c r="A578">
        <v>529.2139892578125</v>
      </c>
      <c r="B578">
        <v>24.75</v>
      </c>
    </row>
    <row r="579" spans="1:2" x14ac:dyDescent="0.5">
      <c r="A579">
        <v>529.2239990234375</v>
      </c>
      <c r="B579">
        <v>30.75</v>
      </c>
    </row>
    <row r="580" spans="1:2" x14ac:dyDescent="0.5">
      <c r="A580">
        <v>529.2340087890625</v>
      </c>
      <c r="B580">
        <v>57.5</v>
      </c>
    </row>
    <row r="581" spans="1:2" x14ac:dyDescent="0.5">
      <c r="A581">
        <v>529.2440185546875</v>
      </c>
      <c r="B581">
        <v>66.75</v>
      </c>
    </row>
    <row r="582" spans="1:2" x14ac:dyDescent="0.5">
      <c r="A582">
        <v>529.2540283203125</v>
      </c>
      <c r="B582">
        <v>55.25</v>
      </c>
    </row>
    <row r="583" spans="1:2" x14ac:dyDescent="0.5">
      <c r="A583">
        <v>529.26397705078125</v>
      </c>
      <c r="B583">
        <v>107</v>
      </c>
    </row>
    <row r="584" spans="1:2" x14ac:dyDescent="0.5">
      <c r="A584">
        <v>529.27398681640625</v>
      </c>
      <c r="B584">
        <v>328.5</v>
      </c>
    </row>
    <row r="585" spans="1:2" x14ac:dyDescent="0.5">
      <c r="A585">
        <v>529.28399658203125</v>
      </c>
      <c r="B585">
        <v>747</v>
      </c>
    </row>
    <row r="586" spans="1:2" x14ac:dyDescent="0.5">
      <c r="A586">
        <v>529.29400634765625</v>
      </c>
      <c r="B586">
        <v>1223</v>
      </c>
    </row>
  </sheetData>
  <sheetProtection formatCells="0"/>
  <sortState xmlns:xlrd2="http://schemas.microsoft.com/office/spreadsheetml/2017/richdata2" ref="A1:B586">
    <sortCondition ref="A1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T585"/>
  <sheetViews>
    <sheetView workbookViewId="0">
      <selection activeCell="A27" sqref="A27"/>
    </sheetView>
  </sheetViews>
  <sheetFormatPr defaultRowHeight="14.35" x14ac:dyDescent="0.5"/>
  <cols>
    <col min="6" max="6" width="17.703125" customWidth="1"/>
  </cols>
  <sheetData>
    <row r="1" spans="1:20" ht="14.7" thickBot="1" x14ac:dyDescent="0.55000000000000004">
      <c r="A1">
        <v>523.43499755859375</v>
      </c>
      <c r="B1">
        <v>277</v>
      </c>
      <c r="C1" s="2" t="s">
        <v>21</v>
      </c>
      <c r="D1">
        <v>523.7750244140625</v>
      </c>
      <c r="E1">
        <v>574000</v>
      </c>
      <c r="G1" s="2" t="s">
        <v>23</v>
      </c>
      <c r="H1" s="2" t="s">
        <v>24</v>
      </c>
      <c r="I1" s="2" t="s">
        <v>24</v>
      </c>
      <c r="J1">
        <f>'hidden params'!J1</f>
        <v>1</v>
      </c>
      <c r="K1">
        <f>IF(ISNUMBER(D1),ROUND((D1-I$2)*$G$6,0),"")</f>
        <v>0</v>
      </c>
      <c r="L1">
        <f>IF(ISNUMBER((((EXP(GAMMALN($I$3+1)))/((EXP(GAMMALN(K1+1)))*(EXP(GAMMALN($I$3-K1+1))))))*(($I$8)^K1)*((1-$I$8)^($I$3-K1))),(((EXP(GAMMALN($I$3+1)))/((EXP(GAMMALN(K1+1)))*(EXP(GAMMALN($I$3-K1+1))))))*(($I$8)^K1)*((1-$I$8)^($I$3-K1)),0)</f>
        <v>0.99999990000000005</v>
      </c>
      <c r="M1">
        <f>I$7*(L$1*J1) + $I$4</f>
        <v>575051.63512620132</v>
      </c>
      <c r="P1">
        <f>IF(ISNUMBER(D1),M1,"")</f>
        <v>575051.63512620132</v>
      </c>
      <c r="Q1">
        <f>IF(ISNUMBER(P1),P1-E1,"")</f>
        <v>1051.6351262013195</v>
      </c>
      <c r="R1">
        <f>IF(ISNUMBER(P1),Q1*Q1,"")</f>
        <v>1105936.4386604652</v>
      </c>
      <c r="S1">
        <f>IF(ISNUMBER(P1),((IF(P1&gt;E1,I$5*(P1-E1),P1-E1)))^2,"")</f>
        <v>1105936.4386604652</v>
      </c>
      <c r="T1">
        <f>IF(ISNUMBER(P1),(M1*D1),"")</f>
        <v>301197684.22757268</v>
      </c>
    </row>
    <row r="2" spans="1:20" ht="14.7" thickTop="1" x14ac:dyDescent="0.5">
      <c r="A2">
        <v>523.44500732421875</v>
      </c>
      <c r="B2">
        <v>236.80000305175781</v>
      </c>
      <c r="C2" s="2" t="s">
        <v>22</v>
      </c>
      <c r="D2">
        <v>524.27398681640625</v>
      </c>
      <c r="E2">
        <v>352400</v>
      </c>
      <c r="F2" s="3" t="s">
        <v>25</v>
      </c>
      <c r="G2" s="4">
        <v>1.3006591796875</v>
      </c>
      <c r="H2" t="s">
        <v>434</v>
      </c>
      <c r="I2">
        <f>'hidden params'!I2</f>
        <v>523.77129500000001</v>
      </c>
      <c r="J2">
        <f>'hidden params'!J2</f>
        <v>0.60095572250709473</v>
      </c>
      <c r="K2">
        <f t="shared" ref="K2:K30" si="0">IF(ISNUMBER(D2),ROUND((D2-I$2)*$G$6,0),"")</f>
        <v>1</v>
      </c>
      <c r="L2">
        <f t="shared" ref="L2:L30" si="1">IF(ISNUMBER((((EXP(GAMMALN($I$3+1)))/((EXP(GAMMALN(K2+1)))*(EXP(GAMMALN($I$3-K2+1))))))*(($I$8)^K2)*((1-$I$8)^($I$3-K2))),(((EXP(GAMMALN($I$3+1)))/((EXP(GAMMALN(K2+1)))*(EXP(GAMMALN($I$3-K2+1))))))*(($I$8)^K2)*((1-$I$8)^($I$3-K2)),0)</f>
        <v>1.0000000000003635E-7</v>
      </c>
      <c r="M2">
        <f>I$7*((L$1*J2)+(L$2*J1)) + $I$4</f>
        <v>345580.62837132177</v>
      </c>
      <c r="P2">
        <f t="shared" ref="P2:P30" si="2">IF(ISNUMBER(D2),M2,"")</f>
        <v>345580.62837132177</v>
      </c>
      <c r="Q2">
        <f t="shared" ref="Q2:Q30" si="3">IF(ISNUMBER(P2),P2-E2,"")</f>
        <v>-6819.3716286782292</v>
      </c>
      <c r="R2">
        <f t="shared" ref="R2:R30" si="4">IF(ISNUMBER(P2),Q2*Q2,"")</f>
        <v>46503829.410021566</v>
      </c>
      <c r="S2">
        <f t="shared" ref="S2:S30" si="5">IF(ISNUMBER(P2),((IF(P2&gt;E2,I$5*(P2-E2),P2-E2)))^2,"")</f>
        <v>46503829.410021566</v>
      </c>
      <c r="T2">
        <f t="shared" ref="T2:T30" si="6">IF(ISNUMBER(P2),(M2*D2),"")</f>
        <v>181178933.80275175</v>
      </c>
    </row>
    <row r="3" spans="1:20" x14ac:dyDescent="0.5">
      <c r="A3">
        <v>523.45501708984375</v>
      </c>
      <c r="B3">
        <v>164.80000305175781</v>
      </c>
      <c r="D3">
        <v>524.77398681640625</v>
      </c>
      <c r="E3">
        <v>103200</v>
      </c>
      <c r="F3" s="7" t="s">
        <v>19</v>
      </c>
      <c r="G3" s="8">
        <f>IF(ISBLANK(G2),"",$G$2*$G$6)</f>
        <v>2.601318359375</v>
      </c>
      <c r="H3" t="s">
        <v>435</v>
      </c>
      <c r="I3">
        <v>1.0000000000000004</v>
      </c>
      <c r="J3">
        <f>'hidden params'!J3</f>
        <v>0.20220994369181175</v>
      </c>
      <c r="K3">
        <f t="shared" si="0"/>
        <v>2</v>
      </c>
      <c r="L3">
        <f t="shared" si="1"/>
        <v>2.2204462712965477E-30</v>
      </c>
      <c r="M3">
        <f>I$7*((L$1*J3)+(L$2*J2)+(L$3*J1)) + $I$4</f>
        <v>116281.19331681398</v>
      </c>
      <c r="P3">
        <f t="shared" si="2"/>
        <v>116281.19331681398</v>
      </c>
      <c r="Q3">
        <f t="shared" si="3"/>
        <v>13081.19331681398</v>
      </c>
      <c r="R3">
        <f t="shared" si="4"/>
        <v>171117618.59185874</v>
      </c>
      <c r="S3">
        <f t="shared" si="5"/>
        <v>171117618.59185874</v>
      </c>
      <c r="T3">
        <f t="shared" si="6"/>
        <v>61021345.408633724</v>
      </c>
    </row>
    <row r="4" spans="1:20" x14ac:dyDescent="0.5">
      <c r="A4">
        <v>523.46502685546875</v>
      </c>
      <c r="B4">
        <v>126</v>
      </c>
      <c r="D4">
        <v>525.2750244140625</v>
      </c>
      <c r="E4">
        <v>21230</v>
      </c>
      <c r="F4" s="5" t="s">
        <v>26</v>
      </c>
      <c r="G4" s="6">
        <v>524.0626220703125</v>
      </c>
      <c r="H4" t="s">
        <v>11</v>
      </c>
      <c r="I4">
        <v>0</v>
      </c>
      <c r="J4">
        <f>'hidden params'!J4</f>
        <v>4.9195920044795109E-2</v>
      </c>
      <c r="K4">
        <f t="shared" si="0"/>
        <v>3</v>
      </c>
      <c r="L4">
        <f t="shared" si="1"/>
        <v>0</v>
      </c>
      <c r="M4">
        <f>I$7*((L$1*J4)+(L$2*J3)+(L$3*J2)+(L$4*J1)) + $I$4</f>
        <v>28290.205891414327</v>
      </c>
      <c r="P4">
        <f t="shared" si="2"/>
        <v>28290.205891414327</v>
      </c>
      <c r="Q4">
        <f t="shared" si="3"/>
        <v>7060.2058914143272</v>
      </c>
      <c r="R4">
        <f t="shared" si="4"/>
        <v>49846507.229161575</v>
      </c>
      <c r="S4">
        <f t="shared" si="5"/>
        <v>49846507.229161575</v>
      </c>
      <c r="T4">
        <f t="shared" si="6"/>
        <v>14860138.590291515</v>
      </c>
    </row>
    <row r="5" spans="1:20" ht="14.7" thickBot="1" x14ac:dyDescent="0.55000000000000004">
      <c r="A5">
        <v>523.4749755859375</v>
      </c>
      <c r="B5">
        <v>107.69999694824219</v>
      </c>
      <c r="D5">
        <f>D4 + (1/$G$6)</f>
        <v>525.7750244140625</v>
      </c>
      <c r="E5">
        <v>0</v>
      </c>
      <c r="F5" s="9" t="s">
        <v>27</v>
      </c>
      <c r="G5" s="10">
        <f>($G$4-1.00794)*$G$6</f>
        <v>1046.1093641406251</v>
      </c>
      <c r="H5" t="s">
        <v>436</v>
      </c>
      <c r="I5">
        <f>'hidden params'!D2</f>
        <v>1</v>
      </c>
      <c r="J5">
        <f>'hidden params'!J5</f>
        <v>9.56276746222493E-3</v>
      </c>
      <c r="K5">
        <f t="shared" si="0"/>
        <v>4</v>
      </c>
      <c r="L5">
        <f t="shared" si="1"/>
        <v>0</v>
      </c>
      <c r="M5">
        <f>I$7*((L$1*J5)+(L$2*J4)+(L$3*J3)+(L$4*J2)+(L$5*J1)) + $I$4</f>
        <v>5499.0878945037894</v>
      </c>
      <c r="P5">
        <f t="shared" si="2"/>
        <v>5499.0878945037894</v>
      </c>
      <c r="Q5">
        <f t="shared" si="3"/>
        <v>5499.0878945037894</v>
      </c>
      <c r="R5">
        <f t="shared" si="4"/>
        <v>30239967.671478119</v>
      </c>
      <c r="S5">
        <f t="shared" si="5"/>
        <v>30239967.671478119</v>
      </c>
      <c r="T5">
        <f t="shared" si="6"/>
        <v>2891283.0719878054</v>
      </c>
    </row>
    <row r="6" spans="1:20" ht="14.7" thickTop="1" x14ac:dyDescent="0.5">
      <c r="A6">
        <v>523.4849853515625</v>
      </c>
      <c r="B6">
        <v>200.5</v>
      </c>
      <c r="D6">
        <f>D5 + (1/$G$6)</f>
        <v>526.2750244140625</v>
      </c>
      <c r="E6">
        <v>0</v>
      </c>
      <c r="F6" t="s">
        <v>28</v>
      </c>
      <c r="G6">
        <v>2</v>
      </c>
      <c r="H6" t="s">
        <v>437</v>
      </c>
      <c r="I6">
        <f>SUM(S1:S30)</f>
        <v>299640678.13680607</v>
      </c>
      <c r="J6">
        <f>'hidden params'!J6</f>
        <v>1.5654537401586068E-3</v>
      </c>
      <c r="K6">
        <f t="shared" si="0"/>
        <v>5</v>
      </c>
      <c r="L6">
        <f t="shared" si="1"/>
        <v>0</v>
      </c>
      <c r="M6">
        <f>I$7*((L$1*J6)+(L$2*J5)+(L$3*J4)+(L$4*J3)+(L$5*J2)+(L$6*J1)) + $I$4</f>
        <v>900.21728290119574</v>
      </c>
      <c r="P6">
        <f t="shared" si="2"/>
        <v>900.21728290119574</v>
      </c>
      <c r="Q6">
        <f t="shared" si="3"/>
        <v>900.21728290119574</v>
      </c>
      <c r="R6">
        <f t="shared" si="4"/>
        <v>810391.15643401153</v>
      </c>
      <c r="S6">
        <f t="shared" si="5"/>
        <v>810391.15643401153</v>
      </c>
      <c r="T6">
        <f t="shared" si="6"/>
        <v>473761.87253678782</v>
      </c>
    </row>
    <row r="7" spans="1:20" x14ac:dyDescent="0.5">
      <c r="A7">
        <v>523.4949951171875</v>
      </c>
      <c r="B7">
        <v>296</v>
      </c>
      <c r="D7">
        <f>D6 + (1/$G$6)</f>
        <v>526.7750244140625</v>
      </c>
      <c r="E7">
        <v>0</v>
      </c>
      <c r="F7" t="s">
        <v>29</v>
      </c>
      <c r="G7" s="11">
        <v>0.10000000149011612</v>
      </c>
      <c r="H7" t="s">
        <v>438</v>
      </c>
      <c r="I7">
        <v>575051.6926313705</v>
      </c>
      <c r="J7">
        <f>'hidden params'!J7</f>
        <v>2.2288478874357397E-4</v>
      </c>
      <c r="K7">
        <f t="shared" si="0"/>
        <v>6</v>
      </c>
      <c r="L7">
        <f t="shared" si="1"/>
        <v>0</v>
      </c>
      <c r="M7">
        <f>I$7*((L$1*J7)+(L$2*J6)+(L$3*J5)+(L$4*J4)+(L$5*J3)+(L$6*J2)+(L$7*J1)) + $I$4</f>
        <v>128.17035223343245</v>
      </c>
      <c r="P7">
        <f t="shared" si="2"/>
        <v>128.17035223343245</v>
      </c>
      <c r="Q7">
        <f t="shared" si="3"/>
        <v>128.17035223343245</v>
      </c>
      <c r="R7">
        <f t="shared" si="4"/>
        <v>16427.639191642142</v>
      </c>
      <c r="S7">
        <f t="shared" si="5"/>
        <v>16427.639191642142</v>
      </c>
      <c r="T7">
        <f t="shared" si="6"/>
        <v>67516.940426925372</v>
      </c>
    </row>
    <row r="8" spans="1:20" x14ac:dyDescent="0.5">
      <c r="A8">
        <v>523.5050048828125</v>
      </c>
      <c r="B8">
        <v>272.79998779296875</v>
      </c>
      <c r="F8" t="s">
        <v>30</v>
      </c>
      <c r="G8" s="11">
        <v>2.9999999329447746E-2</v>
      </c>
      <c r="H8" t="s">
        <v>439</v>
      </c>
      <c r="I8">
        <v>1.0000000000003631E-7</v>
      </c>
      <c r="J8">
        <f>'hidden params'!J8</f>
        <v>2.8200854503395628E-5</v>
      </c>
      <c r="K8" t="str">
        <f t="shared" si="0"/>
        <v/>
      </c>
      <c r="L8">
        <f t="shared" si="1"/>
        <v>0</v>
      </c>
      <c r="M8">
        <f>I$7*((L$1*J8)+(L$2*J7)+(L$3*J6)+(L$4*J5)+(L$5*J4)+(L$6*J3)+(L$7*J2)+(L$8*J1)) + $I$4</f>
        <v>16.216960311161255</v>
      </c>
      <c r="P8" t="str">
        <f t="shared" si="2"/>
        <v/>
      </c>
      <c r="Q8" t="str">
        <f t="shared" si="3"/>
        <v/>
      </c>
      <c r="R8" t="str">
        <f t="shared" si="4"/>
        <v/>
      </c>
      <c r="S8" t="str">
        <f t="shared" si="5"/>
        <v/>
      </c>
      <c r="T8" t="str">
        <f t="shared" si="6"/>
        <v/>
      </c>
    </row>
    <row r="9" spans="1:20" x14ac:dyDescent="0.5">
      <c r="A9">
        <v>523.5150146484375</v>
      </c>
      <c r="B9">
        <v>202.69999694824219</v>
      </c>
      <c r="F9" t="s">
        <v>31</v>
      </c>
      <c r="G9">
        <v>6</v>
      </c>
      <c r="H9" t="s">
        <v>445</v>
      </c>
      <c r="I9">
        <f>I3*I8</f>
        <v>1.0000000000003635E-7</v>
      </c>
      <c r="J9">
        <f>'hidden params'!J9</f>
        <v>3.2198967658273084E-6</v>
      </c>
      <c r="K9" t="str">
        <f t="shared" si="0"/>
        <v/>
      </c>
      <c r="L9">
        <f t="shared" si="1"/>
        <v>0</v>
      </c>
      <c r="M9">
        <f>I$7*((L$1*J9)+(L$2*J8)+(L$3*J7)+(L$4*J6)+(L$5*J5)+(L$6*J4)+(L$7*J3)+(L$8*J2)+(L$9*J1)) + $I$4</f>
        <v>1.8516085218214724</v>
      </c>
      <c r="P9" t="str">
        <f t="shared" si="2"/>
        <v/>
      </c>
      <c r="Q9" t="str">
        <f t="shared" si="3"/>
        <v/>
      </c>
      <c r="R9" t="str">
        <f t="shared" si="4"/>
        <v/>
      </c>
      <c r="S9" t="str">
        <f t="shared" si="5"/>
        <v/>
      </c>
      <c r="T9" t="str">
        <f t="shared" si="6"/>
        <v/>
      </c>
    </row>
    <row r="10" spans="1:20" x14ac:dyDescent="0.5">
      <c r="A10">
        <v>523.5250244140625</v>
      </c>
      <c r="B10">
        <v>142.80000305175781</v>
      </c>
      <c r="F10" s="2" t="s">
        <v>22</v>
      </c>
      <c r="G10">
        <v>523.7532958984375</v>
      </c>
      <c r="H10">
        <v>57400</v>
      </c>
      <c r="J10">
        <f>'hidden params'!J10</f>
        <v>3.3555566333987669E-7</v>
      </c>
      <c r="K10" t="str">
        <f t="shared" si="0"/>
        <v/>
      </c>
      <c r="L10">
        <f t="shared" si="1"/>
        <v>0</v>
      </c>
      <c r="M10">
        <f>I$7*((L1*J$10)+(L2*J$9)+(L3*J$8)+(L4*J$7)+(L5*J$6)+(L6*J$5)+(L7*J$4)+(L8*J$3)+(L9*J$2)+(L10*J$1)) + $I$4</f>
        <v>0.19296201804016172</v>
      </c>
      <c r="P10" t="str">
        <f t="shared" si="2"/>
        <v/>
      </c>
      <c r="Q10" t="str">
        <f t="shared" si="3"/>
        <v/>
      </c>
      <c r="R10" t="str">
        <f t="shared" si="4"/>
        <v/>
      </c>
      <c r="S10" t="str">
        <f t="shared" si="5"/>
        <v/>
      </c>
      <c r="T10" t="str">
        <f t="shared" si="6"/>
        <v/>
      </c>
    </row>
    <row r="11" spans="1:20" x14ac:dyDescent="0.5">
      <c r="A11">
        <v>523.53497314453125</v>
      </c>
      <c r="B11">
        <v>140.30000305175781</v>
      </c>
      <c r="F11" s="2" t="s">
        <v>32</v>
      </c>
      <c r="G11">
        <v>525.053955078125</v>
      </c>
      <c r="H11">
        <v>57400</v>
      </c>
      <c r="J11">
        <f>'hidden params'!J11</f>
        <v>3.2197744332767282E-8</v>
      </c>
      <c r="K11" t="str">
        <f t="shared" si="0"/>
        <v/>
      </c>
      <c r="L11">
        <f t="shared" si="1"/>
        <v>0</v>
      </c>
      <c r="M11">
        <f t="shared" ref="M11:M30" si="7">I$7*((L2*J$10)+(L3*J$9)+(L4*J$8)+(L5*J$7)+(L6*J$6)+(L7*J$5)+(L8*J$4)+(L9*J$3)+(L10*J$2)+(L11*J$1)) + $I$4</f>
        <v>1.9296185217570854E-8</v>
      </c>
      <c r="P11" t="str">
        <f t="shared" si="2"/>
        <v/>
      </c>
      <c r="Q11" t="str">
        <f t="shared" si="3"/>
        <v/>
      </c>
      <c r="R11" t="str">
        <f t="shared" si="4"/>
        <v/>
      </c>
      <c r="S11" t="str">
        <f t="shared" si="5"/>
        <v/>
      </c>
      <c r="T11" t="str">
        <f t="shared" si="6"/>
        <v/>
      </c>
    </row>
    <row r="12" spans="1:20" x14ac:dyDescent="0.5">
      <c r="A12">
        <v>523.54498291015625</v>
      </c>
      <c r="B12">
        <v>222.80000305175781</v>
      </c>
      <c r="F12" t="s">
        <v>33</v>
      </c>
      <c r="G12" t="s">
        <v>34</v>
      </c>
      <c r="J12">
        <f>'hidden params'!J12</f>
        <v>2.82920264901344E-9</v>
      </c>
      <c r="K12" t="str">
        <f t="shared" si="0"/>
        <v/>
      </c>
      <c r="L12">
        <f t="shared" si="1"/>
        <v>0</v>
      </c>
      <c r="M12">
        <f t="shared" si="7"/>
        <v>4.2846142516587193E-31</v>
      </c>
      <c r="P12" t="str">
        <f t="shared" si="2"/>
        <v/>
      </c>
      <c r="Q12" t="str">
        <f t="shared" si="3"/>
        <v/>
      </c>
      <c r="R12" t="str">
        <f t="shared" si="4"/>
        <v/>
      </c>
      <c r="S12" t="str">
        <f t="shared" si="5"/>
        <v/>
      </c>
      <c r="T12" t="str">
        <f t="shared" si="6"/>
        <v/>
      </c>
    </row>
    <row r="13" spans="1:20" x14ac:dyDescent="0.5">
      <c r="A13">
        <v>523.55499267578125</v>
      </c>
      <c r="B13">
        <v>295.29998779296875</v>
      </c>
      <c r="F13">
        <v>57400</v>
      </c>
      <c r="J13">
        <f>'hidden params'!J13</f>
        <v>2.3609250813173977E-10</v>
      </c>
      <c r="K13" t="str">
        <f t="shared" si="0"/>
        <v/>
      </c>
      <c r="L13">
        <f t="shared" si="1"/>
        <v>0</v>
      </c>
      <c r="M13">
        <f t="shared" si="7"/>
        <v>0</v>
      </c>
      <c r="P13" t="str">
        <f t="shared" si="2"/>
        <v/>
      </c>
      <c r="Q13" t="str">
        <f t="shared" si="3"/>
        <v/>
      </c>
      <c r="R13" t="str">
        <f t="shared" si="4"/>
        <v/>
      </c>
      <c r="S13" t="str">
        <f t="shared" si="5"/>
        <v/>
      </c>
      <c r="T13" t="str">
        <f t="shared" si="6"/>
        <v/>
      </c>
    </row>
    <row r="14" spans="1:20" x14ac:dyDescent="0.5">
      <c r="A14">
        <v>523.56500244140625</v>
      </c>
      <c r="B14">
        <v>275.70001220703125</v>
      </c>
      <c r="F14">
        <v>57400</v>
      </c>
      <c r="J14">
        <f>'hidden params'!J14</f>
        <v>0</v>
      </c>
      <c r="K14" t="str">
        <f t="shared" si="0"/>
        <v/>
      </c>
      <c r="L14">
        <f t="shared" si="1"/>
        <v>0</v>
      </c>
      <c r="M14">
        <f t="shared" si="7"/>
        <v>0</v>
      </c>
      <c r="P14" t="str">
        <f t="shared" si="2"/>
        <v/>
      </c>
      <c r="Q14" t="str">
        <f t="shared" si="3"/>
        <v/>
      </c>
      <c r="R14" t="str">
        <f t="shared" si="4"/>
        <v/>
      </c>
      <c r="S14" t="str">
        <f t="shared" si="5"/>
        <v/>
      </c>
      <c r="T14" t="str">
        <f t="shared" si="6"/>
        <v/>
      </c>
    </row>
    <row r="15" spans="1:20" x14ac:dyDescent="0.5">
      <c r="A15">
        <v>523.57501220703125</v>
      </c>
      <c r="B15">
        <v>244.69999694824219</v>
      </c>
      <c r="J15">
        <f>'hidden params'!J15</f>
        <v>0</v>
      </c>
      <c r="K15" t="str">
        <f t="shared" si="0"/>
        <v/>
      </c>
      <c r="L15">
        <f t="shared" si="1"/>
        <v>0</v>
      </c>
      <c r="M15">
        <f t="shared" si="7"/>
        <v>0</v>
      </c>
      <c r="P15" t="str">
        <f t="shared" si="2"/>
        <v/>
      </c>
      <c r="Q15" t="str">
        <f t="shared" si="3"/>
        <v/>
      </c>
      <c r="R15" t="str">
        <f t="shared" si="4"/>
        <v/>
      </c>
      <c r="S15" t="str">
        <f t="shared" si="5"/>
        <v/>
      </c>
      <c r="T15" t="str">
        <f t="shared" si="6"/>
        <v/>
      </c>
    </row>
    <row r="16" spans="1:20" x14ac:dyDescent="0.5">
      <c r="A16">
        <v>523.58502197265625</v>
      </c>
      <c r="B16">
        <v>221.69999694824219</v>
      </c>
      <c r="J16">
        <f>'hidden params'!J16</f>
        <v>0</v>
      </c>
      <c r="K16" t="str">
        <f t="shared" si="0"/>
        <v/>
      </c>
      <c r="L16">
        <f t="shared" si="1"/>
        <v>0</v>
      </c>
      <c r="M16">
        <f t="shared" si="7"/>
        <v>0</v>
      </c>
      <c r="P16" t="str">
        <f t="shared" si="2"/>
        <v/>
      </c>
      <c r="Q16" t="str">
        <f t="shared" si="3"/>
        <v/>
      </c>
      <c r="R16" t="str">
        <f t="shared" si="4"/>
        <v/>
      </c>
      <c r="S16" t="str">
        <f t="shared" si="5"/>
        <v/>
      </c>
      <c r="T16" t="str">
        <f t="shared" si="6"/>
        <v/>
      </c>
    </row>
    <row r="17" spans="1:20" x14ac:dyDescent="0.5">
      <c r="A17">
        <v>523.594970703125</v>
      </c>
      <c r="B17">
        <v>205.5</v>
      </c>
      <c r="J17">
        <f>'hidden params'!J17</f>
        <v>0</v>
      </c>
      <c r="K17" t="str">
        <f t="shared" si="0"/>
        <v/>
      </c>
      <c r="L17">
        <f t="shared" si="1"/>
        <v>0</v>
      </c>
      <c r="M17">
        <f t="shared" si="7"/>
        <v>0</v>
      </c>
      <c r="P17" t="str">
        <f t="shared" si="2"/>
        <v/>
      </c>
      <c r="Q17" t="str">
        <f t="shared" si="3"/>
        <v/>
      </c>
      <c r="R17" t="str">
        <f t="shared" si="4"/>
        <v/>
      </c>
      <c r="S17" t="str">
        <f t="shared" si="5"/>
        <v/>
      </c>
      <c r="T17" t="str">
        <f t="shared" si="6"/>
        <v/>
      </c>
    </row>
    <row r="18" spans="1:20" x14ac:dyDescent="0.5">
      <c r="A18">
        <v>523.60498046875</v>
      </c>
      <c r="B18">
        <v>298.20001220703125</v>
      </c>
      <c r="J18">
        <f>'hidden params'!J18</f>
        <v>0</v>
      </c>
      <c r="K18" t="str">
        <f t="shared" si="0"/>
        <v/>
      </c>
      <c r="L18">
        <f t="shared" si="1"/>
        <v>0</v>
      </c>
      <c r="M18">
        <f t="shared" si="7"/>
        <v>0</v>
      </c>
      <c r="P18" t="str">
        <f t="shared" si="2"/>
        <v/>
      </c>
      <c r="Q18" t="str">
        <f t="shared" si="3"/>
        <v/>
      </c>
      <c r="R18" t="str">
        <f t="shared" si="4"/>
        <v/>
      </c>
      <c r="S18" t="str">
        <f t="shared" si="5"/>
        <v/>
      </c>
      <c r="T18" t="str">
        <f t="shared" si="6"/>
        <v/>
      </c>
    </row>
    <row r="19" spans="1:20" x14ac:dyDescent="0.5">
      <c r="A19">
        <v>523.614990234375</v>
      </c>
      <c r="B19">
        <v>402</v>
      </c>
      <c r="J19">
        <f>'hidden params'!J19</f>
        <v>0</v>
      </c>
      <c r="K19" t="str">
        <f t="shared" si="0"/>
        <v/>
      </c>
      <c r="L19">
        <f t="shared" si="1"/>
        <v>0</v>
      </c>
      <c r="M19">
        <f t="shared" si="7"/>
        <v>0</v>
      </c>
      <c r="P19" t="str">
        <f t="shared" si="2"/>
        <v/>
      </c>
      <c r="Q19" t="str">
        <f t="shared" si="3"/>
        <v/>
      </c>
      <c r="R19" t="str">
        <f t="shared" si="4"/>
        <v/>
      </c>
      <c r="S19" t="str">
        <f t="shared" si="5"/>
        <v/>
      </c>
      <c r="T19" t="str">
        <f t="shared" si="6"/>
        <v/>
      </c>
    </row>
    <row r="20" spans="1:20" x14ac:dyDescent="0.5">
      <c r="A20">
        <v>523.625</v>
      </c>
      <c r="B20">
        <v>381.70001220703125</v>
      </c>
      <c r="J20">
        <f>'hidden params'!J20</f>
        <v>0</v>
      </c>
      <c r="K20" t="str">
        <f t="shared" si="0"/>
        <v/>
      </c>
      <c r="L20">
        <f t="shared" si="1"/>
        <v>0</v>
      </c>
      <c r="M20">
        <f t="shared" si="7"/>
        <v>0</v>
      </c>
      <c r="P20" t="str">
        <f t="shared" si="2"/>
        <v/>
      </c>
      <c r="Q20" t="str">
        <f t="shared" si="3"/>
        <v/>
      </c>
      <c r="R20" t="str">
        <f t="shared" si="4"/>
        <v/>
      </c>
      <c r="S20" t="str">
        <f t="shared" si="5"/>
        <v/>
      </c>
      <c r="T20" t="str">
        <f t="shared" si="6"/>
        <v/>
      </c>
    </row>
    <row r="21" spans="1:20" x14ac:dyDescent="0.5">
      <c r="A21">
        <v>523.635009765625</v>
      </c>
      <c r="B21">
        <v>348.20001220703125</v>
      </c>
      <c r="J21">
        <f>'hidden params'!J21</f>
        <v>0</v>
      </c>
      <c r="K21" t="str">
        <f t="shared" si="0"/>
        <v/>
      </c>
      <c r="L21">
        <f t="shared" si="1"/>
        <v>0</v>
      </c>
      <c r="M21">
        <f t="shared" si="7"/>
        <v>0</v>
      </c>
      <c r="P21" t="str">
        <f t="shared" si="2"/>
        <v/>
      </c>
      <c r="Q21" t="str">
        <f t="shared" si="3"/>
        <v/>
      </c>
      <c r="R21" t="str">
        <f t="shared" si="4"/>
        <v/>
      </c>
      <c r="S21" t="str">
        <f t="shared" si="5"/>
        <v/>
      </c>
      <c r="T21" t="str">
        <f t="shared" si="6"/>
        <v/>
      </c>
    </row>
    <row r="22" spans="1:20" x14ac:dyDescent="0.5">
      <c r="A22">
        <v>523.64501953125</v>
      </c>
      <c r="B22">
        <v>406</v>
      </c>
      <c r="J22">
        <f>'hidden params'!J22</f>
        <v>0</v>
      </c>
      <c r="K22" t="str">
        <f t="shared" si="0"/>
        <v/>
      </c>
      <c r="L22">
        <f t="shared" si="1"/>
        <v>0</v>
      </c>
      <c r="M22">
        <f t="shared" si="7"/>
        <v>0</v>
      </c>
      <c r="P22" t="str">
        <f t="shared" si="2"/>
        <v/>
      </c>
      <c r="Q22" t="str">
        <f t="shared" si="3"/>
        <v/>
      </c>
      <c r="R22" t="str">
        <f t="shared" si="4"/>
        <v/>
      </c>
      <c r="S22" t="str">
        <f t="shared" si="5"/>
        <v/>
      </c>
      <c r="T22" t="str">
        <f t="shared" si="6"/>
        <v/>
      </c>
    </row>
    <row r="23" spans="1:20" x14ac:dyDescent="0.5">
      <c r="A23">
        <v>523.655029296875</v>
      </c>
      <c r="B23">
        <v>450.5</v>
      </c>
      <c r="J23">
        <f>'hidden params'!J23</f>
        <v>0</v>
      </c>
      <c r="K23" t="str">
        <f t="shared" si="0"/>
        <v/>
      </c>
      <c r="L23">
        <f t="shared" si="1"/>
        <v>0</v>
      </c>
      <c r="M23">
        <f t="shared" si="7"/>
        <v>0</v>
      </c>
      <c r="P23" t="str">
        <f t="shared" si="2"/>
        <v/>
      </c>
      <c r="Q23" t="str">
        <f t="shared" si="3"/>
        <v/>
      </c>
      <c r="R23" t="str">
        <f t="shared" si="4"/>
        <v/>
      </c>
      <c r="S23" t="str">
        <f t="shared" si="5"/>
        <v/>
      </c>
      <c r="T23" t="str">
        <f t="shared" si="6"/>
        <v/>
      </c>
    </row>
    <row r="24" spans="1:20" x14ac:dyDescent="0.5">
      <c r="A24">
        <v>523.66497802734375</v>
      </c>
      <c r="B24">
        <v>433</v>
      </c>
      <c r="H24" t="s">
        <v>446</v>
      </c>
      <c r="I24">
        <v>299640678.13680607</v>
      </c>
      <c r="J24">
        <f>'hidden params'!J24</f>
        <v>0</v>
      </c>
      <c r="K24" t="str">
        <f t="shared" si="0"/>
        <v/>
      </c>
      <c r="L24">
        <f t="shared" si="1"/>
        <v>0</v>
      </c>
      <c r="M24">
        <f t="shared" si="7"/>
        <v>0</v>
      </c>
      <c r="P24" t="str">
        <f t="shared" si="2"/>
        <v/>
      </c>
      <c r="Q24" t="str">
        <f t="shared" si="3"/>
        <v/>
      </c>
      <c r="R24" t="str">
        <f t="shared" si="4"/>
        <v/>
      </c>
      <c r="S24" t="str">
        <f t="shared" si="5"/>
        <v/>
      </c>
      <c r="T24" t="str">
        <f t="shared" si="6"/>
        <v/>
      </c>
    </row>
    <row r="25" spans="1:20" x14ac:dyDescent="0.5">
      <c r="A25">
        <v>523.67498779296875</v>
      </c>
      <c r="B25">
        <v>529.79998779296875</v>
      </c>
      <c r="J25">
        <f>'hidden params'!J25</f>
        <v>0</v>
      </c>
      <c r="K25" t="str">
        <f t="shared" si="0"/>
        <v/>
      </c>
      <c r="L25">
        <f t="shared" si="1"/>
        <v>0</v>
      </c>
      <c r="M25">
        <f t="shared" si="7"/>
        <v>0</v>
      </c>
      <c r="P25" t="str">
        <f t="shared" si="2"/>
        <v/>
      </c>
      <c r="Q25" t="str">
        <f t="shared" si="3"/>
        <v/>
      </c>
      <c r="R25" t="str">
        <f t="shared" si="4"/>
        <v/>
      </c>
      <c r="S25" t="str">
        <f t="shared" si="5"/>
        <v/>
      </c>
      <c r="T25" t="str">
        <f t="shared" si="6"/>
        <v/>
      </c>
    </row>
    <row r="26" spans="1:20" x14ac:dyDescent="0.5">
      <c r="A26">
        <v>523.68499755859375</v>
      </c>
      <c r="B26">
        <v>740.70001220703125</v>
      </c>
      <c r="J26">
        <f>'hidden params'!J26</f>
        <v>0</v>
      </c>
      <c r="K26" t="str">
        <f t="shared" si="0"/>
        <v/>
      </c>
      <c r="L26">
        <f t="shared" si="1"/>
        <v>0</v>
      </c>
      <c r="M26">
        <f t="shared" si="7"/>
        <v>0</v>
      </c>
      <c r="P26" t="str">
        <f t="shared" si="2"/>
        <v/>
      </c>
      <c r="Q26" t="str">
        <f t="shared" si="3"/>
        <v/>
      </c>
      <c r="R26" t="str">
        <f t="shared" si="4"/>
        <v/>
      </c>
      <c r="S26" t="str">
        <f t="shared" si="5"/>
        <v/>
      </c>
      <c r="T26" t="str">
        <f t="shared" si="6"/>
        <v/>
      </c>
    </row>
    <row r="27" spans="1:20" x14ac:dyDescent="0.5">
      <c r="A27">
        <v>523.69500732421875</v>
      </c>
      <c r="B27">
        <v>922.29998779296875</v>
      </c>
      <c r="J27">
        <f>'hidden params'!J27</f>
        <v>0</v>
      </c>
      <c r="K27" t="str">
        <f t="shared" si="0"/>
        <v/>
      </c>
      <c r="L27">
        <f t="shared" si="1"/>
        <v>0</v>
      </c>
      <c r="M27">
        <f t="shared" si="7"/>
        <v>0</v>
      </c>
      <c r="P27" t="str">
        <f t="shared" si="2"/>
        <v/>
      </c>
      <c r="Q27" t="str">
        <f t="shared" si="3"/>
        <v/>
      </c>
      <c r="R27" t="str">
        <f t="shared" si="4"/>
        <v/>
      </c>
      <c r="S27" t="str">
        <f t="shared" si="5"/>
        <v/>
      </c>
      <c r="T27" t="str">
        <f t="shared" si="6"/>
        <v/>
      </c>
    </row>
    <row r="28" spans="1:20" x14ac:dyDescent="0.5">
      <c r="A28">
        <v>523.70501708984375</v>
      </c>
      <c r="B28">
        <v>924.5</v>
      </c>
      <c r="J28">
        <f>'hidden params'!J28</f>
        <v>0</v>
      </c>
      <c r="K28" t="str">
        <f t="shared" si="0"/>
        <v/>
      </c>
      <c r="L28">
        <f t="shared" si="1"/>
        <v>0</v>
      </c>
      <c r="M28">
        <f t="shared" si="7"/>
        <v>0</v>
      </c>
      <c r="P28" t="str">
        <f t="shared" si="2"/>
        <v/>
      </c>
      <c r="Q28" t="str">
        <f t="shared" si="3"/>
        <v/>
      </c>
      <c r="R28" t="str">
        <f t="shared" si="4"/>
        <v/>
      </c>
      <c r="S28" t="str">
        <f t="shared" si="5"/>
        <v/>
      </c>
      <c r="T28" t="str">
        <f t="shared" si="6"/>
        <v/>
      </c>
    </row>
    <row r="29" spans="1:20" x14ac:dyDescent="0.5">
      <c r="A29">
        <v>523.71502685546875</v>
      </c>
      <c r="B29">
        <v>680.29998779296875</v>
      </c>
      <c r="J29">
        <f>'hidden params'!J29</f>
        <v>0</v>
      </c>
      <c r="K29" t="str">
        <f t="shared" si="0"/>
        <v/>
      </c>
      <c r="L29">
        <f t="shared" si="1"/>
        <v>0</v>
      </c>
      <c r="M29">
        <f t="shared" si="7"/>
        <v>0</v>
      </c>
      <c r="P29" t="str">
        <f t="shared" si="2"/>
        <v/>
      </c>
      <c r="Q29" t="str">
        <f t="shared" si="3"/>
        <v/>
      </c>
      <c r="R29" t="str">
        <f t="shared" si="4"/>
        <v/>
      </c>
      <c r="S29" t="str">
        <f t="shared" si="5"/>
        <v/>
      </c>
      <c r="T29" t="str">
        <f t="shared" si="6"/>
        <v/>
      </c>
    </row>
    <row r="30" spans="1:20" x14ac:dyDescent="0.5">
      <c r="A30">
        <v>523.7249755859375</v>
      </c>
      <c r="B30">
        <v>509.5</v>
      </c>
      <c r="J30">
        <f>'hidden params'!J30</f>
        <v>0</v>
      </c>
      <c r="K30" t="str">
        <f t="shared" si="0"/>
        <v/>
      </c>
      <c r="L30">
        <f t="shared" si="1"/>
        <v>0</v>
      </c>
      <c r="M30">
        <f t="shared" si="7"/>
        <v>0</v>
      </c>
      <c r="P30" t="str">
        <f t="shared" si="2"/>
        <v/>
      </c>
      <c r="Q30" t="str">
        <f t="shared" si="3"/>
        <v/>
      </c>
      <c r="R30" t="str">
        <f t="shared" si="4"/>
        <v/>
      </c>
      <c r="S30" t="str">
        <f t="shared" si="5"/>
        <v/>
      </c>
      <c r="T30" t="str">
        <f t="shared" si="6"/>
        <v/>
      </c>
    </row>
    <row r="31" spans="1:20" x14ac:dyDescent="0.5">
      <c r="A31">
        <v>523.7349853515625</v>
      </c>
      <c r="B31">
        <v>1080</v>
      </c>
      <c r="J31">
        <f>'hidden params'!J31</f>
        <v>0</v>
      </c>
    </row>
    <row r="32" spans="1:20" x14ac:dyDescent="0.5">
      <c r="A32">
        <v>523.7449951171875</v>
      </c>
      <c r="B32">
        <v>7064</v>
      </c>
      <c r="J32">
        <f>'hidden params'!J32</f>
        <v>0</v>
      </c>
    </row>
    <row r="33" spans="1:6" x14ac:dyDescent="0.5">
      <c r="A33">
        <v>523.7550048828125</v>
      </c>
      <c r="B33">
        <v>108800</v>
      </c>
    </row>
    <row r="34" spans="1:6" x14ac:dyDescent="0.5">
      <c r="A34">
        <v>523.7650146484375</v>
      </c>
      <c r="B34">
        <v>413100</v>
      </c>
    </row>
    <row r="35" spans="1:6" x14ac:dyDescent="0.5">
      <c r="A35">
        <v>523.7750244140625</v>
      </c>
      <c r="B35">
        <v>574000</v>
      </c>
    </row>
    <row r="36" spans="1:6" x14ac:dyDescent="0.5">
      <c r="A36">
        <v>523.78497314453125</v>
      </c>
      <c r="B36">
        <v>314900</v>
      </c>
    </row>
    <row r="37" spans="1:6" x14ac:dyDescent="0.5">
      <c r="A37">
        <v>523.79498291015625</v>
      </c>
      <c r="B37">
        <v>53430</v>
      </c>
    </row>
    <row r="38" spans="1:6" x14ac:dyDescent="0.5">
      <c r="A38">
        <v>523.80499267578125</v>
      </c>
      <c r="B38">
        <v>2272</v>
      </c>
    </row>
    <row r="39" spans="1:6" x14ac:dyDescent="0.5">
      <c r="A39">
        <v>523.81500244140625</v>
      </c>
      <c r="B39">
        <v>724.5</v>
      </c>
    </row>
    <row r="40" spans="1:6" x14ac:dyDescent="0.5">
      <c r="A40">
        <v>523.82501220703125</v>
      </c>
      <c r="B40">
        <v>1475</v>
      </c>
    </row>
    <row r="41" spans="1:6" x14ac:dyDescent="0.5">
      <c r="A41">
        <v>523.83502197265625</v>
      </c>
      <c r="B41">
        <v>2822</v>
      </c>
    </row>
    <row r="42" spans="1:6" x14ac:dyDescent="0.5">
      <c r="A42">
        <v>523.844970703125</v>
      </c>
      <c r="B42">
        <v>3047</v>
      </c>
    </row>
    <row r="43" spans="1:6" x14ac:dyDescent="0.5">
      <c r="A43">
        <v>523.85498046875</v>
      </c>
      <c r="B43">
        <v>1866</v>
      </c>
      <c r="F43">
        <v>43.187954469160594</v>
      </c>
    </row>
    <row r="44" spans="1:6" x14ac:dyDescent="0.5">
      <c r="A44">
        <v>523.864990234375</v>
      </c>
      <c r="B44">
        <v>832</v>
      </c>
      <c r="F44">
        <f xml:space="preserve"> $F$51 / 2</f>
        <v>43.187954469160594</v>
      </c>
    </row>
    <row r="45" spans="1:6" x14ac:dyDescent="0.5">
      <c r="A45">
        <v>523.875</v>
      </c>
      <c r="B45">
        <v>650.29998779296875</v>
      </c>
    </row>
    <row r="46" spans="1:6" x14ac:dyDescent="0.5">
      <c r="A46">
        <v>523.885009765625</v>
      </c>
      <c r="B46">
        <v>1269</v>
      </c>
    </row>
    <row r="47" spans="1:6" x14ac:dyDescent="0.5">
      <c r="A47">
        <v>523.89501953125</v>
      </c>
      <c r="B47">
        <v>2191</v>
      </c>
    </row>
    <row r="48" spans="1:6" x14ac:dyDescent="0.5">
      <c r="A48">
        <v>523.905029296875</v>
      </c>
      <c r="B48">
        <v>2055</v>
      </c>
    </row>
    <row r="49" spans="1:6" x14ac:dyDescent="0.5">
      <c r="A49">
        <v>523.91497802734375</v>
      </c>
      <c r="B49">
        <v>933</v>
      </c>
    </row>
    <row r="50" spans="1:6" x14ac:dyDescent="0.5">
      <c r="A50">
        <v>523.92498779296875</v>
      </c>
      <c r="B50">
        <v>265.79998779296875</v>
      </c>
      <c r="E50" t="s">
        <v>440</v>
      </c>
      <c r="F50">
        <f>MEDIAN(F54:F62)</f>
        <v>58.772727272727273</v>
      </c>
    </row>
    <row r="51" spans="1:6" x14ac:dyDescent="0.5">
      <c r="A51">
        <v>523.93499755859375</v>
      </c>
      <c r="B51">
        <v>207</v>
      </c>
      <c r="E51" t="s">
        <v>441</v>
      </c>
      <c r="F51">
        <f>AVERAGE(F54:F62)</f>
        <v>86.375908938321189</v>
      </c>
    </row>
    <row r="52" spans="1:6" x14ac:dyDescent="0.5">
      <c r="A52">
        <v>523.94500732421875</v>
      </c>
      <c r="B52">
        <v>820.70001220703125</v>
      </c>
      <c r="E52" t="s">
        <v>442</v>
      </c>
      <c r="F52">
        <f>SUM(E$1:E$6)</f>
        <v>1050830</v>
      </c>
    </row>
    <row r="53" spans="1:6" x14ac:dyDescent="0.5">
      <c r="A53">
        <v>523.95501708984375</v>
      </c>
      <c r="B53">
        <v>4372</v>
      </c>
      <c r="E53" t="s">
        <v>443</v>
      </c>
      <c r="F53">
        <f>ABS(F52/F50)</f>
        <v>17879.551430781128</v>
      </c>
    </row>
    <row r="54" spans="1:6" x14ac:dyDescent="0.5">
      <c r="A54">
        <v>523.96502685546875</v>
      </c>
      <c r="B54">
        <v>8290</v>
      </c>
      <c r="F54">
        <f>AVERAGE(B1:B10)</f>
        <v>202.70999908447266</v>
      </c>
    </row>
    <row r="55" spans="1:6" x14ac:dyDescent="0.5">
      <c r="A55">
        <v>523.9749755859375</v>
      </c>
      <c r="B55">
        <v>6513</v>
      </c>
    </row>
    <row r="56" spans="1:6" x14ac:dyDescent="0.5">
      <c r="A56">
        <v>523.9849853515625</v>
      </c>
      <c r="B56">
        <v>2260</v>
      </c>
    </row>
    <row r="57" spans="1:6" x14ac:dyDescent="0.5">
      <c r="A57">
        <v>523.9949951171875</v>
      </c>
      <c r="B57">
        <v>591.5</v>
      </c>
      <c r="F57">
        <v>133</v>
      </c>
    </row>
    <row r="58" spans="1:6" x14ac:dyDescent="0.5">
      <c r="A58">
        <v>524.0050048828125</v>
      </c>
      <c r="B58">
        <v>668</v>
      </c>
      <c r="F58">
        <v>49.25</v>
      </c>
    </row>
    <row r="59" spans="1:6" x14ac:dyDescent="0.5">
      <c r="A59">
        <v>524.0150146484375</v>
      </c>
      <c r="B59">
        <v>1517</v>
      </c>
      <c r="F59">
        <v>58.75</v>
      </c>
    </row>
    <row r="60" spans="1:6" x14ac:dyDescent="0.5">
      <c r="A60">
        <v>524.0250244140625</v>
      </c>
      <c r="B60">
        <v>2083</v>
      </c>
      <c r="F60">
        <v>15.75</v>
      </c>
    </row>
    <row r="61" spans="1:6" x14ac:dyDescent="0.5">
      <c r="A61">
        <v>524.03497314453125</v>
      </c>
      <c r="B61">
        <v>1384</v>
      </c>
      <c r="F61">
        <f>AVERAGE(B$575:B$585)</f>
        <v>58.795454545454547</v>
      </c>
    </row>
    <row r="62" spans="1:6" x14ac:dyDescent="0.5">
      <c r="A62">
        <v>524.04498291015625</v>
      </c>
      <c r="B62">
        <v>577.29998779296875</v>
      </c>
    </row>
    <row r="63" spans="1:6" x14ac:dyDescent="0.5">
      <c r="A63">
        <v>524.05499267578125</v>
      </c>
      <c r="B63">
        <v>528.20001220703125</v>
      </c>
    </row>
    <row r="64" spans="1:6" x14ac:dyDescent="0.5">
      <c r="A64">
        <v>524.06500244140625</v>
      </c>
      <c r="B64">
        <v>1244</v>
      </c>
    </row>
    <row r="65" spans="1:2" x14ac:dyDescent="0.5">
      <c r="A65">
        <v>524.07501220703125</v>
      </c>
      <c r="B65">
        <v>2974</v>
      </c>
    </row>
    <row r="66" spans="1:2" x14ac:dyDescent="0.5">
      <c r="A66">
        <v>524.08502197265625</v>
      </c>
      <c r="B66">
        <v>3684</v>
      </c>
    </row>
    <row r="67" spans="1:2" x14ac:dyDescent="0.5">
      <c r="A67">
        <v>524.094970703125</v>
      </c>
      <c r="B67">
        <v>2093</v>
      </c>
    </row>
    <row r="68" spans="1:2" x14ac:dyDescent="0.5">
      <c r="A68">
        <v>524.10400390625</v>
      </c>
      <c r="B68">
        <v>645</v>
      </c>
    </row>
    <row r="69" spans="1:2" x14ac:dyDescent="0.5">
      <c r="A69">
        <v>524.114990234375</v>
      </c>
      <c r="B69">
        <v>323.20001220703125</v>
      </c>
    </row>
    <row r="70" spans="1:2" x14ac:dyDescent="0.5">
      <c r="A70">
        <v>524.125</v>
      </c>
      <c r="B70">
        <v>260.29998779296875</v>
      </c>
    </row>
    <row r="71" spans="1:2" x14ac:dyDescent="0.5">
      <c r="A71">
        <v>524.135009765625</v>
      </c>
      <c r="B71">
        <v>244.69999694824219</v>
      </c>
    </row>
    <row r="72" spans="1:2" x14ac:dyDescent="0.5">
      <c r="A72">
        <v>524.14398193359375</v>
      </c>
      <c r="B72">
        <v>211.5</v>
      </c>
    </row>
    <row r="73" spans="1:2" x14ac:dyDescent="0.5">
      <c r="A73">
        <v>524.15399169921875</v>
      </c>
      <c r="B73">
        <v>240</v>
      </c>
    </row>
    <row r="74" spans="1:2" x14ac:dyDescent="0.5">
      <c r="A74">
        <v>524.16400146484375</v>
      </c>
      <c r="B74">
        <v>382.20001220703125</v>
      </c>
    </row>
    <row r="75" spans="1:2" x14ac:dyDescent="0.5">
      <c r="A75">
        <v>524.17401123046875</v>
      </c>
      <c r="B75">
        <v>501.29998779296875</v>
      </c>
    </row>
    <row r="76" spans="1:2" x14ac:dyDescent="0.5">
      <c r="A76">
        <v>524.18402099609375</v>
      </c>
      <c r="B76">
        <v>510.70001220703125</v>
      </c>
    </row>
    <row r="77" spans="1:2" x14ac:dyDescent="0.5">
      <c r="A77">
        <v>524.1939697265625</v>
      </c>
      <c r="B77">
        <v>453</v>
      </c>
    </row>
    <row r="78" spans="1:2" x14ac:dyDescent="0.5">
      <c r="A78">
        <v>524.2039794921875</v>
      </c>
      <c r="B78">
        <v>382</v>
      </c>
    </row>
    <row r="79" spans="1:2" x14ac:dyDescent="0.5">
      <c r="A79">
        <v>524.2139892578125</v>
      </c>
      <c r="B79">
        <v>319.20001220703125</v>
      </c>
    </row>
    <row r="80" spans="1:2" x14ac:dyDescent="0.5">
      <c r="A80">
        <v>524.2239990234375</v>
      </c>
      <c r="B80">
        <v>326.5</v>
      </c>
    </row>
    <row r="81" spans="1:2" x14ac:dyDescent="0.5">
      <c r="A81">
        <v>524.2340087890625</v>
      </c>
      <c r="B81">
        <v>585.29998779296875</v>
      </c>
    </row>
    <row r="82" spans="1:2" x14ac:dyDescent="0.5">
      <c r="A82">
        <v>524.2440185546875</v>
      </c>
      <c r="B82">
        <v>3874</v>
      </c>
    </row>
    <row r="83" spans="1:2" x14ac:dyDescent="0.5">
      <c r="A83">
        <v>524.2540283203125</v>
      </c>
      <c r="B83">
        <v>52580</v>
      </c>
    </row>
    <row r="84" spans="1:2" x14ac:dyDescent="0.5">
      <c r="A84">
        <v>524.26397705078125</v>
      </c>
      <c r="B84">
        <v>225900</v>
      </c>
    </row>
    <row r="85" spans="1:2" x14ac:dyDescent="0.5">
      <c r="A85">
        <v>524.27398681640625</v>
      </c>
      <c r="B85">
        <v>352400</v>
      </c>
    </row>
    <row r="86" spans="1:2" x14ac:dyDescent="0.5">
      <c r="A86">
        <v>524.28399658203125</v>
      </c>
      <c r="B86">
        <v>223400</v>
      </c>
    </row>
    <row r="87" spans="1:2" x14ac:dyDescent="0.5">
      <c r="A87">
        <v>524.29400634765625</v>
      </c>
      <c r="B87">
        <v>50920</v>
      </c>
    </row>
    <row r="88" spans="1:2" x14ac:dyDescent="0.5">
      <c r="A88">
        <v>524.30401611328125</v>
      </c>
      <c r="B88">
        <v>3524</v>
      </c>
    </row>
    <row r="89" spans="1:2" x14ac:dyDescent="0.5">
      <c r="A89">
        <v>524.31402587890625</v>
      </c>
      <c r="B89">
        <v>663.5</v>
      </c>
    </row>
    <row r="90" spans="1:2" x14ac:dyDescent="0.5">
      <c r="A90">
        <v>524.323974609375</v>
      </c>
      <c r="B90">
        <v>1271</v>
      </c>
    </row>
    <row r="91" spans="1:2" x14ac:dyDescent="0.5">
      <c r="A91">
        <v>524.333984375</v>
      </c>
      <c r="B91">
        <v>2449</v>
      </c>
    </row>
    <row r="92" spans="1:2" x14ac:dyDescent="0.5">
      <c r="A92">
        <v>524.343994140625</v>
      </c>
      <c r="B92">
        <v>2450</v>
      </c>
    </row>
    <row r="93" spans="1:2" x14ac:dyDescent="0.5">
      <c r="A93">
        <v>524.35400390625</v>
      </c>
      <c r="B93">
        <v>1197</v>
      </c>
    </row>
    <row r="94" spans="1:2" x14ac:dyDescent="0.5">
      <c r="A94">
        <v>524.364013671875</v>
      </c>
      <c r="B94">
        <v>382</v>
      </c>
    </row>
    <row r="95" spans="1:2" x14ac:dyDescent="0.5">
      <c r="A95">
        <v>524.3740234375</v>
      </c>
      <c r="B95">
        <v>444.70001220703125</v>
      </c>
    </row>
    <row r="96" spans="1:2" x14ac:dyDescent="0.5">
      <c r="A96">
        <v>524.38397216796875</v>
      </c>
      <c r="B96">
        <v>2716</v>
      </c>
    </row>
    <row r="97" spans="1:2" x14ac:dyDescent="0.5">
      <c r="A97">
        <v>524.39398193359375</v>
      </c>
      <c r="B97">
        <v>6628</v>
      </c>
    </row>
    <row r="98" spans="1:2" x14ac:dyDescent="0.5">
      <c r="A98">
        <v>524.40399169921875</v>
      </c>
      <c r="B98">
        <v>6507</v>
      </c>
    </row>
    <row r="99" spans="1:2" x14ac:dyDescent="0.5">
      <c r="A99">
        <v>524.41400146484375</v>
      </c>
      <c r="B99">
        <v>2555</v>
      </c>
    </row>
    <row r="100" spans="1:2" x14ac:dyDescent="0.5">
      <c r="A100">
        <v>524.42401123046875</v>
      </c>
      <c r="B100">
        <v>361</v>
      </c>
    </row>
    <row r="101" spans="1:2" x14ac:dyDescent="0.5">
      <c r="A101">
        <v>524.43402099609375</v>
      </c>
      <c r="B101">
        <v>187.69999694824219</v>
      </c>
    </row>
    <row r="102" spans="1:2" x14ac:dyDescent="0.5">
      <c r="A102">
        <v>524.4439697265625</v>
      </c>
      <c r="B102">
        <v>416</v>
      </c>
    </row>
    <row r="103" spans="1:2" x14ac:dyDescent="0.5">
      <c r="A103">
        <v>524.4539794921875</v>
      </c>
      <c r="B103">
        <v>1331</v>
      </c>
    </row>
    <row r="104" spans="1:2" x14ac:dyDescent="0.5">
      <c r="A104">
        <v>524.4639892578125</v>
      </c>
      <c r="B104">
        <v>2261</v>
      </c>
    </row>
    <row r="105" spans="1:2" x14ac:dyDescent="0.5">
      <c r="A105">
        <v>524.4739990234375</v>
      </c>
      <c r="B105">
        <v>1868</v>
      </c>
    </row>
    <row r="106" spans="1:2" x14ac:dyDescent="0.5">
      <c r="A106">
        <v>524.4840087890625</v>
      </c>
      <c r="B106">
        <v>771.79998779296875</v>
      </c>
    </row>
    <row r="107" spans="1:2" x14ac:dyDescent="0.5">
      <c r="A107">
        <v>524.4940185546875</v>
      </c>
      <c r="B107">
        <v>226.5</v>
      </c>
    </row>
    <row r="108" spans="1:2" x14ac:dyDescent="0.5">
      <c r="A108">
        <v>524.5040283203125</v>
      </c>
      <c r="B108">
        <v>214.80000305175781</v>
      </c>
    </row>
    <row r="109" spans="1:2" x14ac:dyDescent="0.5">
      <c r="A109">
        <v>524.51397705078125</v>
      </c>
      <c r="B109">
        <v>393.29998779296875</v>
      </c>
    </row>
    <row r="110" spans="1:2" x14ac:dyDescent="0.5">
      <c r="A110">
        <v>524.52398681640625</v>
      </c>
      <c r="B110">
        <v>556.29998779296875</v>
      </c>
    </row>
    <row r="111" spans="1:2" x14ac:dyDescent="0.5">
      <c r="A111">
        <v>524.53399658203125</v>
      </c>
      <c r="B111">
        <v>517</v>
      </c>
    </row>
    <row r="112" spans="1:2" x14ac:dyDescent="0.5">
      <c r="A112">
        <v>524.54400634765625</v>
      </c>
      <c r="B112">
        <v>337.29998779296875</v>
      </c>
    </row>
    <row r="113" spans="1:2" x14ac:dyDescent="0.5">
      <c r="A113">
        <v>524.55401611328125</v>
      </c>
      <c r="B113">
        <v>249.5</v>
      </c>
    </row>
    <row r="114" spans="1:2" x14ac:dyDescent="0.5">
      <c r="A114">
        <v>524.56402587890625</v>
      </c>
      <c r="B114">
        <v>319.70001220703125</v>
      </c>
    </row>
    <row r="115" spans="1:2" x14ac:dyDescent="0.5">
      <c r="A115">
        <v>524.573974609375</v>
      </c>
      <c r="B115">
        <v>484.29998779296875</v>
      </c>
    </row>
    <row r="116" spans="1:2" x14ac:dyDescent="0.5">
      <c r="A116">
        <v>524.583984375</v>
      </c>
      <c r="B116">
        <v>502.5</v>
      </c>
    </row>
    <row r="117" spans="1:2" x14ac:dyDescent="0.5">
      <c r="A117">
        <v>524.593994140625</v>
      </c>
      <c r="B117">
        <v>357.5</v>
      </c>
    </row>
    <row r="118" spans="1:2" x14ac:dyDescent="0.5">
      <c r="A118">
        <v>524.60400390625</v>
      </c>
      <c r="B118">
        <v>303.79998779296875</v>
      </c>
    </row>
    <row r="119" spans="1:2" x14ac:dyDescent="0.5">
      <c r="A119">
        <v>524.614013671875</v>
      </c>
      <c r="B119">
        <v>256.70001220703125</v>
      </c>
    </row>
    <row r="120" spans="1:2" x14ac:dyDescent="0.5">
      <c r="A120">
        <v>524.6240234375</v>
      </c>
      <c r="B120">
        <v>143.5</v>
      </c>
    </row>
    <row r="121" spans="1:2" x14ac:dyDescent="0.5">
      <c r="A121">
        <v>524.63397216796875</v>
      </c>
      <c r="B121">
        <v>125</v>
      </c>
    </row>
    <row r="122" spans="1:2" x14ac:dyDescent="0.5">
      <c r="A122">
        <v>524.64398193359375</v>
      </c>
      <c r="B122">
        <v>180.80000305175781</v>
      </c>
    </row>
    <row r="123" spans="1:2" x14ac:dyDescent="0.5">
      <c r="A123">
        <v>524.65399169921875</v>
      </c>
      <c r="B123">
        <v>191.30000305175781</v>
      </c>
    </row>
    <row r="124" spans="1:2" x14ac:dyDescent="0.5">
      <c r="A124">
        <v>524.66400146484375</v>
      </c>
      <c r="B124">
        <v>171.19999694824219</v>
      </c>
    </row>
    <row r="125" spans="1:2" x14ac:dyDescent="0.5">
      <c r="A125">
        <v>524.67401123046875</v>
      </c>
      <c r="B125">
        <v>163.5</v>
      </c>
    </row>
    <row r="126" spans="1:2" x14ac:dyDescent="0.5">
      <c r="A126">
        <v>524.68402099609375</v>
      </c>
      <c r="B126">
        <v>201</v>
      </c>
    </row>
    <row r="127" spans="1:2" x14ac:dyDescent="0.5">
      <c r="A127">
        <v>524.6939697265625</v>
      </c>
      <c r="B127">
        <v>283.70001220703125</v>
      </c>
    </row>
    <row r="128" spans="1:2" x14ac:dyDescent="0.5">
      <c r="A128">
        <v>524.7039794921875</v>
      </c>
      <c r="B128">
        <v>316</v>
      </c>
    </row>
    <row r="129" spans="1:2" x14ac:dyDescent="0.5">
      <c r="A129">
        <v>524.7139892578125</v>
      </c>
      <c r="B129">
        <v>287.29998779296875</v>
      </c>
    </row>
    <row r="130" spans="1:2" x14ac:dyDescent="0.5">
      <c r="A130">
        <v>524.7239990234375</v>
      </c>
      <c r="B130">
        <v>281.5</v>
      </c>
    </row>
    <row r="131" spans="1:2" x14ac:dyDescent="0.5">
      <c r="A131">
        <v>524.7340087890625</v>
      </c>
      <c r="B131">
        <v>538.5</v>
      </c>
    </row>
    <row r="132" spans="1:2" x14ac:dyDescent="0.5">
      <c r="A132">
        <v>524.7440185546875</v>
      </c>
      <c r="B132">
        <v>2576</v>
      </c>
    </row>
    <row r="133" spans="1:2" x14ac:dyDescent="0.5">
      <c r="A133">
        <v>524.7540283203125</v>
      </c>
      <c r="B133">
        <v>18250</v>
      </c>
    </row>
    <row r="134" spans="1:2" x14ac:dyDescent="0.5">
      <c r="A134">
        <v>524.76397705078125</v>
      </c>
      <c r="B134">
        <v>65490</v>
      </c>
    </row>
    <row r="135" spans="1:2" x14ac:dyDescent="0.5">
      <c r="A135">
        <v>524.77398681640625</v>
      </c>
      <c r="B135">
        <v>103200</v>
      </c>
    </row>
    <row r="136" spans="1:2" x14ac:dyDescent="0.5">
      <c r="A136">
        <v>524.78399658203125</v>
      </c>
      <c r="B136">
        <v>75110</v>
      </c>
    </row>
    <row r="137" spans="1:2" x14ac:dyDescent="0.5">
      <c r="A137">
        <v>524.79400634765625</v>
      </c>
      <c r="B137">
        <v>24500</v>
      </c>
    </row>
    <row r="138" spans="1:2" x14ac:dyDescent="0.5">
      <c r="A138">
        <v>524.80401611328125</v>
      </c>
      <c r="B138">
        <v>3733</v>
      </c>
    </row>
    <row r="139" spans="1:2" x14ac:dyDescent="0.5">
      <c r="A139">
        <v>524.81402587890625</v>
      </c>
      <c r="B139">
        <v>865</v>
      </c>
    </row>
    <row r="140" spans="1:2" x14ac:dyDescent="0.5">
      <c r="A140">
        <v>524.823974609375</v>
      </c>
      <c r="B140">
        <v>818</v>
      </c>
    </row>
    <row r="141" spans="1:2" x14ac:dyDescent="0.5">
      <c r="A141">
        <v>524.833984375</v>
      </c>
      <c r="B141">
        <v>1187</v>
      </c>
    </row>
    <row r="142" spans="1:2" x14ac:dyDescent="0.5">
      <c r="A142">
        <v>524.843994140625</v>
      </c>
      <c r="B142">
        <v>1113</v>
      </c>
    </row>
    <row r="143" spans="1:2" x14ac:dyDescent="0.5">
      <c r="A143">
        <v>524.85400390625</v>
      </c>
      <c r="B143">
        <v>623.20001220703125</v>
      </c>
    </row>
    <row r="144" spans="1:2" x14ac:dyDescent="0.5">
      <c r="A144">
        <v>524.864013671875</v>
      </c>
      <c r="B144">
        <v>313.79998779296875</v>
      </c>
    </row>
    <row r="145" spans="1:2" x14ac:dyDescent="0.5">
      <c r="A145">
        <v>524.8740234375</v>
      </c>
      <c r="B145">
        <v>293.5</v>
      </c>
    </row>
    <row r="146" spans="1:2" x14ac:dyDescent="0.5">
      <c r="A146">
        <v>524.88397216796875</v>
      </c>
      <c r="B146">
        <v>886.29998779296875</v>
      </c>
    </row>
    <row r="147" spans="1:2" x14ac:dyDescent="0.5">
      <c r="A147">
        <v>524.89398193359375</v>
      </c>
      <c r="B147">
        <v>2060</v>
      </c>
    </row>
    <row r="148" spans="1:2" x14ac:dyDescent="0.5">
      <c r="A148">
        <v>524.90399169921875</v>
      </c>
      <c r="B148">
        <v>2186</v>
      </c>
    </row>
    <row r="149" spans="1:2" x14ac:dyDescent="0.5">
      <c r="A149">
        <v>524.91400146484375</v>
      </c>
      <c r="B149">
        <v>1011</v>
      </c>
    </row>
    <row r="150" spans="1:2" x14ac:dyDescent="0.5">
      <c r="A150">
        <v>524.92401123046875</v>
      </c>
      <c r="B150">
        <v>232.80000305175781</v>
      </c>
    </row>
    <row r="151" spans="1:2" x14ac:dyDescent="0.5">
      <c r="A151">
        <v>524.93402099609375</v>
      </c>
      <c r="B151">
        <v>136</v>
      </c>
    </row>
    <row r="152" spans="1:2" x14ac:dyDescent="0.5">
      <c r="A152">
        <v>524.9439697265625</v>
      </c>
      <c r="B152">
        <v>167.30000305175781</v>
      </c>
    </row>
    <row r="153" spans="1:2" x14ac:dyDescent="0.5">
      <c r="A153">
        <v>524.9539794921875</v>
      </c>
      <c r="B153">
        <v>215</v>
      </c>
    </row>
    <row r="154" spans="1:2" x14ac:dyDescent="0.5">
      <c r="A154">
        <v>524.9639892578125</v>
      </c>
      <c r="B154">
        <v>228.80000305175781</v>
      </c>
    </row>
    <row r="155" spans="1:2" x14ac:dyDescent="0.5">
      <c r="A155">
        <v>524.9739990234375</v>
      </c>
      <c r="B155">
        <v>231.30000305175781</v>
      </c>
    </row>
    <row r="156" spans="1:2" x14ac:dyDescent="0.5">
      <c r="A156">
        <v>524.9840087890625</v>
      </c>
      <c r="B156">
        <v>217.80000305175781</v>
      </c>
    </row>
    <row r="157" spans="1:2" x14ac:dyDescent="0.5">
      <c r="A157">
        <v>524.9940185546875</v>
      </c>
      <c r="B157">
        <v>176</v>
      </c>
    </row>
    <row r="158" spans="1:2" x14ac:dyDescent="0.5">
      <c r="A158">
        <v>525.0040283203125</v>
      </c>
      <c r="B158">
        <v>137.30000305175781</v>
      </c>
    </row>
    <row r="159" spans="1:2" x14ac:dyDescent="0.5">
      <c r="A159">
        <v>525.01397705078125</v>
      </c>
      <c r="B159">
        <v>122</v>
      </c>
    </row>
    <row r="160" spans="1:2" x14ac:dyDescent="0.5">
      <c r="A160">
        <v>525.02398681640625</v>
      </c>
      <c r="B160">
        <v>133</v>
      </c>
    </row>
    <row r="161" spans="1:2" x14ac:dyDescent="0.5">
      <c r="A161">
        <v>525.03399658203125</v>
      </c>
      <c r="B161">
        <v>145.5</v>
      </c>
    </row>
    <row r="162" spans="1:2" x14ac:dyDescent="0.5">
      <c r="A162">
        <v>525.04400634765625</v>
      </c>
      <c r="B162">
        <v>145.80000305175781</v>
      </c>
    </row>
    <row r="163" spans="1:2" x14ac:dyDescent="0.5">
      <c r="A163">
        <v>525.05401611328125</v>
      </c>
      <c r="B163">
        <v>145.5</v>
      </c>
    </row>
    <row r="164" spans="1:2" x14ac:dyDescent="0.5">
      <c r="A164">
        <v>525.06402587890625</v>
      </c>
      <c r="B164">
        <v>157.5</v>
      </c>
    </row>
    <row r="165" spans="1:2" x14ac:dyDescent="0.5">
      <c r="A165">
        <v>525.073974609375</v>
      </c>
      <c r="B165">
        <v>150.5</v>
      </c>
    </row>
    <row r="166" spans="1:2" x14ac:dyDescent="0.5">
      <c r="A166">
        <v>525.083984375</v>
      </c>
      <c r="B166">
        <v>97.5</v>
      </c>
    </row>
    <row r="167" spans="1:2" x14ac:dyDescent="0.5">
      <c r="A167">
        <v>525.093994140625</v>
      </c>
      <c r="B167">
        <v>92</v>
      </c>
    </row>
    <row r="168" spans="1:2" x14ac:dyDescent="0.5">
      <c r="A168">
        <v>525.10400390625</v>
      </c>
      <c r="B168">
        <v>156.5</v>
      </c>
    </row>
    <row r="169" spans="1:2" x14ac:dyDescent="0.5">
      <c r="A169">
        <v>525.114013671875</v>
      </c>
      <c r="B169">
        <v>176.30000305175781</v>
      </c>
    </row>
    <row r="170" spans="1:2" x14ac:dyDescent="0.5">
      <c r="A170">
        <v>525.1240234375</v>
      </c>
      <c r="B170">
        <v>124.5</v>
      </c>
    </row>
    <row r="171" spans="1:2" x14ac:dyDescent="0.5">
      <c r="A171">
        <v>525.13397216796875</v>
      </c>
      <c r="B171">
        <v>81.75</v>
      </c>
    </row>
    <row r="172" spans="1:2" x14ac:dyDescent="0.5">
      <c r="A172">
        <v>525.14398193359375</v>
      </c>
      <c r="B172">
        <v>74.75</v>
      </c>
    </row>
    <row r="173" spans="1:2" x14ac:dyDescent="0.5">
      <c r="A173">
        <v>525.15399169921875</v>
      </c>
      <c r="B173">
        <v>61.25</v>
      </c>
    </row>
    <row r="174" spans="1:2" x14ac:dyDescent="0.5">
      <c r="A174">
        <v>525.16400146484375</v>
      </c>
      <c r="B174">
        <v>42.5</v>
      </c>
    </row>
    <row r="175" spans="1:2" x14ac:dyDescent="0.5">
      <c r="A175">
        <v>525.17401123046875</v>
      </c>
      <c r="B175">
        <v>38</v>
      </c>
    </row>
    <row r="176" spans="1:2" x14ac:dyDescent="0.5">
      <c r="A176">
        <v>525.18499755859375</v>
      </c>
      <c r="B176">
        <v>47.5</v>
      </c>
    </row>
    <row r="177" spans="1:2" x14ac:dyDescent="0.5">
      <c r="A177">
        <v>525.19500732421875</v>
      </c>
      <c r="B177">
        <v>85.75</v>
      </c>
    </row>
    <row r="178" spans="1:2" x14ac:dyDescent="0.5">
      <c r="A178">
        <v>525.2039794921875</v>
      </c>
      <c r="B178">
        <v>130.5</v>
      </c>
    </row>
    <row r="179" spans="1:2" x14ac:dyDescent="0.5">
      <c r="A179">
        <v>525.2139892578125</v>
      </c>
      <c r="B179">
        <v>186.30000305175781</v>
      </c>
    </row>
    <row r="180" spans="1:2" x14ac:dyDescent="0.5">
      <c r="A180">
        <v>525.2239990234375</v>
      </c>
      <c r="B180">
        <v>274.5</v>
      </c>
    </row>
    <row r="181" spans="1:2" x14ac:dyDescent="0.5">
      <c r="A181">
        <v>525.2340087890625</v>
      </c>
      <c r="B181">
        <v>366.79998779296875</v>
      </c>
    </row>
    <row r="182" spans="1:2" x14ac:dyDescent="0.5">
      <c r="A182">
        <v>525.2449951171875</v>
      </c>
      <c r="B182">
        <v>884.5</v>
      </c>
    </row>
    <row r="183" spans="1:2" x14ac:dyDescent="0.5">
      <c r="A183">
        <v>525.2550048828125</v>
      </c>
      <c r="B183">
        <v>4500</v>
      </c>
    </row>
    <row r="184" spans="1:2" x14ac:dyDescent="0.5">
      <c r="A184">
        <v>525.2650146484375</v>
      </c>
      <c r="B184">
        <v>13780</v>
      </c>
    </row>
    <row r="185" spans="1:2" x14ac:dyDescent="0.5">
      <c r="A185">
        <v>525.2750244140625</v>
      </c>
      <c r="B185">
        <v>21230</v>
      </c>
    </row>
    <row r="186" spans="1:2" x14ac:dyDescent="0.5">
      <c r="A186">
        <v>525.28497314453125</v>
      </c>
      <c r="B186">
        <v>17410</v>
      </c>
    </row>
    <row r="187" spans="1:2" x14ac:dyDescent="0.5">
      <c r="A187">
        <v>525.29400634765625</v>
      </c>
      <c r="B187">
        <v>8006</v>
      </c>
    </row>
    <row r="188" spans="1:2" x14ac:dyDescent="0.5">
      <c r="A188">
        <v>525.30499267578125</v>
      </c>
      <c r="B188">
        <v>2267</v>
      </c>
    </row>
    <row r="189" spans="1:2" x14ac:dyDescent="0.5">
      <c r="A189">
        <v>525.31500244140625</v>
      </c>
      <c r="B189">
        <v>563.5</v>
      </c>
    </row>
    <row r="190" spans="1:2" x14ac:dyDescent="0.5">
      <c r="A190">
        <v>525.32501220703125</v>
      </c>
      <c r="B190">
        <v>271.70001220703125</v>
      </c>
    </row>
    <row r="191" spans="1:2" x14ac:dyDescent="0.5">
      <c r="A191">
        <v>525.33502197265625</v>
      </c>
      <c r="B191">
        <v>221.69999694824219</v>
      </c>
    </row>
    <row r="192" spans="1:2" x14ac:dyDescent="0.5">
      <c r="A192">
        <v>525.344970703125</v>
      </c>
      <c r="B192">
        <v>196.5</v>
      </c>
    </row>
    <row r="193" spans="1:2" x14ac:dyDescent="0.5">
      <c r="A193">
        <v>525.35498046875</v>
      </c>
      <c r="B193">
        <v>131.30000305175781</v>
      </c>
    </row>
    <row r="194" spans="1:2" x14ac:dyDescent="0.5">
      <c r="A194">
        <v>525.364990234375</v>
      </c>
      <c r="B194">
        <v>53.5</v>
      </c>
    </row>
    <row r="195" spans="1:2" x14ac:dyDescent="0.5">
      <c r="A195">
        <v>525.375</v>
      </c>
      <c r="B195">
        <v>21.25</v>
      </c>
    </row>
    <row r="196" spans="1:2" x14ac:dyDescent="0.5">
      <c r="A196">
        <v>525.385009765625</v>
      </c>
      <c r="B196">
        <v>23</v>
      </c>
    </row>
    <row r="197" spans="1:2" x14ac:dyDescent="0.5">
      <c r="A197">
        <v>525.39501953125</v>
      </c>
      <c r="B197">
        <v>34.5</v>
      </c>
    </row>
    <row r="198" spans="1:2" x14ac:dyDescent="0.5">
      <c r="A198">
        <v>525.405029296875</v>
      </c>
      <c r="B198">
        <v>67.25</v>
      </c>
    </row>
    <row r="199" spans="1:2" x14ac:dyDescent="0.5">
      <c r="A199">
        <v>525.41497802734375</v>
      </c>
      <c r="B199">
        <v>91</v>
      </c>
    </row>
    <row r="200" spans="1:2" x14ac:dyDescent="0.5">
      <c r="A200">
        <v>525.42498779296875</v>
      </c>
      <c r="B200">
        <v>88.75</v>
      </c>
    </row>
    <row r="201" spans="1:2" x14ac:dyDescent="0.5">
      <c r="A201">
        <v>525.43499755859375</v>
      </c>
      <c r="B201">
        <v>81.5</v>
      </c>
    </row>
    <row r="202" spans="1:2" x14ac:dyDescent="0.5">
      <c r="A202">
        <v>525.44500732421875</v>
      </c>
      <c r="B202">
        <v>69.25</v>
      </c>
    </row>
    <row r="203" spans="1:2" x14ac:dyDescent="0.5">
      <c r="A203">
        <v>525.45501708984375</v>
      </c>
      <c r="B203">
        <v>42.25</v>
      </c>
    </row>
    <row r="204" spans="1:2" x14ac:dyDescent="0.5">
      <c r="A204">
        <v>525.46502685546875</v>
      </c>
      <c r="B204">
        <v>23</v>
      </c>
    </row>
    <row r="205" spans="1:2" x14ac:dyDescent="0.5">
      <c r="A205">
        <v>525.4749755859375</v>
      </c>
      <c r="B205">
        <v>37.5</v>
      </c>
    </row>
    <row r="206" spans="1:2" x14ac:dyDescent="0.5">
      <c r="A206">
        <v>525.4849853515625</v>
      </c>
      <c r="B206">
        <v>60</v>
      </c>
    </row>
    <row r="207" spans="1:2" x14ac:dyDescent="0.5">
      <c r="A207">
        <v>525.4949951171875</v>
      </c>
      <c r="B207">
        <v>48.75</v>
      </c>
    </row>
    <row r="208" spans="1:2" x14ac:dyDescent="0.5">
      <c r="A208">
        <v>525.5050048828125</v>
      </c>
      <c r="B208">
        <v>19.25</v>
      </c>
    </row>
    <row r="209" spans="1:2" x14ac:dyDescent="0.5">
      <c r="A209">
        <v>525.5150146484375</v>
      </c>
      <c r="B209">
        <v>18.5</v>
      </c>
    </row>
    <row r="210" spans="1:2" x14ac:dyDescent="0.5">
      <c r="A210">
        <v>525.5250244140625</v>
      </c>
      <c r="B210">
        <v>49.25</v>
      </c>
    </row>
    <row r="211" spans="1:2" x14ac:dyDescent="0.5">
      <c r="A211">
        <v>525.53497314453125</v>
      </c>
      <c r="B211">
        <v>57.75</v>
      </c>
    </row>
    <row r="212" spans="1:2" x14ac:dyDescent="0.5">
      <c r="A212">
        <v>525.54498291015625</v>
      </c>
      <c r="B212">
        <v>40.5</v>
      </c>
    </row>
    <row r="213" spans="1:2" x14ac:dyDescent="0.5">
      <c r="A213">
        <v>525.55499267578125</v>
      </c>
      <c r="B213">
        <v>42</v>
      </c>
    </row>
    <row r="214" spans="1:2" x14ac:dyDescent="0.5">
      <c r="A214">
        <v>525.56500244140625</v>
      </c>
      <c r="B214">
        <v>48.5</v>
      </c>
    </row>
    <row r="215" spans="1:2" x14ac:dyDescent="0.5">
      <c r="A215">
        <v>525.57501220703125</v>
      </c>
      <c r="B215">
        <v>39.5</v>
      </c>
    </row>
    <row r="216" spans="1:2" x14ac:dyDescent="0.5">
      <c r="A216">
        <v>525.58502197265625</v>
      </c>
      <c r="B216">
        <v>26.75</v>
      </c>
    </row>
    <row r="217" spans="1:2" x14ac:dyDescent="0.5">
      <c r="A217">
        <v>525.594970703125</v>
      </c>
      <c r="B217">
        <v>30.5</v>
      </c>
    </row>
    <row r="218" spans="1:2" x14ac:dyDescent="0.5">
      <c r="A218">
        <v>525.60498046875</v>
      </c>
      <c r="B218">
        <v>64.75</v>
      </c>
    </row>
    <row r="219" spans="1:2" x14ac:dyDescent="0.5">
      <c r="A219">
        <v>525.614990234375</v>
      </c>
      <c r="B219">
        <v>83</v>
      </c>
    </row>
    <row r="220" spans="1:2" x14ac:dyDescent="0.5">
      <c r="A220">
        <v>525.625</v>
      </c>
      <c r="B220">
        <v>48.25</v>
      </c>
    </row>
    <row r="221" spans="1:2" x14ac:dyDescent="0.5">
      <c r="A221">
        <v>525.635009765625</v>
      </c>
      <c r="B221">
        <v>20.25</v>
      </c>
    </row>
    <row r="222" spans="1:2" x14ac:dyDescent="0.5">
      <c r="A222">
        <v>525.64501953125</v>
      </c>
      <c r="B222">
        <v>42.25</v>
      </c>
    </row>
    <row r="223" spans="1:2" x14ac:dyDescent="0.5">
      <c r="A223">
        <v>525.655029296875</v>
      </c>
      <c r="B223">
        <v>89.5</v>
      </c>
    </row>
    <row r="224" spans="1:2" x14ac:dyDescent="0.5">
      <c r="A224">
        <v>525.66497802734375</v>
      </c>
      <c r="B224">
        <v>100.5</v>
      </c>
    </row>
    <row r="225" spans="1:2" x14ac:dyDescent="0.5">
      <c r="A225">
        <v>525.67498779296875</v>
      </c>
      <c r="B225">
        <v>87</v>
      </c>
    </row>
    <row r="226" spans="1:2" x14ac:dyDescent="0.5">
      <c r="A226">
        <v>525.68499755859375</v>
      </c>
      <c r="B226">
        <v>101</v>
      </c>
    </row>
    <row r="227" spans="1:2" x14ac:dyDescent="0.5">
      <c r="A227">
        <v>525.69500732421875</v>
      </c>
      <c r="B227">
        <v>88.25</v>
      </c>
    </row>
    <row r="228" spans="1:2" x14ac:dyDescent="0.5">
      <c r="A228">
        <v>525.70501708984375</v>
      </c>
      <c r="B228">
        <v>60.5</v>
      </c>
    </row>
    <row r="229" spans="1:2" x14ac:dyDescent="0.5">
      <c r="A229">
        <v>525.71502685546875</v>
      </c>
      <c r="B229">
        <v>129.30000305175781</v>
      </c>
    </row>
    <row r="230" spans="1:2" x14ac:dyDescent="0.5">
      <c r="A230">
        <v>525.7249755859375</v>
      </c>
      <c r="B230">
        <v>264.5</v>
      </c>
    </row>
    <row r="231" spans="1:2" x14ac:dyDescent="0.5">
      <c r="A231">
        <v>525.7349853515625</v>
      </c>
      <c r="B231">
        <v>343.29998779296875</v>
      </c>
    </row>
    <row r="232" spans="1:2" x14ac:dyDescent="0.5">
      <c r="A232">
        <v>525.7449951171875</v>
      </c>
      <c r="B232">
        <v>554.29998779296875</v>
      </c>
    </row>
    <row r="233" spans="1:2" x14ac:dyDescent="0.5">
      <c r="A233">
        <v>525.7550048828125</v>
      </c>
      <c r="B233">
        <v>1281</v>
      </c>
    </row>
    <row r="234" spans="1:2" x14ac:dyDescent="0.5">
      <c r="A234">
        <v>525.7650146484375</v>
      </c>
      <c r="B234">
        <v>2908</v>
      </c>
    </row>
    <row r="235" spans="1:2" x14ac:dyDescent="0.5">
      <c r="A235">
        <v>525.7750244140625</v>
      </c>
      <c r="B235">
        <v>4580</v>
      </c>
    </row>
    <row r="236" spans="1:2" x14ac:dyDescent="0.5">
      <c r="A236">
        <v>525.78497314453125</v>
      </c>
      <c r="B236">
        <v>4261</v>
      </c>
    </row>
    <row r="237" spans="1:2" x14ac:dyDescent="0.5">
      <c r="A237">
        <v>525.79498291015625</v>
      </c>
      <c r="B237">
        <v>2350</v>
      </c>
    </row>
    <row r="238" spans="1:2" x14ac:dyDescent="0.5">
      <c r="A238">
        <v>525.80499267578125</v>
      </c>
      <c r="B238">
        <v>970.29998779296875</v>
      </c>
    </row>
    <row r="239" spans="1:2" x14ac:dyDescent="0.5">
      <c r="A239">
        <v>525.81500244140625</v>
      </c>
      <c r="B239">
        <v>544.20001220703125</v>
      </c>
    </row>
    <row r="240" spans="1:2" x14ac:dyDescent="0.5">
      <c r="A240">
        <v>525.82501220703125</v>
      </c>
      <c r="B240">
        <v>442.5</v>
      </c>
    </row>
    <row r="241" spans="1:2" x14ac:dyDescent="0.5">
      <c r="A241">
        <v>525.83502197265625</v>
      </c>
      <c r="B241">
        <v>322.29998779296875</v>
      </c>
    </row>
    <row r="242" spans="1:2" x14ac:dyDescent="0.5">
      <c r="A242">
        <v>525.844970703125</v>
      </c>
      <c r="B242">
        <v>198.5</v>
      </c>
    </row>
    <row r="243" spans="1:2" x14ac:dyDescent="0.5">
      <c r="A243">
        <v>525.85498046875</v>
      </c>
      <c r="B243">
        <v>131.30000305175781</v>
      </c>
    </row>
    <row r="244" spans="1:2" x14ac:dyDescent="0.5">
      <c r="A244">
        <v>525.864990234375</v>
      </c>
      <c r="B244">
        <v>88.5</v>
      </c>
    </row>
    <row r="245" spans="1:2" x14ac:dyDescent="0.5">
      <c r="A245">
        <v>525.875</v>
      </c>
      <c r="B245">
        <v>65.25</v>
      </c>
    </row>
    <row r="246" spans="1:2" x14ac:dyDescent="0.5">
      <c r="A246">
        <v>525.885009765625</v>
      </c>
      <c r="B246">
        <v>53</v>
      </c>
    </row>
    <row r="247" spans="1:2" x14ac:dyDescent="0.5">
      <c r="A247">
        <v>525.89501953125</v>
      </c>
      <c r="B247">
        <v>46.25</v>
      </c>
    </row>
    <row r="248" spans="1:2" x14ac:dyDescent="0.5">
      <c r="A248">
        <v>525.905029296875</v>
      </c>
      <c r="B248">
        <v>44</v>
      </c>
    </row>
    <row r="249" spans="1:2" x14ac:dyDescent="0.5">
      <c r="A249">
        <v>525.91497802734375</v>
      </c>
      <c r="B249">
        <v>69.25</v>
      </c>
    </row>
    <row r="250" spans="1:2" x14ac:dyDescent="0.5">
      <c r="A250">
        <v>525.92498779296875</v>
      </c>
      <c r="B250">
        <v>112.69999694824219</v>
      </c>
    </row>
    <row r="251" spans="1:2" x14ac:dyDescent="0.5">
      <c r="A251">
        <v>525.93499755859375</v>
      </c>
      <c r="B251">
        <v>103.30000305175781</v>
      </c>
    </row>
    <row r="252" spans="1:2" x14ac:dyDescent="0.5">
      <c r="A252">
        <v>525.94500732421875</v>
      </c>
      <c r="B252">
        <v>62</v>
      </c>
    </row>
    <row r="253" spans="1:2" x14ac:dyDescent="0.5">
      <c r="A253">
        <v>525.95501708984375</v>
      </c>
      <c r="B253">
        <v>41.5</v>
      </c>
    </row>
    <row r="254" spans="1:2" x14ac:dyDescent="0.5">
      <c r="A254">
        <v>525.96502685546875</v>
      </c>
      <c r="B254">
        <v>30</v>
      </c>
    </row>
    <row r="255" spans="1:2" x14ac:dyDescent="0.5">
      <c r="A255">
        <v>525.9749755859375</v>
      </c>
      <c r="B255">
        <v>22.75</v>
      </c>
    </row>
    <row r="256" spans="1:2" x14ac:dyDescent="0.5">
      <c r="A256">
        <v>525.9849853515625</v>
      </c>
      <c r="B256">
        <v>23.25</v>
      </c>
    </row>
    <row r="257" spans="1:2" x14ac:dyDescent="0.5">
      <c r="A257">
        <v>525.9949951171875</v>
      </c>
      <c r="B257">
        <v>56</v>
      </c>
    </row>
    <row r="258" spans="1:2" x14ac:dyDescent="0.5">
      <c r="A258">
        <v>526.0050048828125</v>
      </c>
      <c r="B258">
        <v>112.30000305175781</v>
      </c>
    </row>
    <row r="259" spans="1:2" x14ac:dyDescent="0.5">
      <c r="A259">
        <v>526.0150146484375</v>
      </c>
      <c r="B259">
        <v>106</v>
      </c>
    </row>
    <row r="260" spans="1:2" x14ac:dyDescent="0.5">
      <c r="A260">
        <v>526.0250244140625</v>
      </c>
      <c r="B260">
        <v>58.75</v>
      </c>
    </row>
    <row r="261" spans="1:2" x14ac:dyDescent="0.5">
      <c r="A261">
        <v>526.03497314453125</v>
      </c>
      <c r="B261">
        <v>38.5</v>
      </c>
    </row>
    <row r="262" spans="1:2" x14ac:dyDescent="0.5">
      <c r="A262">
        <v>526.04498291015625</v>
      </c>
      <c r="B262">
        <v>35.5</v>
      </c>
    </row>
    <row r="263" spans="1:2" x14ac:dyDescent="0.5">
      <c r="A263">
        <v>526.05499267578125</v>
      </c>
      <c r="B263">
        <v>39.5</v>
      </c>
    </row>
    <row r="264" spans="1:2" x14ac:dyDescent="0.5">
      <c r="A264">
        <v>526.06500244140625</v>
      </c>
      <c r="B264">
        <v>39.5</v>
      </c>
    </row>
    <row r="265" spans="1:2" x14ac:dyDescent="0.5">
      <c r="A265">
        <v>526.07501220703125</v>
      </c>
      <c r="B265">
        <v>43.75</v>
      </c>
    </row>
    <row r="266" spans="1:2" x14ac:dyDescent="0.5">
      <c r="A266">
        <v>526.08502197265625</v>
      </c>
      <c r="B266">
        <v>61.25</v>
      </c>
    </row>
    <row r="267" spans="1:2" x14ac:dyDescent="0.5">
      <c r="A267">
        <v>526.094970703125</v>
      </c>
      <c r="B267">
        <v>65.75</v>
      </c>
    </row>
    <row r="268" spans="1:2" x14ac:dyDescent="0.5">
      <c r="A268">
        <v>526.10498046875</v>
      </c>
      <c r="B268">
        <v>65.5</v>
      </c>
    </row>
    <row r="269" spans="1:2" x14ac:dyDescent="0.5">
      <c r="A269">
        <v>526.114990234375</v>
      </c>
      <c r="B269">
        <v>70</v>
      </c>
    </row>
    <row r="270" spans="1:2" x14ac:dyDescent="0.5">
      <c r="A270">
        <v>526.125</v>
      </c>
      <c r="B270">
        <v>54.5</v>
      </c>
    </row>
    <row r="271" spans="1:2" x14ac:dyDescent="0.5">
      <c r="A271">
        <v>526.135009765625</v>
      </c>
      <c r="B271">
        <v>40.25</v>
      </c>
    </row>
    <row r="272" spans="1:2" x14ac:dyDescent="0.5">
      <c r="A272">
        <v>526.14501953125</v>
      </c>
      <c r="B272">
        <v>45.75</v>
      </c>
    </row>
    <row r="273" spans="1:2" x14ac:dyDescent="0.5">
      <c r="A273">
        <v>526.155029296875</v>
      </c>
      <c r="B273">
        <v>55.25</v>
      </c>
    </row>
    <row r="274" spans="1:2" x14ac:dyDescent="0.5">
      <c r="A274">
        <v>526.16497802734375</v>
      </c>
      <c r="B274">
        <v>52.25</v>
      </c>
    </row>
    <row r="275" spans="1:2" x14ac:dyDescent="0.5">
      <c r="A275">
        <v>526.17498779296875</v>
      </c>
      <c r="B275">
        <v>30.75</v>
      </c>
    </row>
    <row r="276" spans="1:2" x14ac:dyDescent="0.5">
      <c r="A276">
        <v>526.18499755859375</v>
      </c>
      <c r="B276">
        <v>17.25</v>
      </c>
    </row>
    <row r="277" spans="1:2" x14ac:dyDescent="0.5">
      <c r="A277">
        <v>526.19500732421875</v>
      </c>
      <c r="B277">
        <v>19.75</v>
      </c>
    </row>
    <row r="278" spans="1:2" x14ac:dyDescent="0.5">
      <c r="A278">
        <v>526.20501708984375</v>
      </c>
      <c r="B278">
        <v>23</v>
      </c>
    </row>
    <row r="279" spans="1:2" x14ac:dyDescent="0.5">
      <c r="A279">
        <v>526.21502685546875</v>
      </c>
      <c r="B279">
        <v>41.5</v>
      </c>
    </row>
    <row r="280" spans="1:2" x14ac:dyDescent="0.5">
      <c r="A280">
        <v>526.2249755859375</v>
      </c>
      <c r="B280">
        <v>86.5</v>
      </c>
    </row>
    <row r="281" spans="1:2" x14ac:dyDescent="0.5">
      <c r="A281">
        <v>526.2349853515625</v>
      </c>
      <c r="B281">
        <v>138</v>
      </c>
    </row>
    <row r="282" spans="1:2" x14ac:dyDescent="0.5">
      <c r="A282">
        <v>526.2449951171875</v>
      </c>
      <c r="B282">
        <v>160.5</v>
      </c>
    </row>
    <row r="283" spans="1:2" x14ac:dyDescent="0.5">
      <c r="A283">
        <v>526.2550048828125</v>
      </c>
      <c r="B283">
        <v>240.5</v>
      </c>
    </row>
    <row r="284" spans="1:2" x14ac:dyDescent="0.5">
      <c r="A284">
        <v>526.2659912109375</v>
      </c>
      <c r="B284">
        <v>539.5</v>
      </c>
    </row>
    <row r="285" spans="1:2" x14ac:dyDescent="0.5">
      <c r="A285">
        <v>526.2760009765625</v>
      </c>
      <c r="B285">
        <v>819</v>
      </c>
    </row>
    <row r="286" spans="1:2" x14ac:dyDescent="0.5">
      <c r="A286">
        <v>526.2860107421875</v>
      </c>
      <c r="B286">
        <v>727</v>
      </c>
    </row>
    <row r="287" spans="1:2" x14ac:dyDescent="0.5">
      <c r="A287">
        <v>526.2960205078125</v>
      </c>
      <c r="B287">
        <v>448.5</v>
      </c>
    </row>
    <row r="288" spans="1:2" x14ac:dyDescent="0.5">
      <c r="A288">
        <v>526.3060302734375</v>
      </c>
      <c r="B288">
        <v>281.29998779296875</v>
      </c>
    </row>
    <row r="289" spans="1:2" x14ac:dyDescent="0.5">
      <c r="A289">
        <v>526.31597900390625</v>
      </c>
      <c r="B289">
        <v>248.5</v>
      </c>
    </row>
    <row r="290" spans="1:2" x14ac:dyDescent="0.5">
      <c r="A290">
        <v>526.32598876953125</v>
      </c>
      <c r="B290">
        <v>281.5</v>
      </c>
    </row>
    <row r="291" spans="1:2" x14ac:dyDescent="0.5">
      <c r="A291">
        <v>526.33599853515625</v>
      </c>
      <c r="B291">
        <v>259.20001220703125</v>
      </c>
    </row>
    <row r="292" spans="1:2" x14ac:dyDescent="0.5">
      <c r="A292">
        <v>526.34600830078125</v>
      </c>
      <c r="B292">
        <v>147.5</v>
      </c>
    </row>
    <row r="293" spans="1:2" x14ac:dyDescent="0.5">
      <c r="A293">
        <v>526.35601806640625</v>
      </c>
      <c r="B293">
        <v>54.25</v>
      </c>
    </row>
    <row r="294" spans="1:2" x14ac:dyDescent="0.5">
      <c r="A294">
        <v>526.36602783203125</v>
      </c>
      <c r="B294">
        <v>18</v>
      </c>
    </row>
    <row r="295" spans="1:2" x14ac:dyDescent="0.5">
      <c r="A295">
        <v>526.3759765625</v>
      </c>
      <c r="B295">
        <v>4.5</v>
      </c>
    </row>
    <row r="296" spans="1:2" x14ac:dyDescent="0.5">
      <c r="A296">
        <v>526.385986328125</v>
      </c>
      <c r="B296">
        <v>0.25</v>
      </c>
    </row>
    <row r="297" spans="1:2" x14ac:dyDescent="0.5">
      <c r="A297">
        <v>526.39599609375</v>
      </c>
      <c r="B297">
        <v>0.75</v>
      </c>
    </row>
    <row r="298" spans="1:2" x14ac:dyDescent="0.5">
      <c r="A298">
        <v>526.406005859375</v>
      </c>
      <c r="B298">
        <v>7.75</v>
      </c>
    </row>
    <row r="299" spans="1:2" x14ac:dyDescent="0.5">
      <c r="A299">
        <v>526.416015625</v>
      </c>
      <c r="B299">
        <v>17.75</v>
      </c>
    </row>
    <row r="300" spans="1:2" x14ac:dyDescent="0.5">
      <c r="A300">
        <v>526.426025390625</v>
      </c>
      <c r="B300">
        <v>15.25</v>
      </c>
    </row>
    <row r="301" spans="1:2" x14ac:dyDescent="0.5">
      <c r="A301">
        <v>526.43597412109375</v>
      </c>
      <c r="B301">
        <v>11</v>
      </c>
    </row>
    <row r="302" spans="1:2" x14ac:dyDescent="0.5">
      <c r="A302">
        <v>526.44598388671875</v>
      </c>
      <c r="B302">
        <v>33.75</v>
      </c>
    </row>
    <row r="303" spans="1:2" x14ac:dyDescent="0.5">
      <c r="A303">
        <v>526.45599365234375</v>
      </c>
      <c r="B303">
        <v>60</v>
      </c>
    </row>
    <row r="304" spans="1:2" x14ac:dyDescent="0.5">
      <c r="A304">
        <v>526.46600341796875</v>
      </c>
      <c r="B304">
        <v>57.75</v>
      </c>
    </row>
    <row r="305" spans="1:2" x14ac:dyDescent="0.5">
      <c r="A305">
        <v>526.47601318359375</v>
      </c>
      <c r="B305">
        <v>38.25</v>
      </c>
    </row>
    <row r="306" spans="1:2" x14ac:dyDescent="0.5">
      <c r="A306">
        <v>526.48602294921875</v>
      </c>
      <c r="B306">
        <v>17.5</v>
      </c>
    </row>
    <row r="307" spans="1:2" x14ac:dyDescent="0.5">
      <c r="A307">
        <v>526.4959716796875</v>
      </c>
      <c r="B307">
        <v>16.5</v>
      </c>
    </row>
    <row r="308" spans="1:2" x14ac:dyDescent="0.5">
      <c r="A308">
        <v>526.5059814453125</v>
      </c>
      <c r="B308">
        <v>24.25</v>
      </c>
    </row>
    <row r="309" spans="1:2" x14ac:dyDescent="0.5">
      <c r="A309">
        <v>526.5159912109375</v>
      </c>
      <c r="B309">
        <v>15.75</v>
      </c>
    </row>
    <row r="310" spans="1:2" x14ac:dyDescent="0.5">
      <c r="A310">
        <v>526.5260009765625</v>
      </c>
      <c r="B310">
        <v>3.75</v>
      </c>
    </row>
    <row r="311" spans="1:2" x14ac:dyDescent="0.5">
      <c r="A311">
        <v>526.5360107421875</v>
      </c>
      <c r="B311">
        <v>17</v>
      </c>
    </row>
    <row r="312" spans="1:2" x14ac:dyDescent="0.5">
      <c r="A312">
        <v>526.5460205078125</v>
      </c>
      <c r="B312">
        <v>41.25</v>
      </c>
    </row>
    <row r="313" spans="1:2" x14ac:dyDescent="0.5">
      <c r="A313">
        <v>526.5560302734375</v>
      </c>
      <c r="B313">
        <v>47.75</v>
      </c>
    </row>
    <row r="314" spans="1:2" x14ac:dyDescent="0.5">
      <c r="A314">
        <v>526.56597900390625</v>
      </c>
      <c r="B314">
        <v>47</v>
      </c>
    </row>
    <row r="315" spans="1:2" x14ac:dyDescent="0.5">
      <c r="A315">
        <v>526.57598876953125</v>
      </c>
      <c r="B315">
        <v>61.75</v>
      </c>
    </row>
    <row r="316" spans="1:2" x14ac:dyDescent="0.5">
      <c r="A316">
        <v>526.58599853515625</v>
      </c>
      <c r="B316">
        <v>79.25</v>
      </c>
    </row>
    <row r="317" spans="1:2" x14ac:dyDescent="0.5">
      <c r="A317">
        <v>526.59600830078125</v>
      </c>
      <c r="B317">
        <v>64.75</v>
      </c>
    </row>
    <row r="318" spans="1:2" x14ac:dyDescent="0.5">
      <c r="A318">
        <v>526.60601806640625</v>
      </c>
      <c r="B318">
        <v>56</v>
      </c>
    </row>
    <row r="319" spans="1:2" x14ac:dyDescent="0.5">
      <c r="A319">
        <v>526.61602783203125</v>
      </c>
      <c r="B319">
        <v>60.5</v>
      </c>
    </row>
    <row r="320" spans="1:2" x14ac:dyDescent="0.5">
      <c r="A320">
        <v>526.6259765625</v>
      </c>
      <c r="B320">
        <v>51</v>
      </c>
    </row>
    <row r="321" spans="1:2" x14ac:dyDescent="0.5">
      <c r="A321">
        <v>526.635986328125</v>
      </c>
      <c r="B321">
        <v>62</v>
      </c>
    </row>
    <row r="322" spans="1:2" x14ac:dyDescent="0.5">
      <c r="A322">
        <v>526.64599609375</v>
      </c>
      <c r="B322">
        <v>137.69999694824219</v>
      </c>
    </row>
    <row r="323" spans="1:2" x14ac:dyDescent="0.5">
      <c r="A323">
        <v>526.656005859375</v>
      </c>
      <c r="B323">
        <v>241.80000305175781</v>
      </c>
    </row>
    <row r="324" spans="1:2" x14ac:dyDescent="0.5">
      <c r="A324">
        <v>526.666015625</v>
      </c>
      <c r="B324">
        <v>232</v>
      </c>
    </row>
    <row r="325" spans="1:2" x14ac:dyDescent="0.5">
      <c r="A325">
        <v>526.676025390625</v>
      </c>
      <c r="B325">
        <v>155.80000305175781</v>
      </c>
    </row>
    <row r="326" spans="1:2" x14ac:dyDescent="0.5">
      <c r="A326">
        <v>526.68597412109375</v>
      </c>
      <c r="B326">
        <v>140.80000305175781</v>
      </c>
    </row>
    <row r="327" spans="1:2" x14ac:dyDescent="0.5">
      <c r="A327">
        <v>526.69598388671875</v>
      </c>
      <c r="B327">
        <v>107.69999694824219</v>
      </c>
    </row>
    <row r="328" spans="1:2" x14ac:dyDescent="0.5">
      <c r="A328">
        <v>526.70599365234375</v>
      </c>
      <c r="B328">
        <v>78</v>
      </c>
    </row>
    <row r="329" spans="1:2" x14ac:dyDescent="0.5">
      <c r="A329">
        <v>526.71600341796875</v>
      </c>
      <c r="B329">
        <v>103.30000305175781</v>
      </c>
    </row>
    <row r="330" spans="1:2" x14ac:dyDescent="0.5">
      <c r="A330">
        <v>526.72601318359375</v>
      </c>
      <c r="B330">
        <v>99.5</v>
      </c>
    </row>
    <row r="331" spans="1:2" x14ac:dyDescent="0.5">
      <c r="A331">
        <v>526.73602294921875</v>
      </c>
      <c r="B331">
        <v>88.75</v>
      </c>
    </row>
    <row r="332" spans="1:2" x14ac:dyDescent="0.5">
      <c r="A332">
        <v>526.7459716796875</v>
      </c>
      <c r="B332">
        <v>115.80000305175781</v>
      </c>
    </row>
    <row r="333" spans="1:2" x14ac:dyDescent="0.5">
      <c r="A333">
        <v>526.7559814453125</v>
      </c>
      <c r="B333">
        <v>226.5</v>
      </c>
    </row>
    <row r="334" spans="1:2" x14ac:dyDescent="0.5">
      <c r="A334">
        <v>526.7659912109375</v>
      </c>
      <c r="B334">
        <v>367.5</v>
      </c>
    </row>
    <row r="335" spans="1:2" x14ac:dyDescent="0.5">
      <c r="A335">
        <v>526.7760009765625</v>
      </c>
      <c r="B335">
        <v>399</v>
      </c>
    </row>
    <row r="336" spans="1:2" x14ac:dyDescent="0.5">
      <c r="A336">
        <v>526.7860107421875</v>
      </c>
      <c r="B336">
        <v>391.79998779296875</v>
      </c>
    </row>
    <row r="337" spans="1:2" x14ac:dyDescent="0.5">
      <c r="A337">
        <v>526.7960205078125</v>
      </c>
      <c r="B337">
        <v>439</v>
      </c>
    </row>
    <row r="338" spans="1:2" x14ac:dyDescent="0.5">
      <c r="A338">
        <v>526.8060302734375</v>
      </c>
      <c r="B338">
        <v>485.70001220703125</v>
      </c>
    </row>
    <row r="339" spans="1:2" x14ac:dyDescent="0.5">
      <c r="A339">
        <v>526.81597900390625</v>
      </c>
      <c r="B339">
        <v>451.5</v>
      </c>
    </row>
    <row r="340" spans="1:2" x14ac:dyDescent="0.5">
      <c r="A340">
        <v>526.8270263671875</v>
      </c>
      <c r="B340">
        <v>395.5</v>
      </c>
    </row>
    <row r="341" spans="1:2" x14ac:dyDescent="0.5">
      <c r="A341">
        <v>526.83697509765625</v>
      </c>
      <c r="B341">
        <v>356.29998779296875</v>
      </c>
    </row>
    <row r="342" spans="1:2" x14ac:dyDescent="0.5">
      <c r="A342">
        <v>526.84698486328125</v>
      </c>
      <c r="B342">
        <v>316.29998779296875</v>
      </c>
    </row>
    <row r="343" spans="1:2" x14ac:dyDescent="0.5">
      <c r="A343">
        <v>526.85699462890625</v>
      </c>
      <c r="B343">
        <v>327</v>
      </c>
    </row>
    <row r="344" spans="1:2" x14ac:dyDescent="0.5">
      <c r="A344">
        <v>526.86700439453125</v>
      </c>
      <c r="B344">
        <v>382.5</v>
      </c>
    </row>
    <row r="345" spans="1:2" x14ac:dyDescent="0.5">
      <c r="A345">
        <v>526.87701416015625</v>
      </c>
      <c r="B345">
        <v>370.5</v>
      </c>
    </row>
    <row r="346" spans="1:2" x14ac:dyDescent="0.5">
      <c r="A346">
        <v>526.88702392578125</v>
      </c>
      <c r="B346">
        <v>250.5</v>
      </c>
    </row>
    <row r="347" spans="1:2" x14ac:dyDescent="0.5">
      <c r="A347">
        <v>526.89697265625</v>
      </c>
      <c r="B347">
        <v>136</v>
      </c>
    </row>
    <row r="348" spans="1:2" x14ac:dyDescent="0.5">
      <c r="A348">
        <v>526.906982421875</v>
      </c>
      <c r="B348">
        <v>80.25</v>
      </c>
    </row>
    <row r="349" spans="1:2" x14ac:dyDescent="0.5">
      <c r="A349">
        <v>526.9169921875</v>
      </c>
      <c r="B349">
        <v>64.5</v>
      </c>
    </row>
    <row r="350" spans="1:2" x14ac:dyDescent="0.5">
      <c r="A350">
        <v>526.927001953125</v>
      </c>
      <c r="B350">
        <v>73.5</v>
      </c>
    </row>
    <row r="351" spans="1:2" x14ac:dyDescent="0.5">
      <c r="A351">
        <v>526.93701171875</v>
      </c>
      <c r="B351">
        <v>70.75</v>
      </c>
    </row>
    <row r="352" spans="1:2" x14ac:dyDescent="0.5">
      <c r="A352">
        <v>526.947021484375</v>
      </c>
      <c r="B352">
        <v>36</v>
      </c>
    </row>
    <row r="353" spans="1:2" x14ac:dyDescent="0.5">
      <c r="A353">
        <v>526.95697021484375</v>
      </c>
      <c r="B353">
        <v>6</v>
      </c>
    </row>
    <row r="354" spans="1:2" x14ac:dyDescent="0.5">
      <c r="A354">
        <v>526.96697998046875</v>
      </c>
      <c r="B354">
        <v>2.75</v>
      </c>
    </row>
    <row r="355" spans="1:2" x14ac:dyDescent="0.5">
      <c r="A355">
        <v>526.97698974609375</v>
      </c>
      <c r="B355">
        <v>48.5</v>
      </c>
    </row>
    <row r="356" spans="1:2" x14ac:dyDescent="0.5">
      <c r="A356">
        <v>526.98699951171875</v>
      </c>
      <c r="B356">
        <v>156</v>
      </c>
    </row>
    <row r="357" spans="1:2" x14ac:dyDescent="0.5">
      <c r="A357">
        <v>526.99700927734375</v>
      </c>
      <c r="B357">
        <v>203</v>
      </c>
    </row>
    <row r="358" spans="1:2" x14ac:dyDescent="0.5">
      <c r="A358">
        <v>527.00701904296875</v>
      </c>
      <c r="B358">
        <v>129.30000305175781</v>
      </c>
    </row>
    <row r="359" spans="1:2" x14ac:dyDescent="0.5">
      <c r="A359">
        <v>527.01702880859375</v>
      </c>
      <c r="B359">
        <v>57</v>
      </c>
    </row>
    <row r="360" spans="1:2" x14ac:dyDescent="0.5">
      <c r="A360">
        <v>527.0269775390625</v>
      </c>
      <c r="B360">
        <v>34.5</v>
      </c>
    </row>
    <row r="361" spans="1:2" x14ac:dyDescent="0.5">
      <c r="A361">
        <v>527.0369873046875</v>
      </c>
      <c r="B361">
        <v>27.75</v>
      </c>
    </row>
    <row r="362" spans="1:2" x14ac:dyDescent="0.5">
      <c r="A362">
        <v>527.0469970703125</v>
      </c>
      <c r="B362">
        <v>35</v>
      </c>
    </row>
    <row r="363" spans="1:2" x14ac:dyDescent="0.5">
      <c r="A363">
        <v>527.0570068359375</v>
      </c>
      <c r="B363">
        <v>47.5</v>
      </c>
    </row>
    <row r="364" spans="1:2" x14ac:dyDescent="0.5">
      <c r="A364">
        <v>527.0670166015625</v>
      </c>
      <c r="B364">
        <v>46.5</v>
      </c>
    </row>
    <row r="365" spans="1:2" x14ac:dyDescent="0.5">
      <c r="A365">
        <v>527.0770263671875</v>
      </c>
      <c r="B365">
        <v>45</v>
      </c>
    </row>
    <row r="366" spans="1:2" x14ac:dyDescent="0.5">
      <c r="A366">
        <v>527.08697509765625</v>
      </c>
      <c r="B366">
        <v>52.25</v>
      </c>
    </row>
    <row r="367" spans="1:2" x14ac:dyDescent="0.5">
      <c r="A367">
        <v>527.09698486328125</v>
      </c>
      <c r="B367">
        <v>34.25</v>
      </c>
    </row>
    <row r="368" spans="1:2" x14ac:dyDescent="0.5">
      <c r="A368">
        <v>527.10699462890625</v>
      </c>
      <c r="B368">
        <v>8.5</v>
      </c>
    </row>
    <row r="369" spans="1:2" x14ac:dyDescent="0.5">
      <c r="A369">
        <v>527.11700439453125</v>
      </c>
      <c r="B369">
        <v>4</v>
      </c>
    </row>
    <row r="370" spans="1:2" x14ac:dyDescent="0.5">
      <c r="A370">
        <v>527.12701416015625</v>
      </c>
      <c r="B370">
        <v>6</v>
      </c>
    </row>
    <row r="371" spans="1:2" x14ac:dyDescent="0.5">
      <c r="A371">
        <v>527.13702392578125</v>
      </c>
      <c r="B371">
        <v>9.75</v>
      </c>
    </row>
    <row r="372" spans="1:2" x14ac:dyDescent="0.5">
      <c r="A372">
        <v>527.14697265625</v>
      </c>
      <c r="B372">
        <v>25.25</v>
      </c>
    </row>
    <row r="373" spans="1:2" x14ac:dyDescent="0.5">
      <c r="A373">
        <v>527.156982421875</v>
      </c>
      <c r="B373">
        <v>35</v>
      </c>
    </row>
    <row r="374" spans="1:2" x14ac:dyDescent="0.5">
      <c r="A374">
        <v>527.1669921875</v>
      </c>
      <c r="B374">
        <v>21</v>
      </c>
    </row>
    <row r="375" spans="1:2" x14ac:dyDescent="0.5">
      <c r="A375">
        <v>527.177001953125</v>
      </c>
      <c r="B375">
        <v>13.75</v>
      </c>
    </row>
    <row r="376" spans="1:2" x14ac:dyDescent="0.5">
      <c r="A376">
        <v>527.18701171875</v>
      </c>
      <c r="B376">
        <v>17.75</v>
      </c>
    </row>
    <row r="377" spans="1:2" x14ac:dyDescent="0.5">
      <c r="A377">
        <v>527.197021484375</v>
      </c>
      <c r="B377">
        <v>20.5</v>
      </c>
    </row>
    <row r="378" spans="1:2" x14ac:dyDescent="0.5">
      <c r="A378">
        <v>527.20697021484375</v>
      </c>
      <c r="B378">
        <v>34.25</v>
      </c>
    </row>
    <row r="379" spans="1:2" x14ac:dyDescent="0.5">
      <c r="A379">
        <v>527.21697998046875</v>
      </c>
      <c r="B379">
        <v>43.75</v>
      </c>
    </row>
    <row r="380" spans="1:2" x14ac:dyDescent="0.5">
      <c r="A380">
        <v>527.22698974609375</v>
      </c>
      <c r="B380">
        <v>39.25</v>
      </c>
    </row>
    <row r="381" spans="1:2" x14ac:dyDescent="0.5">
      <c r="A381">
        <v>527.23699951171875</v>
      </c>
      <c r="B381">
        <v>41.25</v>
      </c>
    </row>
    <row r="382" spans="1:2" x14ac:dyDescent="0.5">
      <c r="A382">
        <v>527.24700927734375</v>
      </c>
      <c r="B382">
        <v>51.5</v>
      </c>
    </row>
    <row r="383" spans="1:2" x14ac:dyDescent="0.5">
      <c r="A383">
        <v>527.25799560546875</v>
      </c>
      <c r="B383">
        <v>63.25</v>
      </c>
    </row>
    <row r="384" spans="1:2" x14ac:dyDescent="0.5">
      <c r="A384">
        <v>527.26800537109375</v>
      </c>
      <c r="B384">
        <v>66.75</v>
      </c>
    </row>
    <row r="385" spans="1:2" x14ac:dyDescent="0.5">
      <c r="A385">
        <v>527.27801513671875</v>
      </c>
      <c r="B385">
        <v>145.80000305175781</v>
      </c>
    </row>
    <row r="386" spans="1:2" x14ac:dyDescent="0.5">
      <c r="A386">
        <v>527.28802490234375</v>
      </c>
      <c r="B386">
        <v>435.29998779296875</v>
      </c>
    </row>
    <row r="387" spans="1:2" x14ac:dyDescent="0.5">
      <c r="A387">
        <v>527.2979736328125</v>
      </c>
      <c r="B387">
        <v>686.20001220703125</v>
      </c>
    </row>
    <row r="388" spans="1:2" x14ac:dyDescent="0.5">
      <c r="A388">
        <v>527.3079833984375</v>
      </c>
      <c r="B388">
        <v>576.79998779296875</v>
      </c>
    </row>
    <row r="389" spans="1:2" x14ac:dyDescent="0.5">
      <c r="A389">
        <v>527.3179931640625</v>
      </c>
      <c r="B389">
        <v>306.29998779296875</v>
      </c>
    </row>
    <row r="390" spans="1:2" x14ac:dyDescent="0.5">
      <c r="A390">
        <v>527.3280029296875</v>
      </c>
      <c r="B390">
        <v>134</v>
      </c>
    </row>
    <row r="391" spans="1:2" x14ac:dyDescent="0.5">
      <c r="A391">
        <v>527.3380126953125</v>
      </c>
      <c r="B391">
        <v>77.75</v>
      </c>
    </row>
    <row r="392" spans="1:2" x14ac:dyDescent="0.5">
      <c r="A392">
        <v>527.3480224609375</v>
      </c>
      <c r="B392">
        <v>86.5</v>
      </c>
    </row>
    <row r="393" spans="1:2" x14ac:dyDescent="0.5">
      <c r="A393">
        <v>527.35797119140625</v>
      </c>
      <c r="B393">
        <v>86</v>
      </c>
    </row>
    <row r="394" spans="1:2" x14ac:dyDescent="0.5">
      <c r="A394">
        <v>527.36798095703125</v>
      </c>
      <c r="B394">
        <v>55.25</v>
      </c>
    </row>
    <row r="395" spans="1:2" x14ac:dyDescent="0.5">
      <c r="A395">
        <v>527.37799072265625</v>
      </c>
      <c r="B395">
        <v>33.5</v>
      </c>
    </row>
    <row r="396" spans="1:2" x14ac:dyDescent="0.5">
      <c r="A396">
        <v>527.38800048828125</v>
      </c>
      <c r="B396">
        <v>29.75</v>
      </c>
    </row>
    <row r="397" spans="1:2" x14ac:dyDescent="0.5">
      <c r="A397">
        <v>527.39801025390625</v>
      </c>
      <c r="B397">
        <v>17.75</v>
      </c>
    </row>
    <row r="398" spans="1:2" x14ac:dyDescent="0.5">
      <c r="A398">
        <v>527.40802001953125</v>
      </c>
      <c r="B398">
        <v>7</v>
      </c>
    </row>
    <row r="399" spans="1:2" x14ac:dyDescent="0.5">
      <c r="A399">
        <v>527.41802978515625</v>
      </c>
      <c r="B399">
        <v>7.75</v>
      </c>
    </row>
    <row r="400" spans="1:2" x14ac:dyDescent="0.5">
      <c r="A400">
        <v>527.427978515625</v>
      </c>
      <c r="B400">
        <v>5.75</v>
      </c>
    </row>
    <row r="401" spans="1:2" x14ac:dyDescent="0.5">
      <c r="A401">
        <v>527.43798828125</v>
      </c>
      <c r="B401">
        <v>4.25</v>
      </c>
    </row>
    <row r="402" spans="1:2" x14ac:dyDescent="0.5">
      <c r="A402">
        <v>527.447998046875</v>
      </c>
      <c r="B402">
        <v>6.75</v>
      </c>
    </row>
    <row r="403" spans="1:2" x14ac:dyDescent="0.5">
      <c r="A403">
        <v>527.4580078125</v>
      </c>
      <c r="B403">
        <v>4.5</v>
      </c>
    </row>
    <row r="404" spans="1:2" x14ac:dyDescent="0.5">
      <c r="A404">
        <v>527.468017578125</v>
      </c>
      <c r="B404">
        <v>3.75</v>
      </c>
    </row>
    <row r="405" spans="1:2" x14ac:dyDescent="0.5">
      <c r="A405">
        <v>527.47802734375</v>
      </c>
      <c r="B405">
        <v>13</v>
      </c>
    </row>
    <row r="406" spans="1:2" x14ac:dyDescent="0.5">
      <c r="A406">
        <v>527.48797607421875</v>
      </c>
      <c r="B406">
        <v>19</v>
      </c>
    </row>
    <row r="407" spans="1:2" x14ac:dyDescent="0.5">
      <c r="A407">
        <v>527.49798583984375</v>
      </c>
      <c r="B407">
        <v>11</v>
      </c>
    </row>
    <row r="408" spans="1:2" x14ac:dyDescent="0.5">
      <c r="A408">
        <v>527.50799560546875</v>
      </c>
      <c r="B408">
        <v>21.5</v>
      </c>
    </row>
    <row r="409" spans="1:2" x14ac:dyDescent="0.5">
      <c r="A409">
        <v>527.51800537109375</v>
      </c>
      <c r="B409">
        <v>47</v>
      </c>
    </row>
    <row r="410" spans="1:2" x14ac:dyDescent="0.5">
      <c r="A410">
        <v>527.52801513671875</v>
      </c>
      <c r="B410">
        <v>49.5</v>
      </c>
    </row>
    <row r="411" spans="1:2" x14ac:dyDescent="0.5">
      <c r="A411">
        <v>527.53802490234375</v>
      </c>
      <c r="B411">
        <v>44</v>
      </c>
    </row>
    <row r="412" spans="1:2" x14ac:dyDescent="0.5">
      <c r="A412">
        <v>527.5479736328125</v>
      </c>
      <c r="B412">
        <v>41.5</v>
      </c>
    </row>
    <row r="413" spans="1:2" x14ac:dyDescent="0.5">
      <c r="A413">
        <v>527.5579833984375</v>
      </c>
      <c r="B413">
        <v>31.75</v>
      </c>
    </row>
    <row r="414" spans="1:2" x14ac:dyDescent="0.5">
      <c r="A414">
        <v>527.5679931640625</v>
      </c>
      <c r="B414">
        <v>24.25</v>
      </c>
    </row>
    <row r="415" spans="1:2" x14ac:dyDescent="0.5">
      <c r="A415">
        <v>527.5780029296875</v>
      </c>
      <c r="B415">
        <v>28.75</v>
      </c>
    </row>
    <row r="416" spans="1:2" x14ac:dyDescent="0.5">
      <c r="A416">
        <v>527.5880126953125</v>
      </c>
      <c r="B416">
        <v>22.25</v>
      </c>
    </row>
    <row r="417" spans="1:2" x14ac:dyDescent="0.5">
      <c r="A417">
        <v>527.5980224609375</v>
      </c>
      <c r="B417">
        <v>9</v>
      </c>
    </row>
    <row r="418" spans="1:2" x14ac:dyDescent="0.5">
      <c r="A418">
        <v>527.60797119140625</v>
      </c>
      <c r="B418">
        <v>13</v>
      </c>
    </row>
    <row r="419" spans="1:2" x14ac:dyDescent="0.5">
      <c r="A419">
        <v>527.61798095703125</v>
      </c>
      <c r="B419">
        <v>22</v>
      </c>
    </row>
    <row r="420" spans="1:2" x14ac:dyDescent="0.5">
      <c r="A420">
        <v>527.62799072265625</v>
      </c>
      <c r="B420">
        <v>54.5</v>
      </c>
    </row>
    <row r="421" spans="1:2" x14ac:dyDescent="0.5">
      <c r="A421">
        <v>527.63800048828125</v>
      </c>
      <c r="B421">
        <v>89</v>
      </c>
    </row>
    <row r="422" spans="1:2" x14ac:dyDescent="0.5">
      <c r="A422">
        <v>527.64801025390625</v>
      </c>
      <c r="B422">
        <v>105.30000305175781</v>
      </c>
    </row>
    <row r="423" spans="1:2" x14ac:dyDescent="0.5">
      <c r="A423">
        <v>527.65899658203125</v>
      </c>
      <c r="B423">
        <v>119.19999694824219</v>
      </c>
    </row>
    <row r="424" spans="1:2" x14ac:dyDescent="0.5">
      <c r="A424">
        <v>527.66900634765625</v>
      </c>
      <c r="B424">
        <v>86</v>
      </c>
    </row>
    <row r="425" spans="1:2" x14ac:dyDescent="0.5">
      <c r="A425">
        <v>527.67901611328125</v>
      </c>
      <c r="B425">
        <v>46.5</v>
      </c>
    </row>
    <row r="426" spans="1:2" x14ac:dyDescent="0.5">
      <c r="A426">
        <v>527.68902587890625</v>
      </c>
      <c r="B426">
        <v>35.25</v>
      </c>
    </row>
    <row r="427" spans="1:2" x14ac:dyDescent="0.5">
      <c r="A427">
        <v>527.698974609375</v>
      </c>
      <c r="B427">
        <v>30.75</v>
      </c>
    </row>
    <row r="428" spans="1:2" x14ac:dyDescent="0.5">
      <c r="A428">
        <v>527.708984375</v>
      </c>
      <c r="B428">
        <v>61.25</v>
      </c>
    </row>
    <row r="429" spans="1:2" x14ac:dyDescent="0.5">
      <c r="A429">
        <v>527.718994140625</v>
      </c>
      <c r="B429">
        <v>114.30000305175781</v>
      </c>
    </row>
    <row r="430" spans="1:2" x14ac:dyDescent="0.5">
      <c r="A430">
        <v>527.72900390625</v>
      </c>
      <c r="B430">
        <v>127</v>
      </c>
    </row>
    <row r="431" spans="1:2" x14ac:dyDescent="0.5">
      <c r="A431">
        <v>527.739013671875</v>
      </c>
      <c r="B431">
        <v>114.30000305175781</v>
      </c>
    </row>
    <row r="432" spans="1:2" x14ac:dyDescent="0.5">
      <c r="A432">
        <v>527.7490234375</v>
      </c>
      <c r="B432">
        <v>179.5</v>
      </c>
    </row>
    <row r="433" spans="1:2" x14ac:dyDescent="0.5">
      <c r="A433">
        <v>527.75897216796875</v>
      </c>
      <c r="B433">
        <v>286.20001220703125</v>
      </c>
    </row>
    <row r="434" spans="1:2" x14ac:dyDescent="0.5">
      <c r="A434">
        <v>527.76898193359375</v>
      </c>
      <c r="B434">
        <v>367</v>
      </c>
    </row>
    <row r="435" spans="1:2" x14ac:dyDescent="0.5">
      <c r="A435">
        <v>527.77899169921875</v>
      </c>
      <c r="B435">
        <v>406.70001220703125</v>
      </c>
    </row>
    <row r="436" spans="1:2" x14ac:dyDescent="0.5">
      <c r="A436">
        <v>527.78900146484375</v>
      </c>
      <c r="B436">
        <v>411.5</v>
      </c>
    </row>
    <row r="437" spans="1:2" x14ac:dyDescent="0.5">
      <c r="A437">
        <v>527.79901123046875</v>
      </c>
      <c r="B437">
        <v>426.29998779296875</v>
      </c>
    </row>
    <row r="438" spans="1:2" x14ac:dyDescent="0.5">
      <c r="A438">
        <v>527.80902099609375</v>
      </c>
      <c r="B438">
        <v>418.29998779296875</v>
      </c>
    </row>
    <row r="439" spans="1:2" x14ac:dyDescent="0.5">
      <c r="A439">
        <v>527.8189697265625</v>
      </c>
      <c r="B439">
        <v>380.5</v>
      </c>
    </row>
    <row r="440" spans="1:2" x14ac:dyDescent="0.5">
      <c r="A440">
        <v>527.8289794921875</v>
      </c>
      <c r="B440">
        <v>371.20001220703125</v>
      </c>
    </row>
    <row r="441" spans="1:2" x14ac:dyDescent="0.5">
      <c r="A441">
        <v>527.8389892578125</v>
      </c>
      <c r="B441">
        <v>356.70001220703125</v>
      </c>
    </row>
    <row r="442" spans="1:2" x14ac:dyDescent="0.5">
      <c r="A442">
        <v>527.8489990234375</v>
      </c>
      <c r="B442">
        <v>253.30000305175781</v>
      </c>
    </row>
    <row r="443" spans="1:2" x14ac:dyDescent="0.5">
      <c r="A443">
        <v>527.8590087890625</v>
      </c>
      <c r="B443">
        <v>157.69999694824219</v>
      </c>
    </row>
    <row r="444" spans="1:2" x14ac:dyDescent="0.5">
      <c r="A444">
        <v>527.8690185546875</v>
      </c>
      <c r="B444">
        <v>129.80000305175781</v>
      </c>
    </row>
    <row r="445" spans="1:2" x14ac:dyDescent="0.5">
      <c r="A445">
        <v>527.8790283203125</v>
      </c>
      <c r="B445">
        <v>135</v>
      </c>
    </row>
    <row r="446" spans="1:2" x14ac:dyDescent="0.5">
      <c r="A446">
        <v>527.88897705078125</v>
      </c>
      <c r="B446">
        <v>136.30000305175781</v>
      </c>
    </row>
    <row r="447" spans="1:2" x14ac:dyDescent="0.5">
      <c r="A447">
        <v>527.89898681640625</v>
      </c>
      <c r="B447">
        <v>70.5</v>
      </c>
    </row>
    <row r="448" spans="1:2" x14ac:dyDescent="0.5">
      <c r="A448">
        <v>527.90899658203125</v>
      </c>
      <c r="B448">
        <v>13.75</v>
      </c>
    </row>
    <row r="449" spans="1:2" x14ac:dyDescent="0.5">
      <c r="A449">
        <v>527.91900634765625</v>
      </c>
      <c r="B449">
        <v>6.25</v>
      </c>
    </row>
    <row r="450" spans="1:2" x14ac:dyDescent="0.5">
      <c r="A450">
        <v>527.92901611328125</v>
      </c>
      <c r="B450">
        <v>6</v>
      </c>
    </row>
    <row r="451" spans="1:2" x14ac:dyDescent="0.5">
      <c r="A451">
        <v>527.93902587890625</v>
      </c>
      <c r="B451">
        <v>21.75</v>
      </c>
    </row>
    <row r="452" spans="1:2" x14ac:dyDescent="0.5">
      <c r="A452">
        <v>527.948974609375</v>
      </c>
      <c r="B452">
        <v>56</v>
      </c>
    </row>
    <row r="453" spans="1:2" x14ac:dyDescent="0.5">
      <c r="A453">
        <v>527.958984375</v>
      </c>
      <c r="B453">
        <v>94.25</v>
      </c>
    </row>
    <row r="454" spans="1:2" x14ac:dyDescent="0.5">
      <c r="A454">
        <v>527.969970703125</v>
      </c>
      <c r="B454">
        <v>101.30000305175781</v>
      </c>
    </row>
    <row r="455" spans="1:2" x14ac:dyDescent="0.5">
      <c r="A455">
        <v>527.97998046875</v>
      </c>
      <c r="B455">
        <v>67.25</v>
      </c>
    </row>
    <row r="456" spans="1:2" x14ac:dyDescent="0.5">
      <c r="A456">
        <v>527.989990234375</v>
      </c>
      <c r="B456">
        <v>48.75</v>
      </c>
    </row>
    <row r="457" spans="1:2" x14ac:dyDescent="0.5">
      <c r="A457">
        <v>528</v>
      </c>
      <c r="B457">
        <v>46</v>
      </c>
    </row>
    <row r="458" spans="1:2" x14ac:dyDescent="0.5">
      <c r="A458">
        <v>528.010009765625</v>
      </c>
      <c r="B458">
        <v>27.75</v>
      </c>
    </row>
    <row r="459" spans="1:2" x14ac:dyDescent="0.5">
      <c r="A459">
        <v>528.02001953125</v>
      </c>
      <c r="B459">
        <v>18.5</v>
      </c>
    </row>
    <row r="460" spans="1:2" x14ac:dyDescent="0.5">
      <c r="A460">
        <v>528.030029296875</v>
      </c>
      <c r="B460">
        <v>41.75</v>
      </c>
    </row>
    <row r="461" spans="1:2" x14ac:dyDescent="0.5">
      <c r="A461">
        <v>528.03997802734375</v>
      </c>
      <c r="B461">
        <v>56.5</v>
      </c>
    </row>
    <row r="462" spans="1:2" x14ac:dyDescent="0.5">
      <c r="A462">
        <v>528.04998779296875</v>
      </c>
      <c r="B462">
        <v>31.5</v>
      </c>
    </row>
    <row r="463" spans="1:2" x14ac:dyDescent="0.5">
      <c r="A463">
        <v>528.05999755859375</v>
      </c>
      <c r="B463">
        <v>13.5</v>
      </c>
    </row>
    <row r="464" spans="1:2" x14ac:dyDescent="0.5">
      <c r="A464">
        <v>528.07000732421875</v>
      </c>
      <c r="B464">
        <v>22.75</v>
      </c>
    </row>
    <row r="465" spans="1:2" x14ac:dyDescent="0.5">
      <c r="A465">
        <v>528.08001708984375</v>
      </c>
      <c r="B465">
        <v>27.5</v>
      </c>
    </row>
    <row r="466" spans="1:2" x14ac:dyDescent="0.5">
      <c r="A466">
        <v>528.09002685546875</v>
      </c>
      <c r="B466">
        <v>15</v>
      </c>
    </row>
    <row r="467" spans="1:2" x14ac:dyDescent="0.5">
      <c r="A467">
        <v>528.0999755859375</v>
      </c>
      <c r="B467">
        <v>2.75</v>
      </c>
    </row>
    <row r="468" spans="1:2" x14ac:dyDescent="0.5">
      <c r="A468">
        <v>528.1199951171875</v>
      </c>
      <c r="B468">
        <v>4.25</v>
      </c>
    </row>
    <row r="469" spans="1:2" x14ac:dyDescent="0.5">
      <c r="A469">
        <v>528.1300048828125</v>
      </c>
      <c r="B469">
        <v>14</v>
      </c>
    </row>
    <row r="470" spans="1:2" x14ac:dyDescent="0.5">
      <c r="A470">
        <v>528.1400146484375</v>
      </c>
      <c r="B470">
        <v>15.5</v>
      </c>
    </row>
    <row r="471" spans="1:2" x14ac:dyDescent="0.5">
      <c r="A471">
        <v>528.1500244140625</v>
      </c>
      <c r="B471">
        <v>6.5</v>
      </c>
    </row>
    <row r="472" spans="1:2" x14ac:dyDescent="0.5">
      <c r="A472">
        <v>528.15997314453125</v>
      </c>
      <c r="B472">
        <v>8.25</v>
      </c>
    </row>
    <row r="473" spans="1:2" x14ac:dyDescent="0.5">
      <c r="A473">
        <v>528.16998291015625</v>
      </c>
      <c r="B473">
        <v>14.5</v>
      </c>
    </row>
    <row r="474" spans="1:2" x14ac:dyDescent="0.5">
      <c r="A474">
        <v>528.17999267578125</v>
      </c>
      <c r="B474">
        <v>7.75</v>
      </c>
    </row>
    <row r="475" spans="1:2" x14ac:dyDescent="0.5">
      <c r="A475">
        <v>528.19000244140625</v>
      </c>
      <c r="B475">
        <v>7.25</v>
      </c>
    </row>
    <row r="476" spans="1:2" x14ac:dyDescent="0.5">
      <c r="A476">
        <v>528.20001220703125</v>
      </c>
      <c r="B476">
        <v>14.5</v>
      </c>
    </row>
    <row r="477" spans="1:2" x14ac:dyDescent="0.5">
      <c r="A477">
        <v>528.21002197265625</v>
      </c>
      <c r="B477">
        <v>21.5</v>
      </c>
    </row>
    <row r="478" spans="1:2" x14ac:dyDescent="0.5">
      <c r="A478">
        <v>528.219970703125</v>
      </c>
      <c r="B478">
        <v>27.25</v>
      </c>
    </row>
    <row r="479" spans="1:2" x14ac:dyDescent="0.5">
      <c r="A479">
        <v>528.22998046875</v>
      </c>
      <c r="B479">
        <v>25.5</v>
      </c>
    </row>
    <row r="480" spans="1:2" x14ac:dyDescent="0.5">
      <c r="A480">
        <v>528.239990234375</v>
      </c>
      <c r="B480">
        <v>33</v>
      </c>
    </row>
    <row r="481" spans="1:2" x14ac:dyDescent="0.5">
      <c r="A481">
        <v>528.25</v>
      </c>
      <c r="B481">
        <v>41.25</v>
      </c>
    </row>
    <row r="482" spans="1:2" x14ac:dyDescent="0.5">
      <c r="A482">
        <v>528.260009765625</v>
      </c>
      <c r="B482">
        <v>50.25</v>
      </c>
    </row>
    <row r="483" spans="1:2" x14ac:dyDescent="0.5">
      <c r="A483">
        <v>528.27099609375</v>
      </c>
      <c r="B483">
        <v>98</v>
      </c>
    </row>
    <row r="484" spans="1:2" x14ac:dyDescent="0.5">
      <c r="A484">
        <v>528.281005859375</v>
      </c>
      <c r="B484">
        <v>143.5</v>
      </c>
    </row>
    <row r="485" spans="1:2" x14ac:dyDescent="0.5">
      <c r="A485">
        <v>528.291015625</v>
      </c>
      <c r="B485">
        <v>133.30000305175781</v>
      </c>
    </row>
    <row r="486" spans="1:2" x14ac:dyDescent="0.5">
      <c r="A486">
        <v>528.301025390625</v>
      </c>
      <c r="B486">
        <v>113.5</v>
      </c>
    </row>
    <row r="487" spans="1:2" x14ac:dyDescent="0.5">
      <c r="A487">
        <v>528.31097412109375</v>
      </c>
      <c r="B487">
        <v>110.69999694824219</v>
      </c>
    </row>
    <row r="488" spans="1:2" x14ac:dyDescent="0.5">
      <c r="A488">
        <v>528.32098388671875</v>
      </c>
      <c r="B488">
        <v>103.80000305175781</v>
      </c>
    </row>
    <row r="489" spans="1:2" x14ac:dyDescent="0.5">
      <c r="A489">
        <v>528.33099365234375</v>
      </c>
      <c r="B489">
        <v>82</v>
      </c>
    </row>
    <row r="490" spans="1:2" x14ac:dyDescent="0.5">
      <c r="A490">
        <v>528.34100341796875</v>
      </c>
      <c r="B490">
        <v>56.5</v>
      </c>
    </row>
    <row r="491" spans="1:2" x14ac:dyDescent="0.5">
      <c r="A491">
        <v>528.35101318359375</v>
      </c>
      <c r="B491">
        <v>41.5</v>
      </c>
    </row>
    <row r="492" spans="1:2" x14ac:dyDescent="0.5">
      <c r="A492">
        <v>528.36102294921875</v>
      </c>
      <c r="B492">
        <v>22.5</v>
      </c>
    </row>
    <row r="493" spans="1:2" x14ac:dyDescent="0.5">
      <c r="A493">
        <v>528.3709716796875</v>
      </c>
      <c r="B493">
        <v>12</v>
      </c>
    </row>
    <row r="494" spans="1:2" x14ac:dyDescent="0.5">
      <c r="A494">
        <v>528.3809814453125</v>
      </c>
      <c r="B494">
        <v>23.5</v>
      </c>
    </row>
    <row r="495" spans="1:2" x14ac:dyDescent="0.5">
      <c r="A495">
        <v>528.3909912109375</v>
      </c>
      <c r="B495">
        <v>34.5</v>
      </c>
    </row>
    <row r="496" spans="1:2" x14ac:dyDescent="0.5">
      <c r="A496">
        <v>528.4010009765625</v>
      </c>
      <c r="B496">
        <v>32.75</v>
      </c>
    </row>
    <row r="497" spans="1:2" x14ac:dyDescent="0.5">
      <c r="A497">
        <v>528.4110107421875</v>
      </c>
      <c r="B497">
        <v>29.25</v>
      </c>
    </row>
    <row r="498" spans="1:2" x14ac:dyDescent="0.5">
      <c r="A498">
        <v>528.4210205078125</v>
      </c>
      <c r="B498">
        <v>29.5</v>
      </c>
    </row>
    <row r="499" spans="1:2" x14ac:dyDescent="0.5">
      <c r="A499">
        <v>528.4310302734375</v>
      </c>
      <c r="B499">
        <v>18.25</v>
      </c>
    </row>
    <row r="500" spans="1:2" x14ac:dyDescent="0.5">
      <c r="A500">
        <v>528.44097900390625</v>
      </c>
      <c r="B500">
        <v>3.75</v>
      </c>
    </row>
    <row r="501" spans="1:2" x14ac:dyDescent="0.5">
      <c r="A501">
        <v>528.45098876953125</v>
      </c>
      <c r="B501">
        <v>0</v>
      </c>
    </row>
    <row r="502" spans="1:2" x14ac:dyDescent="0.5">
      <c r="A502">
        <v>528.46099853515625</v>
      </c>
      <c r="B502">
        <v>3.25</v>
      </c>
    </row>
    <row r="503" spans="1:2" x14ac:dyDescent="0.5">
      <c r="A503">
        <v>528.47100830078125</v>
      </c>
      <c r="B503">
        <v>10.5</v>
      </c>
    </row>
    <row r="504" spans="1:2" x14ac:dyDescent="0.5">
      <c r="A504">
        <v>528.48101806640625</v>
      </c>
      <c r="B504">
        <v>20.5</v>
      </c>
    </row>
    <row r="505" spans="1:2" x14ac:dyDescent="0.5">
      <c r="A505">
        <v>528.49102783203125</v>
      </c>
      <c r="B505">
        <v>35.75</v>
      </c>
    </row>
    <row r="506" spans="1:2" x14ac:dyDescent="0.5">
      <c r="A506">
        <v>528.5009765625</v>
      </c>
      <c r="B506">
        <v>63.25</v>
      </c>
    </row>
    <row r="507" spans="1:2" x14ac:dyDescent="0.5">
      <c r="A507">
        <v>528.510986328125</v>
      </c>
      <c r="B507">
        <v>72</v>
      </c>
    </row>
    <row r="508" spans="1:2" x14ac:dyDescent="0.5">
      <c r="A508">
        <v>528.52099609375</v>
      </c>
      <c r="B508">
        <v>36</v>
      </c>
    </row>
    <row r="509" spans="1:2" x14ac:dyDescent="0.5">
      <c r="A509">
        <v>528.531005859375</v>
      </c>
      <c r="B509">
        <v>5.75</v>
      </c>
    </row>
    <row r="510" spans="1:2" x14ac:dyDescent="0.5">
      <c r="A510">
        <v>528.541015625</v>
      </c>
      <c r="B510">
        <v>1</v>
      </c>
    </row>
    <row r="511" spans="1:2" x14ac:dyDescent="0.5">
      <c r="A511">
        <v>528.552001953125</v>
      </c>
      <c r="B511">
        <v>3.25</v>
      </c>
    </row>
    <row r="512" spans="1:2" x14ac:dyDescent="0.5">
      <c r="A512">
        <v>528.56201171875</v>
      </c>
      <c r="B512">
        <v>18.25</v>
      </c>
    </row>
    <row r="513" spans="1:2" x14ac:dyDescent="0.5">
      <c r="A513">
        <v>528.572021484375</v>
      </c>
      <c r="B513">
        <v>37.25</v>
      </c>
    </row>
    <row r="514" spans="1:2" x14ac:dyDescent="0.5">
      <c r="A514">
        <v>528.58197021484375</v>
      </c>
      <c r="B514">
        <v>39.75</v>
      </c>
    </row>
    <row r="515" spans="1:2" x14ac:dyDescent="0.5">
      <c r="A515">
        <v>528.59197998046875</v>
      </c>
      <c r="B515">
        <v>24.5</v>
      </c>
    </row>
    <row r="516" spans="1:2" x14ac:dyDescent="0.5">
      <c r="A516">
        <v>528.60198974609375</v>
      </c>
      <c r="B516">
        <v>7</v>
      </c>
    </row>
    <row r="517" spans="1:2" x14ac:dyDescent="0.5">
      <c r="A517">
        <v>528.61199951171875</v>
      </c>
      <c r="B517">
        <v>1</v>
      </c>
    </row>
    <row r="518" spans="1:2" x14ac:dyDescent="0.5">
      <c r="A518">
        <v>528.62200927734375</v>
      </c>
      <c r="B518">
        <v>7.25</v>
      </c>
    </row>
    <row r="519" spans="1:2" x14ac:dyDescent="0.5">
      <c r="A519">
        <v>528.63201904296875</v>
      </c>
      <c r="B519">
        <v>11.5</v>
      </c>
    </row>
    <row r="520" spans="1:2" x14ac:dyDescent="0.5">
      <c r="A520">
        <v>528.64202880859375</v>
      </c>
      <c r="B520">
        <v>6.75</v>
      </c>
    </row>
    <row r="521" spans="1:2" x14ac:dyDescent="0.5">
      <c r="A521">
        <v>528.6519775390625</v>
      </c>
      <c r="B521">
        <v>6</v>
      </c>
    </row>
    <row r="522" spans="1:2" x14ac:dyDescent="0.5">
      <c r="A522">
        <v>528.6619873046875</v>
      </c>
      <c r="B522">
        <v>7.5</v>
      </c>
    </row>
    <row r="523" spans="1:2" x14ac:dyDescent="0.5">
      <c r="A523">
        <v>528.6719970703125</v>
      </c>
      <c r="B523">
        <v>3</v>
      </c>
    </row>
    <row r="524" spans="1:2" x14ac:dyDescent="0.5">
      <c r="A524">
        <v>528.6820068359375</v>
      </c>
      <c r="B524">
        <v>14</v>
      </c>
    </row>
    <row r="525" spans="1:2" x14ac:dyDescent="0.5">
      <c r="A525">
        <v>528.6920166015625</v>
      </c>
      <c r="B525">
        <v>30.5</v>
      </c>
    </row>
    <row r="526" spans="1:2" x14ac:dyDescent="0.5">
      <c r="A526">
        <v>528.7020263671875</v>
      </c>
      <c r="B526">
        <v>45.25</v>
      </c>
    </row>
    <row r="527" spans="1:2" x14ac:dyDescent="0.5">
      <c r="A527">
        <v>528.71197509765625</v>
      </c>
      <c r="B527">
        <v>90.25</v>
      </c>
    </row>
    <row r="528" spans="1:2" x14ac:dyDescent="0.5">
      <c r="A528">
        <v>528.72198486328125</v>
      </c>
      <c r="B528">
        <v>163.30000305175781</v>
      </c>
    </row>
    <row r="529" spans="1:2" x14ac:dyDescent="0.5">
      <c r="A529">
        <v>528.73199462890625</v>
      </c>
      <c r="B529">
        <v>266</v>
      </c>
    </row>
    <row r="530" spans="1:2" x14ac:dyDescent="0.5">
      <c r="A530">
        <v>528.74200439453125</v>
      </c>
      <c r="B530">
        <v>334</v>
      </c>
    </row>
    <row r="531" spans="1:2" x14ac:dyDescent="0.5">
      <c r="A531">
        <v>528.75201416015625</v>
      </c>
      <c r="B531">
        <v>322.79998779296875</v>
      </c>
    </row>
    <row r="532" spans="1:2" x14ac:dyDescent="0.5">
      <c r="A532">
        <v>528.76202392578125</v>
      </c>
      <c r="B532">
        <v>315.20001220703125</v>
      </c>
    </row>
    <row r="533" spans="1:2" x14ac:dyDescent="0.5">
      <c r="A533">
        <v>528.77197265625</v>
      </c>
      <c r="B533">
        <v>353.5</v>
      </c>
    </row>
    <row r="534" spans="1:2" x14ac:dyDescent="0.5">
      <c r="A534">
        <v>528.781982421875</v>
      </c>
      <c r="B534">
        <v>478.70001220703125</v>
      </c>
    </row>
    <row r="535" spans="1:2" x14ac:dyDescent="0.5">
      <c r="A535">
        <v>528.7919921875</v>
      </c>
      <c r="B535">
        <v>563.79998779296875</v>
      </c>
    </row>
    <row r="536" spans="1:2" x14ac:dyDescent="0.5">
      <c r="A536">
        <v>528.802001953125</v>
      </c>
      <c r="B536">
        <v>452.5</v>
      </c>
    </row>
    <row r="537" spans="1:2" x14ac:dyDescent="0.5">
      <c r="A537">
        <v>528.81201171875</v>
      </c>
      <c r="B537">
        <v>328.79998779296875</v>
      </c>
    </row>
    <row r="538" spans="1:2" x14ac:dyDescent="0.5">
      <c r="A538">
        <v>528.822998046875</v>
      </c>
      <c r="B538">
        <v>298.5</v>
      </c>
    </row>
    <row r="539" spans="1:2" x14ac:dyDescent="0.5">
      <c r="A539">
        <v>528.8330078125</v>
      </c>
      <c r="B539">
        <v>305.79998779296875</v>
      </c>
    </row>
    <row r="540" spans="1:2" x14ac:dyDescent="0.5">
      <c r="A540">
        <v>528.843017578125</v>
      </c>
      <c r="B540">
        <v>332.5</v>
      </c>
    </row>
    <row r="541" spans="1:2" x14ac:dyDescent="0.5">
      <c r="A541">
        <v>528.85302734375</v>
      </c>
      <c r="B541">
        <v>300.70001220703125</v>
      </c>
    </row>
    <row r="542" spans="1:2" x14ac:dyDescent="0.5">
      <c r="A542">
        <v>528.86297607421875</v>
      </c>
      <c r="B542">
        <v>204</v>
      </c>
    </row>
    <row r="543" spans="1:2" x14ac:dyDescent="0.5">
      <c r="A543">
        <v>528.87298583984375</v>
      </c>
      <c r="B543">
        <v>127</v>
      </c>
    </row>
    <row r="544" spans="1:2" x14ac:dyDescent="0.5">
      <c r="A544">
        <v>528.88299560546875</v>
      </c>
      <c r="B544">
        <v>81.25</v>
      </c>
    </row>
    <row r="545" spans="1:2" x14ac:dyDescent="0.5">
      <c r="A545">
        <v>528.89300537109375</v>
      </c>
      <c r="B545">
        <v>44.5</v>
      </c>
    </row>
    <row r="546" spans="1:2" x14ac:dyDescent="0.5">
      <c r="A546">
        <v>528.90301513671875</v>
      </c>
      <c r="B546">
        <v>18</v>
      </c>
    </row>
    <row r="547" spans="1:2" x14ac:dyDescent="0.5">
      <c r="A547">
        <v>528.91302490234375</v>
      </c>
      <c r="B547">
        <v>15.5</v>
      </c>
    </row>
    <row r="548" spans="1:2" x14ac:dyDescent="0.5">
      <c r="A548">
        <v>528.9229736328125</v>
      </c>
      <c r="B548">
        <v>29</v>
      </c>
    </row>
    <row r="549" spans="1:2" x14ac:dyDescent="0.5">
      <c r="A549">
        <v>528.9329833984375</v>
      </c>
      <c r="B549">
        <v>37.5</v>
      </c>
    </row>
    <row r="550" spans="1:2" x14ac:dyDescent="0.5">
      <c r="A550">
        <v>528.9429931640625</v>
      </c>
      <c r="B550">
        <v>48.5</v>
      </c>
    </row>
    <row r="551" spans="1:2" x14ac:dyDescent="0.5">
      <c r="A551">
        <v>528.9530029296875</v>
      </c>
      <c r="B551">
        <v>43.75</v>
      </c>
    </row>
    <row r="552" spans="1:2" x14ac:dyDescent="0.5">
      <c r="A552">
        <v>528.9630126953125</v>
      </c>
      <c r="B552">
        <v>18.5</v>
      </c>
    </row>
    <row r="553" spans="1:2" x14ac:dyDescent="0.5">
      <c r="A553">
        <v>528.9730224609375</v>
      </c>
      <c r="B553">
        <v>6.25</v>
      </c>
    </row>
    <row r="554" spans="1:2" x14ac:dyDescent="0.5">
      <c r="A554">
        <v>528.98297119140625</v>
      </c>
      <c r="B554">
        <v>19.25</v>
      </c>
    </row>
    <row r="555" spans="1:2" x14ac:dyDescent="0.5">
      <c r="A555">
        <v>528.99298095703125</v>
      </c>
      <c r="B555">
        <v>34.25</v>
      </c>
    </row>
    <row r="556" spans="1:2" x14ac:dyDescent="0.5">
      <c r="A556">
        <v>529.00299072265625</v>
      </c>
      <c r="B556">
        <v>22</v>
      </c>
    </row>
    <row r="557" spans="1:2" x14ac:dyDescent="0.5">
      <c r="A557">
        <v>529.01300048828125</v>
      </c>
      <c r="B557">
        <v>3.75</v>
      </c>
    </row>
    <row r="558" spans="1:2" x14ac:dyDescent="0.5">
      <c r="A558">
        <v>529.02301025390625</v>
      </c>
      <c r="B558">
        <v>21.75</v>
      </c>
    </row>
    <row r="559" spans="1:2" x14ac:dyDescent="0.5">
      <c r="A559">
        <v>529.03302001953125</v>
      </c>
      <c r="B559">
        <v>62.25</v>
      </c>
    </row>
    <row r="560" spans="1:2" x14ac:dyDescent="0.5">
      <c r="A560">
        <v>529.04302978515625</v>
      </c>
      <c r="B560">
        <v>77</v>
      </c>
    </row>
    <row r="561" spans="1:2" x14ac:dyDescent="0.5">
      <c r="A561">
        <v>529.052978515625</v>
      </c>
      <c r="B561">
        <v>57.75</v>
      </c>
    </row>
    <row r="562" spans="1:2" x14ac:dyDescent="0.5">
      <c r="A562">
        <v>529.06298828125</v>
      </c>
      <c r="B562">
        <v>26.75</v>
      </c>
    </row>
    <row r="563" spans="1:2" x14ac:dyDescent="0.5">
      <c r="A563">
        <v>529.072998046875</v>
      </c>
      <c r="B563">
        <v>10.25</v>
      </c>
    </row>
    <row r="564" spans="1:2" x14ac:dyDescent="0.5">
      <c r="A564">
        <v>529.0830078125</v>
      </c>
      <c r="B564">
        <v>12</v>
      </c>
    </row>
    <row r="565" spans="1:2" x14ac:dyDescent="0.5">
      <c r="A565">
        <v>529.093994140625</v>
      </c>
      <c r="B565">
        <v>15.5</v>
      </c>
    </row>
    <row r="566" spans="1:2" x14ac:dyDescent="0.5">
      <c r="A566">
        <v>529.10400390625</v>
      </c>
      <c r="B566">
        <v>13</v>
      </c>
    </row>
    <row r="567" spans="1:2" x14ac:dyDescent="0.5">
      <c r="A567">
        <v>529.114013671875</v>
      </c>
      <c r="B567">
        <v>12</v>
      </c>
    </row>
    <row r="568" spans="1:2" x14ac:dyDescent="0.5">
      <c r="A568">
        <v>529.1240234375</v>
      </c>
      <c r="B568">
        <v>16.75</v>
      </c>
    </row>
    <row r="569" spans="1:2" x14ac:dyDescent="0.5">
      <c r="A569">
        <v>529.13397216796875</v>
      </c>
      <c r="B569">
        <v>12.75</v>
      </c>
    </row>
    <row r="570" spans="1:2" x14ac:dyDescent="0.5">
      <c r="A570">
        <v>529.14398193359375</v>
      </c>
      <c r="B570">
        <v>5</v>
      </c>
    </row>
    <row r="571" spans="1:2" x14ac:dyDescent="0.5">
      <c r="A571">
        <v>529.15399169921875</v>
      </c>
      <c r="B571">
        <v>8.75</v>
      </c>
    </row>
    <row r="572" spans="1:2" x14ac:dyDescent="0.5">
      <c r="A572">
        <v>529.16400146484375</v>
      </c>
      <c r="B572">
        <v>12.25</v>
      </c>
    </row>
    <row r="573" spans="1:2" x14ac:dyDescent="0.5">
      <c r="A573">
        <v>529.17401123046875</v>
      </c>
      <c r="B573">
        <v>8.75</v>
      </c>
    </row>
    <row r="574" spans="1:2" x14ac:dyDescent="0.5">
      <c r="A574">
        <v>529.18402099609375</v>
      </c>
      <c r="B574">
        <v>15.25</v>
      </c>
    </row>
    <row r="575" spans="1:2" x14ac:dyDescent="0.5">
      <c r="A575">
        <v>529.1939697265625</v>
      </c>
      <c r="B575">
        <v>26.75</v>
      </c>
    </row>
    <row r="576" spans="1:2" x14ac:dyDescent="0.5">
      <c r="A576">
        <v>529.2039794921875</v>
      </c>
      <c r="B576">
        <v>31</v>
      </c>
    </row>
    <row r="577" spans="1:2" x14ac:dyDescent="0.5">
      <c r="A577">
        <v>529.2139892578125</v>
      </c>
      <c r="B577">
        <v>32.5</v>
      </c>
    </row>
    <row r="578" spans="1:2" x14ac:dyDescent="0.5">
      <c r="A578">
        <v>529.2239990234375</v>
      </c>
      <c r="B578">
        <v>36</v>
      </c>
    </row>
    <row r="579" spans="1:2" x14ac:dyDescent="0.5">
      <c r="A579">
        <v>529.2340087890625</v>
      </c>
      <c r="B579">
        <v>59.25</v>
      </c>
    </row>
    <row r="580" spans="1:2" x14ac:dyDescent="0.5">
      <c r="A580">
        <v>529.2440185546875</v>
      </c>
      <c r="B580">
        <v>77.75</v>
      </c>
    </row>
    <row r="581" spans="1:2" x14ac:dyDescent="0.5">
      <c r="A581">
        <v>529.2540283203125</v>
      </c>
      <c r="B581">
        <v>72.75</v>
      </c>
    </row>
    <row r="582" spans="1:2" x14ac:dyDescent="0.5">
      <c r="A582">
        <v>529.26397705078125</v>
      </c>
      <c r="B582">
        <v>73.25</v>
      </c>
    </row>
    <row r="583" spans="1:2" x14ac:dyDescent="0.5">
      <c r="A583">
        <v>529.27398681640625</v>
      </c>
      <c r="B583">
        <v>74</v>
      </c>
    </row>
    <row r="584" spans="1:2" x14ac:dyDescent="0.5">
      <c r="A584">
        <v>529.28399658203125</v>
      </c>
      <c r="B584">
        <v>83.75</v>
      </c>
    </row>
    <row r="585" spans="1:2" x14ac:dyDescent="0.5">
      <c r="A585">
        <v>529.29400634765625</v>
      </c>
      <c r="B585">
        <v>79.75</v>
      </c>
    </row>
  </sheetData>
  <sheetProtection sheet="1" objects="1" scenarios="1" formatCells="0"/>
  <sortState xmlns:xlrd2="http://schemas.microsoft.com/office/spreadsheetml/2017/richdata2" ref="A1:B585">
    <sortCondition ref="A1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T584"/>
  <sheetViews>
    <sheetView workbookViewId="0">
      <selection activeCell="A27" sqref="A27"/>
    </sheetView>
  </sheetViews>
  <sheetFormatPr defaultRowHeight="14.35" x14ac:dyDescent="0.5"/>
  <cols>
    <col min="6" max="6" width="17.703125" customWidth="1"/>
  </cols>
  <sheetData>
    <row r="1" spans="1:20" ht="14.7" thickBot="1" x14ac:dyDescent="0.55000000000000004">
      <c r="A1">
        <v>523.43499755859375</v>
      </c>
      <c r="B1">
        <v>13.25</v>
      </c>
      <c r="C1" s="2" t="s">
        <v>21</v>
      </c>
      <c r="D1">
        <f>D2 - (1/$G$6)</f>
        <v>524.28497314453125</v>
      </c>
      <c r="E1">
        <v>0</v>
      </c>
      <c r="G1" s="2" t="s">
        <v>23</v>
      </c>
      <c r="H1" s="2" t="s">
        <v>24</v>
      </c>
      <c r="I1" s="2" t="s">
        <v>24</v>
      </c>
      <c r="J1">
        <f>'hidden params'!J1</f>
        <v>1</v>
      </c>
      <c r="K1">
        <f>IF(ISNUMBER(D1),ROUND((D1-I$2)*$G$6,0),"")</f>
        <v>1</v>
      </c>
      <c r="L1">
        <f>IF(ISNUMBER((((EXP(GAMMALN($I$3+1)))/((EXP(GAMMALN(K1+1)))*(EXP(GAMMALN($I$3-K1+1))))))*(($I$8)^K1)*((1-$I$8)^($I$3-K1))),(((EXP(GAMMALN($I$3+1)))/((EXP(GAMMALN(K1+1)))*(EXP(GAMMALN($I$3-K1+1))))))*(($I$8)^K1)*((1-$I$8)^($I$3-K1)),0)</f>
        <v>1.2757549378322291E-4</v>
      </c>
      <c r="M1">
        <f>I$7*(L$1*J1) + $I$4</f>
        <v>66.450805072626522</v>
      </c>
      <c r="P1">
        <f>IF(ISNUMBER(D1),M1,"")</f>
        <v>66.450805072626522</v>
      </c>
      <c r="Q1">
        <f>IF(ISNUMBER(P1),P1-E1,"")</f>
        <v>66.450805072626522</v>
      </c>
      <c r="R1">
        <f>IF(ISNUMBER(P1),Q1*Q1,"")</f>
        <v>4415.7094948002068</v>
      </c>
      <c r="S1">
        <f>IF(ISNUMBER(P1),((IF(P1&gt;E1,I$5*(P1-E1),P1-E1)))^2,"")</f>
        <v>4415.7094948002068</v>
      </c>
      <c r="T1">
        <f>IF(ISNUMBER(P1),(M1*D1),"")</f>
        <v>34839.158552934474</v>
      </c>
    </row>
    <row r="2" spans="1:20" ht="14.7" thickTop="1" x14ac:dyDescent="0.5">
      <c r="A2">
        <v>523.44500732421875</v>
      </c>
      <c r="B2">
        <v>15.75</v>
      </c>
      <c r="C2" s="2" t="s">
        <v>22</v>
      </c>
      <c r="D2">
        <f>D3 - (1/$G$6)</f>
        <v>524.78497314453125</v>
      </c>
      <c r="E2">
        <v>0</v>
      </c>
      <c r="F2" s="3" t="s">
        <v>25</v>
      </c>
      <c r="G2" s="4">
        <v>2.8133544921875</v>
      </c>
      <c r="H2" t="s">
        <v>434</v>
      </c>
      <c r="I2">
        <f>'hidden params'!I2</f>
        <v>523.77129500000001</v>
      </c>
      <c r="J2">
        <f>'hidden params'!J2</f>
        <v>0.60095572250709473</v>
      </c>
      <c r="K2">
        <f t="shared" ref="K2:K30" si="0">IF(ISNUMBER(D2),ROUND((D2-I$2)*$G$6,0),"")</f>
        <v>2</v>
      </c>
      <c r="L2">
        <f t="shared" ref="L2:L30" si="1">IF(ISNUMBER((((EXP(GAMMALN($I$3+1)))/((EXP(GAMMALN(K2+1)))*(EXP(GAMMALN($I$3-K2+1))))))*(($I$8)^K2)*((1-$I$8)^($I$3-K2))),(((EXP(GAMMALN($I$3+1)))/((EXP(GAMMALN(K2+1)))*(EXP(GAMMALN($I$3-K2+1))))))*(($I$8)^K2)*((1-$I$8)^($I$3-K2)),0)</f>
        <v>1.8367186333527463E-3</v>
      </c>
      <c r="M2">
        <f>I$7*((L$1*J2)+(L$2*J1)) + $I$4</f>
        <v>996.63365432838168</v>
      </c>
      <c r="P2">
        <f t="shared" ref="P2:P30" si="2">IF(ISNUMBER(D2),M2,"")</f>
        <v>996.63365432838168</v>
      </c>
      <c r="Q2">
        <f t="shared" ref="Q2:Q30" si="3">IF(ISNUMBER(P2),P2-E2,"")</f>
        <v>996.63365432838168</v>
      </c>
      <c r="R2">
        <f t="shared" ref="R2:R30" si="4">IF(ISNUMBER(P2),Q2*Q2,"")</f>
        <v>993278.64093994419</v>
      </c>
      <c r="S2">
        <f t="shared" ref="S2:S30" si="5">IF(ISNUMBER(P2),((IF(P2&gt;E2,I$5*(P2-E2),P2-E2)))^2,"")</f>
        <v>993278.64093994419</v>
      </c>
      <c r="T2">
        <f t="shared" ref="T2:T30" si="6">IF(ISNUMBER(P2),(M2*D2),"")</f>
        <v>523018.36552165583</v>
      </c>
    </row>
    <row r="3" spans="1:20" x14ac:dyDescent="0.5">
      <c r="A3">
        <v>523.45501708984375</v>
      </c>
      <c r="B3">
        <v>7.75</v>
      </c>
      <c r="D3">
        <f>D4 - (1/$G$6)</f>
        <v>525.28497314453125</v>
      </c>
      <c r="E3">
        <v>0</v>
      </c>
      <c r="F3" s="7" t="s">
        <v>19</v>
      </c>
      <c r="G3" s="8">
        <f>IF(ISBLANK(G2),"",$G$2*$G$6)</f>
        <v>5.626708984375</v>
      </c>
      <c r="H3" t="s">
        <v>435</v>
      </c>
      <c r="I3">
        <v>7.2200180148492263</v>
      </c>
      <c r="J3">
        <f>'hidden params'!J3</f>
        <v>0.20220994369181175</v>
      </c>
      <c r="K3">
        <f t="shared" si="0"/>
        <v>3</v>
      </c>
      <c r="L3">
        <f t="shared" si="1"/>
        <v>1.4794732120700252E-2</v>
      </c>
      <c r="M3">
        <f>I$7*((L$1*J3)+(L$2*J2)+(L$3*J1)) + $I$4</f>
        <v>8294.5679373085586</v>
      </c>
      <c r="P3">
        <f t="shared" si="2"/>
        <v>8294.5679373085586</v>
      </c>
      <c r="Q3">
        <f t="shared" si="3"/>
        <v>8294.5679373085586</v>
      </c>
      <c r="R3">
        <f t="shared" si="4"/>
        <v>68799857.266627163</v>
      </c>
      <c r="S3">
        <f t="shared" si="5"/>
        <v>68799857.266627163</v>
      </c>
      <c r="T3">
        <f t="shared" si="6"/>
        <v>4357011.8961946163</v>
      </c>
    </row>
    <row r="4" spans="1:20" x14ac:dyDescent="0.5">
      <c r="A4">
        <v>523.46502685546875</v>
      </c>
      <c r="B4">
        <v>0</v>
      </c>
      <c r="D4">
        <v>525.78497314453125</v>
      </c>
      <c r="E4">
        <v>34340</v>
      </c>
      <c r="F4" s="5" t="s">
        <v>26</v>
      </c>
      <c r="G4" s="6">
        <v>527.12225341796875</v>
      </c>
      <c r="H4" t="s">
        <v>11</v>
      </c>
      <c r="I4">
        <v>0</v>
      </c>
      <c r="J4">
        <f>'hidden params'!J4</f>
        <v>4.9195920044795109E-2</v>
      </c>
      <c r="K4">
        <f t="shared" si="0"/>
        <v>4</v>
      </c>
      <c r="L4">
        <f t="shared" si="1"/>
        <v>7.2256204780421704E-2</v>
      </c>
      <c r="M4">
        <f>I$7*((L$1*J4)+(L$2*J3)+(L$3*J2)+(L$4*J1)) + $I$4</f>
        <v>42464.211563205048</v>
      </c>
      <c r="P4">
        <f t="shared" si="2"/>
        <v>42464.211563205048</v>
      </c>
      <c r="Q4">
        <f t="shared" si="3"/>
        <v>8124.2115632050482</v>
      </c>
      <c r="R4">
        <f t="shared" si="4"/>
        <v>66002813.523714609</v>
      </c>
      <c r="S4">
        <f t="shared" si="5"/>
        <v>66002813.523714609</v>
      </c>
      <c r="T4">
        <f t="shared" si="6"/>
        <v>22327044.336363461</v>
      </c>
    </row>
    <row r="5" spans="1:20" ht="14.7" thickBot="1" x14ac:dyDescent="0.55000000000000004">
      <c r="A5">
        <v>523.4749755859375</v>
      </c>
      <c r="B5">
        <v>0</v>
      </c>
      <c r="D5">
        <v>526.2860107421875</v>
      </c>
      <c r="E5">
        <v>140600</v>
      </c>
      <c r="F5" s="9" t="s">
        <v>27</v>
      </c>
      <c r="G5" s="10">
        <f>($G$4-1.00794)*$G$6</f>
        <v>1052.2286268359376</v>
      </c>
      <c r="H5" t="s">
        <v>436</v>
      </c>
      <c r="I5">
        <f>'hidden params'!D2</f>
        <v>1</v>
      </c>
      <c r="J5">
        <f>'hidden params'!J5</f>
        <v>9.56276746222493E-3</v>
      </c>
      <c r="K5">
        <f t="shared" si="0"/>
        <v>5</v>
      </c>
      <c r="L5">
        <f t="shared" si="1"/>
        <v>0.21541560992219769</v>
      </c>
      <c r="M5">
        <f>I$7*((L$1*J5)+(L$2*J4)+(L$3*J3)+(L$4*J2)+(L$5*J1)) + $I$4</f>
        <v>136428.2541892537</v>
      </c>
      <c r="P5">
        <f t="shared" si="2"/>
        <v>136428.2541892537</v>
      </c>
      <c r="Q5">
        <f t="shared" si="3"/>
        <v>-4171.7458107463026</v>
      </c>
      <c r="R5">
        <f t="shared" si="4"/>
        <v>17403463.109479327</v>
      </c>
      <c r="S5">
        <f t="shared" si="5"/>
        <v>17403463.109479327</v>
      </c>
      <c r="T5">
        <f t="shared" si="6"/>
        <v>71800281.649783462</v>
      </c>
    </row>
    <row r="6" spans="1:20" ht="14.7" thickTop="1" x14ac:dyDescent="0.5">
      <c r="A6">
        <v>523.4849853515625</v>
      </c>
      <c r="B6">
        <v>1.75</v>
      </c>
      <c r="D6">
        <v>526.7860107421875</v>
      </c>
      <c r="E6">
        <v>269200</v>
      </c>
      <c r="F6" t="s">
        <v>28</v>
      </c>
      <c r="G6">
        <v>2</v>
      </c>
      <c r="H6" t="s">
        <v>437</v>
      </c>
      <c r="I6">
        <f>SUM(S1:S30)</f>
        <v>178212301.70605144</v>
      </c>
      <c r="J6">
        <f>'hidden params'!J6</f>
        <v>1.5654537401586068E-3</v>
      </c>
      <c r="K6">
        <f t="shared" si="0"/>
        <v>6</v>
      </c>
      <c r="L6">
        <f t="shared" si="1"/>
        <v>0.36897432443356643</v>
      </c>
      <c r="M6">
        <f>I$7*((L$1*J6)+(L$2*J5)+(L$3*J4)+(L$4*J3)+(L$5*J2)+(L$6*J1)) + $I$4</f>
        <v>267618.00920070452</v>
      </c>
      <c r="P6">
        <f t="shared" si="2"/>
        <v>267618.00920070452</v>
      </c>
      <c r="Q6">
        <f t="shared" si="3"/>
        <v>-1581.9907992954832</v>
      </c>
      <c r="R6">
        <f t="shared" si="4"/>
        <v>2502694.8890555617</v>
      </c>
      <c r="S6">
        <f t="shared" si="5"/>
        <v>2502694.8890555617</v>
      </c>
      <c r="T6">
        <f t="shared" si="6"/>
        <v>140977423.46960518</v>
      </c>
    </row>
    <row r="7" spans="1:20" x14ac:dyDescent="0.5">
      <c r="A7">
        <v>523.4949951171875</v>
      </c>
      <c r="B7">
        <v>6.75</v>
      </c>
      <c r="D7">
        <v>527.2979736328125</v>
      </c>
      <c r="E7">
        <v>292100</v>
      </c>
      <c r="F7" t="s">
        <v>29</v>
      </c>
      <c r="G7" s="11">
        <v>0.10000000149011612</v>
      </c>
      <c r="H7" t="s">
        <v>438</v>
      </c>
      <c r="I7">
        <v>520874.37094729295</v>
      </c>
      <c r="J7">
        <f>'hidden params'!J7</f>
        <v>2.2288478874357397E-4</v>
      </c>
      <c r="K7">
        <f t="shared" si="0"/>
        <v>7</v>
      </c>
      <c r="L7">
        <f t="shared" si="1"/>
        <v>0.29769948055189871</v>
      </c>
      <c r="M7">
        <f>I$7*((L$1*J7)+(L$2*J6)+(L$3*J5)+(L$4*J4)+(L$5*J3)+(L$6*J2)+(L$7*J1)) + $I$4</f>
        <v>295176.89300782181</v>
      </c>
      <c r="P7">
        <f t="shared" si="2"/>
        <v>295176.89300782181</v>
      </c>
      <c r="Q7">
        <f t="shared" si="3"/>
        <v>3076.8930078218109</v>
      </c>
      <c r="R7">
        <f t="shared" si="4"/>
        <v>9467270.5815827511</v>
      </c>
      <c r="S7">
        <f t="shared" si="5"/>
        <v>9467270.5815827511</v>
      </c>
      <c r="T7">
        <f t="shared" si="6"/>
        <v>155646177.54625395</v>
      </c>
    </row>
    <row r="8" spans="1:20" x14ac:dyDescent="0.5">
      <c r="A8">
        <v>523.5050048828125</v>
      </c>
      <c r="B8">
        <v>9.75</v>
      </c>
      <c r="D8">
        <v>527.79901123046875</v>
      </c>
      <c r="E8">
        <v>159900</v>
      </c>
      <c r="F8" t="s">
        <v>30</v>
      </c>
      <c r="G8" s="11">
        <v>2.9999999329447746E-2</v>
      </c>
      <c r="H8" t="s">
        <v>439</v>
      </c>
      <c r="I8">
        <v>0.82235748181840074</v>
      </c>
      <c r="J8">
        <f>'hidden params'!J8</f>
        <v>2.8200854503395628E-5</v>
      </c>
      <c r="K8">
        <f t="shared" si="0"/>
        <v>8</v>
      </c>
      <c r="L8">
        <f t="shared" si="1"/>
        <v>3.7901819480046742E-2</v>
      </c>
      <c r="M8">
        <f>I$7*((L$1*J8)+(L$2*J7)+(L$3*J6)+(L$4*J5)+(L$5*J4)+(L$6*J3)+(L$7*J2)+(L$8*J1)) + $I$4</f>
        <v>157683.47279443979</v>
      </c>
      <c r="P8">
        <f t="shared" si="2"/>
        <v>157683.47279443979</v>
      </c>
      <c r="Q8">
        <f t="shared" si="3"/>
        <v>-2216.5272055602109</v>
      </c>
      <c r="R8">
        <f t="shared" si="4"/>
        <v>4912992.852988557</v>
      </c>
      <c r="S8">
        <f t="shared" si="5"/>
        <v>4912992.852988557</v>
      </c>
      <c r="T8">
        <f t="shared" si="6"/>
        <v>83225181.028291836</v>
      </c>
    </row>
    <row r="9" spans="1:20" x14ac:dyDescent="0.5">
      <c r="A9">
        <v>523.5150146484375</v>
      </c>
      <c r="B9">
        <v>6.25</v>
      </c>
      <c r="D9">
        <v>528.301025390625</v>
      </c>
      <c r="E9">
        <v>53700</v>
      </c>
      <c r="F9" t="s">
        <v>31</v>
      </c>
      <c r="G9">
        <v>6</v>
      </c>
      <c r="H9" t="s">
        <v>445</v>
      </c>
      <c r="I9">
        <f>I3*I8</f>
        <v>5.9374358333748987</v>
      </c>
      <c r="J9">
        <f>'hidden params'!J9</f>
        <v>3.2198967658273084E-6</v>
      </c>
      <c r="K9">
        <f t="shared" si="0"/>
        <v>9</v>
      </c>
      <c r="L9">
        <f t="shared" si="1"/>
        <v>0</v>
      </c>
      <c r="M9">
        <f>I$7*((L$1*J9)+(L$2*J8)+(L$3*J7)+(L$4*J6)+(L$5*J5)+(L$6*J4)+(L$7*J3)+(L$8*J2)+(L$9*J1)) + $I$4</f>
        <v>53808.184505586491</v>
      </c>
      <c r="P9">
        <f t="shared" si="2"/>
        <v>53808.184505586491</v>
      </c>
      <c r="Q9">
        <f t="shared" si="3"/>
        <v>108.18450558649056</v>
      </c>
      <c r="R9">
        <f t="shared" si="4"/>
        <v>11703.887248993407</v>
      </c>
      <c r="S9">
        <f t="shared" si="5"/>
        <v>11703.887248993407</v>
      </c>
      <c r="T9">
        <f t="shared" si="6"/>
        <v>28426919.048709285</v>
      </c>
    </row>
    <row r="10" spans="1:20" x14ac:dyDescent="0.5">
      <c r="A10">
        <v>523.5250244140625</v>
      </c>
      <c r="B10">
        <v>1.5</v>
      </c>
      <c r="D10">
        <v>528.802001953125</v>
      </c>
      <c r="E10">
        <v>13260</v>
      </c>
      <c r="F10" s="2" t="s">
        <v>22</v>
      </c>
      <c r="G10">
        <v>525.79107666015625</v>
      </c>
      <c r="H10">
        <v>29210</v>
      </c>
      <c r="J10">
        <f>'hidden params'!J10</f>
        <v>3.3555566333987669E-7</v>
      </c>
      <c r="K10">
        <f t="shared" si="0"/>
        <v>10</v>
      </c>
      <c r="L10">
        <f t="shared" si="1"/>
        <v>0</v>
      </c>
      <c r="M10">
        <f>I$7*((L1*J$10)+(L2*J$9)+(L3*J$8)+(L4*J$7)+(L5*J$6)+(L6*J$5)+(L7*J$4)+(L8*J$3)+(L9*J$2)+(L10*J$1)) + $I$4</f>
        <v>13642.684983821731</v>
      </c>
      <c r="P10">
        <f t="shared" si="2"/>
        <v>13642.684983821731</v>
      </c>
      <c r="Q10">
        <f t="shared" si="3"/>
        <v>382.68498382173129</v>
      </c>
      <c r="R10">
        <f t="shared" si="4"/>
        <v>146447.79684263875</v>
      </c>
      <c r="S10">
        <f t="shared" si="5"/>
        <v>146447.79684263875</v>
      </c>
      <c r="T10">
        <f t="shared" si="6"/>
        <v>7214279.1314607682</v>
      </c>
    </row>
    <row r="11" spans="1:20" x14ac:dyDescent="0.5">
      <c r="A11">
        <v>523.53497314453125</v>
      </c>
      <c r="B11">
        <v>0</v>
      </c>
      <c r="D11">
        <f>D10 + (1/$G$6)</f>
        <v>529.302001953125</v>
      </c>
      <c r="E11">
        <v>0</v>
      </c>
      <c r="F11" s="2" t="s">
        <v>32</v>
      </c>
      <c r="G11">
        <v>528.60443115234375</v>
      </c>
      <c r="H11">
        <v>29210</v>
      </c>
      <c r="J11">
        <f>'hidden params'!J11</f>
        <v>3.2197744332767282E-8</v>
      </c>
      <c r="K11">
        <f t="shared" si="0"/>
        <v>11</v>
      </c>
      <c r="L11">
        <f t="shared" si="1"/>
        <v>0</v>
      </c>
      <c r="M11">
        <f t="shared" ref="M11:M30" si="7">I$7*((L2*J$10)+(L3*J$9)+(L4*J$8)+(L5*J$7)+(L6*J$6)+(L7*J$5)+(L8*J$4)+(L9*J$3)+(L10*J$2)+(L11*J$1)) + $I$4</f>
        <v>2781.029953288803</v>
      </c>
      <c r="P11">
        <f t="shared" si="2"/>
        <v>2781.029953288803</v>
      </c>
      <c r="Q11">
        <f t="shared" si="3"/>
        <v>2781.029953288803</v>
      </c>
      <c r="R11">
        <f t="shared" si="4"/>
        <v>7734127.6010895213</v>
      </c>
      <c r="S11">
        <f t="shared" si="5"/>
        <v>7734127.6010895213</v>
      </c>
      <c r="T11">
        <f t="shared" si="6"/>
        <v>1472004.7217673692</v>
      </c>
    </row>
    <row r="12" spans="1:20" x14ac:dyDescent="0.5">
      <c r="A12">
        <v>523.54498291015625</v>
      </c>
      <c r="B12">
        <v>0</v>
      </c>
      <c r="D12">
        <f>D11 + (1/$G$6)</f>
        <v>529.802001953125</v>
      </c>
      <c r="E12">
        <v>0</v>
      </c>
      <c r="F12" t="s">
        <v>33</v>
      </c>
      <c r="G12" t="s">
        <v>34</v>
      </c>
      <c r="J12">
        <f>'hidden params'!J12</f>
        <v>2.82920264901344E-9</v>
      </c>
      <c r="K12">
        <f t="shared" si="0"/>
        <v>12</v>
      </c>
      <c r="L12">
        <f t="shared" si="1"/>
        <v>0</v>
      </c>
      <c r="M12">
        <f t="shared" si="7"/>
        <v>477.6586442560851</v>
      </c>
      <c r="P12">
        <f t="shared" si="2"/>
        <v>477.6586442560851</v>
      </c>
      <c r="Q12">
        <f t="shared" si="3"/>
        <v>477.6586442560851</v>
      </c>
      <c r="R12">
        <f t="shared" si="4"/>
        <v>228157.78043256127</v>
      </c>
      <c r="S12">
        <f t="shared" si="5"/>
        <v>228157.78043256127</v>
      </c>
      <c r="T12">
        <f t="shared" si="6"/>
        <v>253064.50597708943</v>
      </c>
    </row>
    <row r="13" spans="1:20" x14ac:dyDescent="0.5">
      <c r="A13">
        <v>523.56500244140625</v>
      </c>
      <c r="B13">
        <v>15.25</v>
      </c>
      <c r="D13">
        <f>D12 + (1/$G$6)</f>
        <v>530.302001953125</v>
      </c>
      <c r="E13">
        <v>0</v>
      </c>
      <c r="F13">
        <v>29210</v>
      </c>
      <c r="J13">
        <f>'hidden params'!J13</f>
        <v>2.3609250813173977E-10</v>
      </c>
      <c r="K13">
        <f t="shared" si="0"/>
        <v>13</v>
      </c>
      <c r="L13">
        <f t="shared" si="1"/>
        <v>0</v>
      </c>
      <c r="M13">
        <f t="shared" si="7"/>
        <v>71.260553990525054</v>
      </c>
      <c r="P13">
        <f t="shared" si="2"/>
        <v>71.260553990525054</v>
      </c>
      <c r="Q13">
        <f t="shared" si="3"/>
        <v>71.260553990525054</v>
      </c>
      <c r="R13">
        <f t="shared" si="4"/>
        <v>5078.0665550365366</v>
      </c>
      <c r="S13">
        <f t="shared" si="5"/>
        <v>5078.0665550365366</v>
      </c>
      <c r="T13">
        <f t="shared" si="6"/>
        <v>37789.614441464189</v>
      </c>
    </row>
    <row r="14" spans="1:20" x14ac:dyDescent="0.5">
      <c r="A14">
        <v>523.57501220703125</v>
      </c>
      <c r="B14">
        <v>48</v>
      </c>
      <c r="F14">
        <v>29210</v>
      </c>
      <c r="J14">
        <f>'hidden params'!J14</f>
        <v>0</v>
      </c>
      <c r="K14" t="str">
        <f t="shared" si="0"/>
        <v/>
      </c>
      <c r="L14">
        <f t="shared" si="1"/>
        <v>0</v>
      </c>
      <c r="M14">
        <f t="shared" si="7"/>
        <v>9.4296293428745805</v>
      </c>
      <c r="P14" t="str">
        <f t="shared" si="2"/>
        <v/>
      </c>
      <c r="Q14" t="str">
        <f t="shared" si="3"/>
        <v/>
      </c>
      <c r="R14" t="str">
        <f t="shared" si="4"/>
        <v/>
      </c>
      <c r="S14" t="str">
        <f t="shared" si="5"/>
        <v/>
      </c>
      <c r="T14" t="str">
        <f t="shared" si="6"/>
        <v/>
      </c>
    </row>
    <row r="15" spans="1:20" x14ac:dyDescent="0.5">
      <c r="A15">
        <v>523.58502197265625</v>
      </c>
      <c r="B15">
        <v>50.25</v>
      </c>
      <c r="J15">
        <f>'hidden params'!J15</f>
        <v>0</v>
      </c>
      <c r="K15" t="str">
        <f t="shared" si="0"/>
        <v/>
      </c>
      <c r="L15">
        <f t="shared" si="1"/>
        <v>0</v>
      </c>
      <c r="M15">
        <f t="shared" si="7"/>
        <v>1.1205240708817474</v>
      </c>
      <c r="P15" t="str">
        <f t="shared" si="2"/>
        <v/>
      </c>
      <c r="Q15" t="str">
        <f t="shared" si="3"/>
        <v/>
      </c>
      <c r="R15" t="str">
        <f t="shared" si="4"/>
        <v/>
      </c>
      <c r="S15" t="str">
        <f t="shared" si="5"/>
        <v/>
      </c>
      <c r="T15" t="str">
        <f t="shared" si="6"/>
        <v/>
      </c>
    </row>
    <row r="16" spans="1:20" x14ac:dyDescent="0.5">
      <c r="A16">
        <v>523.594970703125</v>
      </c>
      <c r="B16">
        <v>34.75</v>
      </c>
      <c r="J16">
        <f>'hidden params'!J16</f>
        <v>0</v>
      </c>
      <c r="K16" t="str">
        <f t="shared" si="0"/>
        <v/>
      </c>
      <c r="L16">
        <f t="shared" si="1"/>
        <v>0</v>
      </c>
      <c r="M16">
        <f t="shared" si="7"/>
        <v>0.11560009341779377</v>
      </c>
      <c r="P16" t="str">
        <f t="shared" si="2"/>
        <v/>
      </c>
      <c r="Q16" t="str">
        <f t="shared" si="3"/>
        <v/>
      </c>
      <c r="R16" t="str">
        <f t="shared" si="4"/>
        <v/>
      </c>
      <c r="S16" t="str">
        <f t="shared" si="5"/>
        <v/>
      </c>
      <c r="T16" t="str">
        <f t="shared" si="6"/>
        <v/>
      </c>
    </row>
    <row r="17" spans="1:20" x14ac:dyDescent="0.5">
      <c r="A17">
        <v>523.60498046875</v>
      </c>
      <c r="B17">
        <v>42</v>
      </c>
      <c r="J17">
        <f>'hidden params'!J17</f>
        <v>0</v>
      </c>
      <c r="K17" t="str">
        <f t="shared" si="0"/>
        <v/>
      </c>
      <c r="L17">
        <f t="shared" si="1"/>
        <v>0</v>
      </c>
      <c r="M17">
        <f t="shared" si="7"/>
        <v>6.6245688907618392E-3</v>
      </c>
      <c r="P17" t="str">
        <f t="shared" si="2"/>
        <v/>
      </c>
      <c r="Q17" t="str">
        <f t="shared" si="3"/>
        <v/>
      </c>
      <c r="R17" t="str">
        <f t="shared" si="4"/>
        <v/>
      </c>
      <c r="S17" t="str">
        <f t="shared" si="5"/>
        <v/>
      </c>
      <c r="T17" t="str">
        <f t="shared" si="6"/>
        <v/>
      </c>
    </row>
    <row r="18" spans="1:20" x14ac:dyDescent="0.5">
      <c r="A18">
        <v>523.614990234375</v>
      </c>
      <c r="B18">
        <v>37.5</v>
      </c>
      <c r="J18">
        <f>'hidden params'!J18</f>
        <v>0</v>
      </c>
      <c r="K18" t="str">
        <f t="shared" si="0"/>
        <v/>
      </c>
      <c r="L18">
        <f t="shared" si="1"/>
        <v>0</v>
      </c>
      <c r="M18">
        <f t="shared" si="7"/>
        <v>0</v>
      </c>
      <c r="P18" t="str">
        <f t="shared" si="2"/>
        <v/>
      </c>
      <c r="Q18" t="str">
        <f t="shared" si="3"/>
        <v/>
      </c>
      <c r="R18" t="str">
        <f t="shared" si="4"/>
        <v/>
      </c>
      <c r="S18" t="str">
        <f t="shared" si="5"/>
        <v/>
      </c>
      <c r="T18" t="str">
        <f t="shared" si="6"/>
        <v/>
      </c>
    </row>
    <row r="19" spans="1:20" x14ac:dyDescent="0.5">
      <c r="A19">
        <v>523.625</v>
      </c>
      <c r="B19">
        <v>37</v>
      </c>
      <c r="J19">
        <f>'hidden params'!J19</f>
        <v>0</v>
      </c>
      <c r="K19" t="str">
        <f t="shared" si="0"/>
        <v/>
      </c>
      <c r="L19">
        <f t="shared" si="1"/>
        <v>0</v>
      </c>
      <c r="M19">
        <f t="shared" si="7"/>
        <v>0</v>
      </c>
      <c r="P19" t="str">
        <f t="shared" si="2"/>
        <v/>
      </c>
      <c r="Q19" t="str">
        <f t="shared" si="3"/>
        <v/>
      </c>
      <c r="R19" t="str">
        <f t="shared" si="4"/>
        <v/>
      </c>
      <c r="S19" t="str">
        <f t="shared" si="5"/>
        <v/>
      </c>
      <c r="T19" t="str">
        <f t="shared" si="6"/>
        <v/>
      </c>
    </row>
    <row r="20" spans="1:20" x14ac:dyDescent="0.5">
      <c r="A20">
        <v>523.635009765625</v>
      </c>
      <c r="B20">
        <v>47.5</v>
      </c>
      <c r="J20">
        <f>'hidden params'!J20</f>
        <v>0</v>
      </c>
      <c r="K20" t="str">
        <f t="shared" si="0"/>
        <v/>
      </c>
      <c r="L20">
        <f t="shared" si="1"/>
        <v>0</v>
      </c>
      <c r="M20">
        <f t="shared" si="7"/>
        <v>0</v>
      </c>
      <c r="P20" t="str">
        <f t="shared" si="2"/>
        <v/>
      </c>
      <c r="Q20" t="str">
        <f t="shared" si="3"/>
        <v/>
      </c>
      <c r="R20" t="str">
        <f t="shared" si="4"/>
        <v/>
      </c>
      <c r="S20" t="str">
        <f t="shared" si="5"/>
        <v/>
      </c>
      <c r="T20" t="str">
        <f t="shared" si="6"/>
        <v/>
      </c>
    </row>
    <row r="21" spans="1:20" x14ac:dyDescent="0.5">
      <c r="A21">
        <v>523.64501953125</v>
      </c>
      <c r="B21">
        <v>32.5</v>
      </c>
      <c r="J21">
        <f>'hidden params'!J21</f>
        <v>0</v>
      </c>
      <c r="K21" t="str">
        <f t="shared" si="0"/>
        <v/>
      </c>
      <c r="L21">
        <f t="shared" si="1"/>
        <v>0</v>
      </c>
      <c r="M21">
        <f t="shared" si="7"/>
        <v>0</v>
      </c>
      <c r="P21" t="str">
        <f t="shared" si="2"/>
        <v/>
      </c>
      <c r="Q21" t="str">
        <f t="shared" si="3"/>
        <v/>
      </c>
      <c r="R21" t="str">
        <f t="shared" si="4"/>
        <v/>
      </c>
      <c r="S21" t="str">
        <f t="shared" si="5"/>
        <v/>
      </c>
      <c r="T21" t="str">
        <f t="shared" si="6"/>
        <v/>
      </c>
    </row>
    <row r="22" spans="1:20" x14ac:dyDescent="0.5">
      <c r="A22">
        <v>523.655029296875</v>
      </c>
      <c r="B22">
        <v>14.25</v>
      </c>
      <c r="J22">
        <f>'hidden params'!J22</f>
        <v>0</v>
      </c>
      <c r="K22" t="str">
        <f t="shared" si="0"/>
        <v/>
      </c>
      <c r="L22">
        <f t="shared" si="1"/>
        <v>0</v>
      </c>
      <c r="M22">
        <f t="shared" si="7"/>
        <v>0</v>
      </c>
      <c r="P22" t="str">
        <f t="shared" si="2"/>
        <v/>
      </c>
      <c r="Q22" t="str">
        <f t="shared" si="3"/>
        <v/>
      </c>
      <c r="R22" t="str">
        <f t="shared" si="4"/>
        <v/>
      </c>
      <c r="S22" t="str">
        <f t="shared" si="5"/>
        <v/>
      </c>
      <c r="T22" t="str">
        <f t="shared" si="6"/>
        <v/>
      </c>
    </row>
    <row r="23" spans="1:20" x14ac:dyDescent="0.5">
      <c r="A23">
        <v>523.66497802734375</v>
      </c>
      <c r="B23">
        <v>10.25</v>
      </c>
      <c r="J23">
        <f>'hidden params'!J23</f>
        <v>0</v>
      </c>
      <c r="K23" t="str">
        <f t="shared" si="0"/>
        <v/>
      </c>
      <c r="L23">
        <f t="shared" si="1"/>
        <v>0</v>
      </c>
      <c r="M23">
        <f t="shared" si="7"/>
        <v>0</v>
      </c>
      <c r="P23" t="str">
        <f t="shared" si="2"/>
        <v/>
      </c>
      <c r="Q23" t="str">
        <f t="shared" si="3"/>
        <v/>
      </c>
      <c r="R23" t="str">
        <f t="shared" si="4"/>
        <v/>
      </c>
      <c r="S23" t="str">
        <f t="shared" si="5"/>
        <v/>
      </c>
      <c r="T23" t="str">
        <f t="shared" si="6"/>
        <v/>
      </c>
    </row>
    <row r="24" spans="1:20" x14ac:dyDescent="0.5">
      <c r="A24">
        <v>523.67498779296875</v>
      </c>
      <c r="B24">
        <v>13.5</v>
      </c>
      <c r="H24" t="s">
        <v>446</v>
      </c>
      <c r="I24">
        <v>178212301.70605144</v>
      </c>
      <c r="J24">
        <f>'hidden params'!J24</f>
        <v>0</v>
      </c>
      <c r="K24" t="str">
        <f t="shared" si="0"/>
        <v/>
      </c>
      <c r="L24">
        <f t="shared" si="1"/>
        <v>0</v>
      </c>
      <c r="M24">
        <f t="shared" si="7"/>
        <v>0</v>
      </c>
      <c r="P24" t="str">
        <f t="shared" si="2"/>
        <v/>
      </c>
      <c r="Q24" t="str">
        <f t="shared" si="3"/>
        <v/>
      </c>
      <c r="R24" t="str">
        <f t="shared" si="4"/>
        <v/>
      </c>
      <c r="S24" t="str">
        <f t="shared" si="5"/>
        <v/>
      </c>
      <c r="T24" t="str">
        <f t="shared" si="6"/>
        <v/>
      </c>
    </row>
    <row r="25" spans="1:20" x14ac:dyDescent="0.5">
      <c r="A25">
        <v>523.68499755859375</v>
      </c>
      <c r="B25">
        <v>15</v>
      </c>
      <c r="J25">
        <f>'hidden params'!J25</f>
        <v>0</v>
      </c>
      <c r="K25" t="str">
        <f t="shared" si="0"/>
        <v/>
      </c>
      <c r="L25">
        <f t="shared" si="1"/>
        <v>0</v>
      </c>
      <c r="M25">
        <f t="shared" si="7"/>
        <v>0</v>
      </c>
      <c r="P25" t="str">
        <f t="shared" si="2"/>
        <v/>
      </c>
      <c r="Q25" t="str">
        <f t="shared" si="3"/>
        <v/>
      </c>
      <c r="R25" t="str">
        <f t="shared" si="4"/>
        <v/>
      </c>
      <c r="S25" t="str">
        <f t="shared" si="5"/>
        <v/>
      </c>
      <c r="T25" t="str">
        <f t="shared" si="6"/>
        <v/>
      </c>
    </row>
    <row r="26" spans="1:20" x14ac:dyDescent="0.5">
      <c r="A26">
        <v>523.69500732421875</v>
      </c>
      <c r="B26">
        <v>26.5</v>
      </c>
      <c r="J26">
        <f>'hidden params'!J26</f>
        <v>0</v>
      </c>
      <c r="K26" t="str">
        <f t="shared" si="0"/>
        <v/>
      </c>
      <c r="L26">
        <f t="shared" si="1"/>
        <v>0</v>
      </c>
      <c r="M26">
        <f t="shared" si="7"/>
        <v>0</v>
      </c>
      <c r="P26" t="str">
        <f t="shared" si="2"/>
        <v/>
      </c>
      <c r="Q26" t="str">
        <f t="shared" si="3"/>
        <v/>
      </c>
      <c r="R26" t="str">
        <f t="shared" si="4"/>
        <v/>
      </c>
      <c r="S26" t="str">
        <f t="shared" si="5"/>
        <v/>
      </c>
      <c r="T26" t="str">
        <f t="shared" si="6"/>
        <v/>
      </c>
    </row>
    <row r="27" spans="1:20" x14ac:dyDescent="0.5">
      <c r="A27">
        <v>523.70501708984375</v>
      </c>
      <c r="B27">
        <v>62.5</v>
      </c>
      <c r="J27">
        <f>'hidden params'!J27</f>
        <v>0</v>
      </c>
      <c r="K27" t="str">
        <f t="shared" si="0"/>
        <v/>
      </c>
      <c r="L27">
        <f t="shared" si="1"/>
        <v>0</v>
      </c>
      <c r="M27">
        <f t="shared" si="7"/>
        <v>0</v>
      </c>
      <c r="P27" t="str">
        <f t="shared" si="2"/>
        <v/>
      </c>
      <c r="Q27" t="str">
        <f t="shared" si="3"/>
        <v/>
      </c>
      <c r="R27" t="str">
        <f t="shared" si="4"/>
        <v/>
      </c>
      <c r="S27" t="str">
        <f t="shared" si="5"/>
        <v/>
      </c>
      <c r="T27" t="str">
        <f t="shared" si="6"/>
        <v/>
      </c>
    </row>
    <row r="28" spans="1:20" x14ac:dyDescent="0.5">
      <c r="A28">
        <v>523.71502685546875</v>
      </c>
      <c r="B28">
        <v>89.5</v>
      </c>
      <c r="J28">
        <f>'hidden params'!J28</f>
        <v>0</v>
      </c>
      <c r="K28" t="str">
        <f t="shared" si="0"/>
        <v/>
      </c>
      <c r="L28">
        <f t="shared" si="1"/>
        <v>0</v>
      </c>
      <c r="M28">
        <f t="shared" si="7"/>
        <v>0</v>
      </c>
      <c r="P28" t="str">
        <f t="shared" si="2"/>
        <v/>
      </c>
      <c r="Q28" t="str">
        <f t="shared" si="3"/>
        <v/>
      </c>
      <c r="R28" t="str">
        <f t="shared" si="4"/>
        <v/>
      </c>
      <c r="S28" t="str">
        <f t="shared" si="5"/>
        <v/>
      </c>
      <c r="T28" t="str">
        <f t="shared" si="6"/>
        <v/>
      </c>
    </row>
    <row r="29" spans="1:20" x14ac:dyDescent="0.5">
      <c r="A29">
        <v>523.7249755859375</v>
      </c>
      <c r="B29">
        <v>97.75</v>
      </c>
      <c r="J29">
        <f>'hidden params'!J29</f>
        <v>0</v>
      </c>
      <c r="K29" t="str">
        <f t="shared" si="0"/>
        <v/>
      </c>
      <c r="L29">
        <f t="shared" si="1"/>
        <v>0</v>
      </c>
      <c r="M29">
        <f t="shared" si="7"/>
        <v>0</v>
      </c>
      <c r="P29" t="str">
        <f t="shared" si="2"/>
        <v/>
      </c>
      <c r="Q29" t="str">
        <f t="shared" si="3"/>
        <v/>
      </c>
      <c r="R29" t="str">
        <f t="shared" si="4"/>
        <v/>
      </c>
      <c r="S29" t="str">
        <f t="shared" si="5"/>
        <v/>
      </c>
      <c r="T29" t="str">
        <f t="shared" si="6"/>
        <v/>
      </c>
    </row>
    <row r="30" spans="1:20" x14ac:dyDescent="0.5">
      <c r="A30">
        <v>523.7349853515625</v>
      </c>
      <c r="B30">
        <v>108.69999694824219</v>
      </c>
      <c r="J30">
        <f>'hidden params'!J30</f>
        <v>0</v>
      </c>
      <c r="K30" t="str">
        <f t="shared" si="0"/>
        <v/>
      </c>
      <c r="L30">
        <f t="shared" si="1"/>
        <v>0</v>
      </c>
      <c r="M30">
        <f t="shared" si="7"/>
        <v>0</v>
      </c>
      <c r="P30" t="str">
        <f t="shared" si="2"/>
        <v/>
      </c>
      <c r="Q30" t="str">
        <f t="shared" si="3"/>
        <v/>
      </c>
      <c r="R30" t="str">
        <f t="shared" si="4"/>
        <v/>
      </c>
      <c r="S30" t="str">
        <f t="shared" si="5"/>
        <v/>
      </c>
      <c r="T30" t="str">
        <f t="shared" si="6"/>
        <v/>
      </c>
    </row>
    <row r="31" spans="1:20" x14ac:dyDescent="0.5">
      <c r="A31">
        <v>523.7449951171875</v>
      </c>
      <c r="B31">
        <v>183.30000305175781</v>
      </c>
      <c r="J31">
        <f>'hidden params'!J31</f>
        <v>0</v>
      </c>
    </row>
    <row r="32" spans="1:20" x14ac:dyDescent="0.5">
      <c r="A32">
        <v>523.7550048828125</v>
      </c>
      <c r="B32">
        <v>371.5</v>
      </c>
      <c r="J32">
        <f>'hidden params'!J32</f>
        <v>0</v>
      </c>
    </row>
    <row r="33" spans="1:6" x14ac:dyDescent="0.5">
      <c r="A33">
        <v>523.7650146484375</v>
      </c>
      <c r="B33">
        <v>525.29998779296875</v>
      </c>
    </row>
    <row r="34" spans="1:6" x14ac:dyDescent="0.5">
      <c r="A34">
        <v>523.7750244140625</v>
      </c>
      <c r="B34">
        <v>498.70001220703125</v>
      </c>
    </row>
    <row r="35" spans="1:6" x14ac:dyDescent="0.5">
      <c r="A35">
        <v>523.78497314453125</v>
      </c>
      <c r="B35">
        <v>377</v>
      </c>
    </row>
    <row r="36" spans="1:6" x14ac:dyDescent="0.5">
      <c r="A36">
        <v>523.79498291015625</v>
      </c>
      <c r="B36">
        <v>330.79998779296875</v>
      </c>
    </row>
    <row r="37" spans="1:6" x14ac:dyDescent="0.5">
      <c r="A37">
        <v>523.80499267578125</v>
      </c>
      <c r="B37">
        <v>387.29998779296875</v>
      </c>
    </row>
    <row r="38" spans="1:6" x14ac:dyDescent="0.5">
      <c r="A38">
        <v>523.81500244140625</v>
      </c>
      <c r="B38">
        <v>415</v>
      </c>
    </row>
    <row r="39" spans="1:6" x14ac:dyDescent="0.5">
      <c r="A39">
        <v>523.82501220703125</v>
      </c>
      <c r="B39">
        <v>444</v>
      </c>
    </row>
    <row r="40" spans="1:6" x14ac:dyDescent="0.5">
      <c r="A40">
        <v>523.83502197265625</v>
      </c>
      <c r="B40">
        <v>577.70001220703125</v>
      </c>
    </row>
    <row r="41" spans="1:6" x14ac:dyDescent="0.5">
      <c r="A41">
        <v>523.844970703125</v>
      </c>
      <c r="B41">
        <v>646</v>
      </c>
    </row>
    <row r="42" spans="1:6" x14ac:dyDescent="0.5">
      <c r="A42">
        <v>523.85498046875</v>
      </c>
      <c r="B42">
        <v>514.5</v>
      </c>
    </row>
    <row r="43" spans="1:6" x14ac:dyDescent="0.5">
      <c r="A43">
        <v>523.864990234375</v>
      </c>
      <c r="B43">
        <v>326</v>
      </c>
      <c r="F43">
        <v>61.421591602672237</v>
      </c>
    </row>
    <row r="44" spans="1:6" x14ac:dyDescent="0.5">
      <c r="A44">
        <v>523.875</v>
      </c>
      <c r="B44">
        <v>196.5</v>
      </c>
      <c r="F44">
        <f xml:space="preserve"> $F$51 / 2</f>
        <v>61.421591602672237</v>
      </c>
    </row>
    <row r="45" spans="1:6" x14ac:dyDescent="0.5">
      <c r="A45">
        <v>523.885009765625</v>
      </c>
      <c r="B45">
        <v>112</v>
      </c>
    </row>
    <row r="46" spans="1:6" x14ac:dyDescent="0.5">
      <c r="A46">
        <v>523.89501953125</v>
      </c>
      <c r="B46">
        <v>83.5</v>
      </c>
    </row>
    <row r="47" spans="1:6" x14ac:dyDescent="0.5">
      <c r="A47">
        <v>523.905029296875</v>
      </c>
      <c r="B47">
        <v>102.80000305175781</v>
      </c>
    </row>
    <row r="48" spans="1:6" x14ac:dyDescent="0.5">
      <c r="A48">
        <v>523.91497802734375</v>
      </c>
      <c r="B48">
        <v>97.75</v>
      </c>
    </row>
    <row r="49" spans="1:6" x14ac:dyDescent="0.5">
      <c r="A49">
        <v>523.92498779296875</v>
      </c>
      <c r="B49">
        <v>55</v>
      </c>
    </row>
    <row r="50" spans="1:6" x14ac:dyDescent="0.5">
      <c r="A50">
        <v>523.93499755859375</v>
      </c>
      <c r="B50">
        <v>25.75</v>
      </c>
      <c r="E50" t="s">
        <v>440</v>
      </c>
      <c r="F50">
        <f>MEDIAN(F54:F68)</f>
        <v>103.30000305175781</v>
      </c>
    </row>
    <row r="51" spans="1:6" x14ac:dyDescent="0.5">
      <c r="A51">
        <v>523.94500732421875</v>
      </c>
      <c r="B51">
        <v>25.75</v>
      </c>
      <c r="E51" t="s">
        <v>441</v>
      </c>
      <c r="F51">
        <f>AVERAGE(F54:F68)</f>
        <v>122.84318320534447</v>
      </c>
    </row>
    <row r="52" spans="1:6" x14ac:dyDescent="0.5">
      <c r="A52">
        <v>523.95501708984375</v>
      </c>
      <c r="B52">
        <v>20.25</v>
      </c>
      <c r="E52" t="s">
        <v>442</v>
      </c>
      <c r="F52">
        <f>SUM(E$1:E$12)</f>
        <v>963100</v>
      </c>
    </row>
    <row r="53" spans="1:6" x14ac:dyDescent="0.5">
      <c r="A53">
        <v>523.96502685546875</v>
      </c>
      <c r="B53">
        <v>11</v>
      </c>
      <c r="E53" t="s">
        <v>443</v>
      </c>
      <c r="F53">
        <f>ABS(F52/F50)</f>
        <v>9323.3298310499067</v>
      </c>
    </row>
    <row r="54" spans="1:6" x14ac:dyDescent="0.5">
      <c r="A54">
        <v>523.9749755859375</v>
      </c>
      <c r="B54">
        <v>15.25</v>
      </c>
      <c r="F54">
        <f>AVERAGE(B1:B10)</f>
        <v>6.2750000000000004</v>
      </c>
    </row>
    <row r="55" spans="1:6" x14ac:dyDescent="0.5">
      <c r="A55">
        <v>523.9849853515625</v>
      </c>
      <c r="B55">
        <v>29.5</v>
      </c>
      <c r="F55">
        <v>16.75</v>
      </c>
    </row>
    <row r="56" spans="1:6" x14ac:dyDescent="0.5">
      <c r="A56">
        <v>523.9949951171875</v>
      </c>
      <c r="B56">
        <v>66.5</v>
      </c>
      <c r="F56">
        <v>86.75</v>
      </c>
    </row>
    <row r="57" spans="1:6" x14ac:dyDescent="0.5">
      <c r="A57">
        <v>524.0050048828125</v>
      </c>
      <c r="B57">
        <v>93.5</v>
      </c>
      <c r="F57">
        <v>60.5</v>
      </c>
    </row>
    <row r="58" spans="1:6" x14ac:dyDescent="0.5">
      <c r="A58">
        <v>524.0150146484375</v>
      </c>
      <c r="B58">
        <v>70.25</v>
      </c>
      <c r="F58">
        <v>103.30000305175781</v>
      </c>
    </row>
    <row r="59" spans="1:6" x14ac:dyDescent="0.5">
      <c r="A59">
        <v>524.0250244140625</v>
      </c>
      <c r="B59">
        <v>41</v>
      </c>
      <c r="F59">
        <v>184.69999694824219</v>
      </c>
    </row>
    <row r="60" spans="1:6" x14ac:dyDescent="0.5">
      <c r="A60">
        <v>524.03497314453125</v>
      </c>
      <c r="B60">
        <v>27</v>
      </c>
      <c r="F60">
        <v>290.20001220703125</v>
      </c>
    </row>
    <row r="61" spans="1:6" x14ac:dyDescent="0.5">
      <c r="A61">
        <v>524.04498291015625</v>
      </c>
      <c r="B61">
        <v>14.25</v>
      </c>
      <c r="F61">
        <v>301</v>
      </c>
    </row>
    <row r="62" spans="1:6" x14ac:dyDescent="0.5">
      <c r="A62">
        <v>524.05499267578125</v>
      </c>
      <c r="B62">
        <v>7.75</v>
      </c>
      <c r="F62">
        <v>113.80000305175781</v>
      </c>
    </row>
    <row r="63" spans="1:6" x14ac:dyDescent="0.5">
      <c r="A63">
        <v>524.06500244140625</v>
      </c>
      <c r="B63">
        <v>3</v>
      </c>
      <c r="F63">
        <v>60</v>
      </c>
    </row>
    <row r="64" spans="1:6" x14ac:dyDescent="0.5">
      <c r="A64">
        <v>524.07501220703125</v>
      </c>
      <c r="B64">
        <v>0</v>
      </c>
      <c r="F64">
        <v>128</v>
      </c>
    </row>
    <row r="65" spans="1:2" x14ac:dyDescent="0.5">
      <c r="A65">
        <v>524.08502197265625</v>
      </c>
      <c r="B65">
        <v>0</v>
      </c>
    </row>
    <row r="66" spans="1:2" x14ac:dyDescent="0.5">
      <c r="A66">
        <v>524.094970703125</v>
      </c>
      <c r="B66">
        <v>0.25</v>
      </c>
    </row>
    <row r="67" spans="1:2" x14ac:dyDescent="0.5">
      <c r="A67">
        <v>524.10400390625</v>
      </c>
      <c r="B67">
        <v>6.5</v>
      </c>
    </row>
    <row r="68" spans="1:2" x14ac:dyDescent="0.5">
      <c r="A68">
        <v>524.114990234375</v>
      </c>
      <c r="B68">
        <v>16.25</v>
      </c>
    </row>
    <row r="69" spans="1:2" x14ac:dyDescent="0.5">
      <c r="A69">
        <v>524.125</v>
      </c>
      <c r="B69">
        <v>14</v>
      </c>
    </row>
    <row r="70" spans="1:2" x14ac:dyDescent="0.5">
      <c r="A70">
        <v>524.135009765625</v>
      </c>
      <c r="B70">
        <v>4</v>
      </c>
    </row>
    <row r="71" spans="1:2" x14ac:dyDescent="0.5">
      <c r="A71">
        <v>524.14501953125</v>
      </c>
      <c r="B71">
        <v>0</v>
      </c>
    </row>
    <row r="72" spans="1:2" x14ac:dyDescent="0.5">
      <c r="A72">
        <v>524.155029296875</v>
      </c>
      <c r="B72">
        <v>0</v>
      </c>
    </row>
    <row r="73" spans="1:2" x14ac:dyDescent="0.5">
      <c r="A73">
        <v>524.16400146484375</v>
      </c>
      <c r="B73">
        <v>0</v>
      </c>
    </row>
    <row r="74" spans="1:2" x14ac:dyDescent="0.5">
      <c r="A74">
        <v>524.18402099609375</v>
      </c>
      <c r="B74">
        <v>1.75</v>
      </c>
    </row>
    <row r="75" spans="1:2" x14ac:dyDescent="0.5">
      <c r="A75">
        <v>524.1939697265625</v>
      </c>
      <c r="B75">
        <v>8.25</v>
      </c>
    </row>
    <row r="76" spans="1:2" x14ac:dyDescent="0.5">
      <c r="A76">
        <v>524.2039794921875</v>
      </c>
      <c r="B76">
        <v>17.25</v>
      </c>
    </row>
    <row r="77" spans="1:2" x14ac:dyDescent="0.5">
      <c r="A77">
        <v>524.2139892578125</v>
      </c>
      <c r="B77">
        <v>29</v>
      </c>
    </row>
    <row r="78" spans="1:2" x14ac:dyDescent="0.5">
      <c r="A78">
        <v>524.2239990234375</v>
      </c>
      <c r="B78">
        <v>36</v>
      </c>
    </row>
    <row r="79" spans="1:2" x14ac:dyDescent="0.5">
      <c r="A79">
        <v>524.2340087890625</v>
      </c>
      <c r="B79">
        <v>26.25</v>
      </c>
    </row>
    <row r="80" spans="1:2" x14ac:dyDescent="0.5">
      <c r="A80">
        <v>524.2440185546875</v>
      </c>
      <c r="B80">
        <v>64.75</v>
      </c>
    </row>
    <row r="81" spans="1:2" x14ac:dyDescent="0.5">
      <c r="A81">
        <v>524.2540283203125</v>
      </c>
      <c r="B81">
        <v>183.69999694824219</v>
      </c>
    </row>
    <row r="82" spans="1:2" x14ac:dyDescent="0.5">
      <c r="A82">
        <v>524.26397705078125</v>
      </c>
      <c r="B82">
        <v>336.20001220703125</v>
      </c>
    </row>
    <row r="83" spans="1:2" x14ac:dyDescent="0.5">
      <c r="A83">
        <v>524.27398681640625</v>
      </c>
      <c r="B83">
        <v>439.29998779296875</v>
      </c>
    </row>
    <row r="84" spans="1:2" x14ac:dyDescent="0.5">
      <c r="A84">
        <v>524.28399658203125</v>
      </c>
      <c r="B84">
        <v>358.70001220703125</v>
      </c>
    </row>
    <row r="85" spans="1:2" x14ac:dyDescent="0.5">
      <c r="A85">
        <v>524.29400634765625</v>
      </c>
      <c r="B85">
        <v>192.5</v>
      </c>
    </row>
    <row r="86" spans="1:2" x14ac:dyDescent="0.5">
      <c r="A86">
        <v>524.30401611328125</v>
      </c>
      <c r="B86">
        <v>108.5</v>
      </c>
    </row>
    <row r="87" spans="1:2" x14ac:dyDescent="0.5">
      <c r="A87">
        <v>524.31402587890625</v>
      </c>
      <c r="B87">
        <v>83.5</v>
      </c>
    </row>
    <row r="88" spans="1:2" x14ac:dyDescent="0.5">
      <c r="A88">
        <v>524.323974609375</v>
      </c>
      <c r="B88">
        <v>150.19999694824219</v>
      </c>
    </row>
    <row r="89" spans="1:2" x14ac:dyDescent="0.5">
      <c r="A89">
        <v>524.333984375</v>
      </c>
      <c r="B89">
        <v>443</v>
      </c>
    </row>
    <row r="90" spans="1:2" x14ac:dyDescent="0.5">
      <c r="A90">
        <v>524.343994140625</v>
      </c>
      <c r="B90">
        <v>880.70001220703125</v>
      </c>
    </row>
    <row r="91" spans="1:2" x14ac:dyDescent="0.5">
      <c r="A91">
        <v>524.35400390625</v>
      </c>
      <c r="B91">
        <v>994.5</v>
      </c>
    </row>
    <row r="92" spans="1:2" x14ac:dyDescent="0.5">
      <c r="A92">
        <v>524.364013671875</v>
      </c>
      <c r="B92">
        <v>605.29998779296875</v>
      </c>
    </row>
    <row r="93" spans="1:2" x14ac:dyDescent="0.5">
      <c r="A93">
        <v>524.3740234375</v>
      </c>
      <c r="B93">
        <v>193.5</v>
      </c>
    </row>
    <row r="94" spans="1:2" x14ac:dyDescent="0.5">
      <c r="A94">
        <v>524.38397216796875</v>
      </c>
      <c r="B94">
        <v>57.25</v>
      </c>
    </row>
    <row r="95" spans="1:2" x14ac:dyDescent="0.5">
      <c r="A95">
        <v>524.39398193359375</v>
      </c>
      <c r="B95">
        <v>30.25</v>
      </c>
    </row>
    <row r="96" spans="1:2" x14ac:dyDescent="0.5">
      <c r="A96">
        <v>524.40399169921875</v>
      </c>
      <c r="B96">
        <v>10.5</v>
      </c>
    </row>
    <row r="97" spans="1:2" x14ac:dyDescent="0.5">
      <c r="A97">
        <v>524.41400146484375</v>
      </c>
      <c r="B97">
        <v>5.25</v>
      </c>
    </row>
    <row r="98" spans="1:2" x14ac:dyDescent="0.5">
      <c r="A98">
        <v>524.42401123046875</v>
      </c>
      <c r="B98">
        <v>5.5</v>
      </c>
    </row>
    <row r="99" spans="1:2" x14ac:dyDescent="0.5">
      <c r="A99">
        <v>524.43402099609375</v>
      </c>
      <c r="B99">
        <v>6</v>
      </c>
    </row>
    <row r="100" spans="1:2" x14ac:dyDescent="0.5">
      <c r="A100">
        <v>524.4439697265625</v>
      </c>
      <c r="B100">
        <v>7.5</v>
      </c>
    </row>
    <row r="101" spans="1:2" x14ac:dyDescent="0.5">
      <c r="A101">
        <v>524.4539794921875</v>
      </c>
      <c r="B101">
        <v>15.75</v>
      </c>
    </row>
    <row r="102" spans="1:2" x14ac:dyDescent="0.5">
      <c r="A102">
        <v>524.4639892578125</v>
      </c>
      <c r="B102">
        <v>19</v>
      </c>
    </row>
    <row r="103" spans="1:2" x14ac:dyDescent="0.5">
      <c r="A103">
        <v>524.4739990234375</v>
      </c>
      <c r="B103">
        <v>18.25</v>
      </c>
    </row>
    <row r="104" spans="1:2" x14ac:dyDescent="0.5">
      <c r="A104">
        <v>524.4840087890625</v>
      </c>
      <c r="B104">
        <v>20</v>
      </c>
    </row>
    <row r="105" spans="1:2" x14ac:dyDescent="0.5">
      <c r="A105">
        <v>524.4940185546875</v>
      </c>
      <c r="B105">
        <v>21</v>
      </c>
    </row>
    <row r="106" spans="1:2" x14ac:dyDescent="0.5">
      <c r="A106">
        <v>524.5040283203125</v>
      </c>
      <c r="B106">
        <v>23.5</v>
      </c>
    </row>
    <row r="107" spans="1:2" x14ac:dyDescent="0.5">
      <c r="A107">
        <v>524.51397705078125</v>
      </c>
      <c r="B107">
        <v>20.25</v>
      </c>
    </row>
    <row r="108" spans="1:2" x14ac:dyDescent="0.5">
      <c r="A108">
        <v>524.52398681640625</v>
      </c>
      <c r="B108">
        <v>15.5</v>
      </c>
    </row>
    <row r="109" spans="1:2" x14ac:dyDescent="0.5">
      <c r="A109">
        <v>524.53399658203125</v>
      </c>
      <c r="B109">
        <v>16.75</v>
      </c>
    </row>
    <row r="110" spans="1:2" x14ac:dyDescent="0.5">
      <c r="A110">
        <v>524.54400634765625</v>
      </c>
      <c r="B110">
        <v>15.5</v>
      </c>
    </row>
    <row r="111" spans="1:2" x14ac:dyDescent="0.5">
      <c r="A111">
        <v>524.55401611328125</v>
      </c>
      <c r="B111">
        <v>35.75</v>
      </c>
    </row>
    <row r="112" spans="1:2" x14ac:dyDescent="0.5">
      <c r="A112">
        <v>524.56402587890625</v>
      </c>
      <c r="B112">
        <v>63.5</v>
      </c>
    </row>
    <row r="113" spans="1:2" x14ac:dyDescent="0.5">
      <c r="A113">
        <v>524.573974609375</v>
      </c>
      <c r="B113">
        <v>47.75</v>
      </c>
    </row>
    <row r="114" spans="1:2" x14ac:dyDescent="0.5">
      <c r="A114">
        <v>524.583984375</v>
      </c>
      <c r="B114">
        <v>20.75</v>
      </c>
    </row>
    <row r="115" spans="1:2" x14ac:dyDescent="0.5">
      <c r="A115">
        <v>524.593994140625</v>
      </c>
      <c r="B115">
        <v>13.25</v>
      </c>
    </row>
    <row r="116" spans="1:2" x14ac:dyDescent="0.5">
      <c r="A116">
        <v>524.60400390625</v>
      </c>
      <c r="B116">
        <v>7.5</v>
      </c>
    </row>
    <row r="117" spans="1:2" x14ac:dyDescent="0.5">
      <c r="A117">
        <v>524.614013671875</v>
      </c>
      <c r="B117">
        <v>8.75</v>
      </c>
    </row>
    <row r="118" spans="1:2" x14ac:dyDescent="0.5">
      <c r="A118">
        <v>524.6240234375</v>
      </c>
      <c r="B118">
        <v>18.75</v>
      </c>
    </row>
    <row r="119" spans="1:2" x14ac:dyDescent="0.5">
      <c r="A119">
        <v>524.63397216796875</v>
      </c>
      <c r="B119">
        <v>21.75</v>
      </c>
    </row>
    <row r="120" spans="1:2" x14ac:dyDescent="0.5">
      <c r="A120">
        <v>524.64398193359375</v>
      </c>
      <c r="B120">
        <v>30</v>
      </c>
    </row>
    <row r="121" spans="1:2" x14ac:dyDescent="0.5">
      <c r="A121">
        <v>524.65399169921875</v>
      </c>
      <c r="B121">
        <v>39.5</v>
      </c>
    </row>
    <row r="122" spans="1:2" x14ac:dyDescent="0.5">
      <c r="A122">
        <v>524.66400146484375</v>
      </c>
      <c r="B122">
        <v>25.25</v>
      </c>
    </row>
    <row r="123" spans="1:2" x14ac:dyDescent="0.5">
      <c r="A123">
        <v>524.67401123046875</v>
      </c>
      <c r="B123">
        <v>12.75</v>
      </c>
    </row>
    <row r="124" spans="1:2" x14ac:dyDescent="0.5">
      <c r="A124">
        <v>524.68402099609375</v>
      </c>
      <c r="B124">
        <v>44</v>
      </c>
    </row>
    <row r="125" spans="1:2" x14ac:dyDescent="0.5">
      <c r="A125">
        <v>524.6939697265625</v>
      </c>
      <c r="B125">
        <v>78.25</v>
      </c>
    </row>
    <row r="126" spans="1:2" x14ac:dyDescent="0.5">
      <c r="A126">
        <v>524.7039794921875</v>
      </c>
      <c r="B126">
        <v>53.5</v>
      </c>
    </row>
    <row r="127" spans="1:2" x14ac:dyDescent="0.5">
      <c r="A127">
        <v>524.7139892578125</v>
      </c>
      <c r="B127">
        <v>34</v>
      </c>
    </row>
    <row r="128" spans="1:2" x14ac:dyDescent="0.5">
      <c r="A128">
        <v>524.7239990234375</v>
      </c>
      <c r="B128">
        <v>61</v>
      </c>
    </row>
    <row r="129" spans="1:2" x14ac:dyDescent="0.5">
      <c r="A129">
        <v>524.7340087890625</v>
      </c>
      <c r="B129">
        <v>88</v>
      </c>
    </row>
    <row r="130" spans="1:2" x14ac:dyDescent="0.5">
      <c r="A130">
        <v>524.7440185546875</v>
      </c>
      <c r="B130">
        <v>155.80000305175781</v>
      </c>
    </row>
    <row r="131" spans="1:2" x14ac:dyDescent="0.5">
      <c r="A131">
        <v>524.7540283203125</v>
      </c>
      <c r="B131">
        <v>351.5</v>
      </c>
    </row>
    <row r="132" spans="1:2" x14ac:dyDescent="0.5">
      <c r="A132">
        <v>524.76397705078125</v>
      </c>
      <c r="B132">
        <v>583</v>
      </c>
    </row>
    <row r="133" spans="1:2" x14ac:dyDescent="0.5">
      <c r="A133">
        <v>524.77398681640625</v>
      </c>
      <c r="B133">
        <v>757</v>
      </c>
    </row>
    <row r="134" spans="1:2" x14ac:dyDescent="0.5">
      <c r="A134">
        <v>524.78399658203125</v>
      </c>
      <c r="B134">
        <v>823.79998779296875</v>
      </c>
    </row>
    <row r="135" spans="1:2" x14ac:dyDescent="0.5">
      <c r="A135">
        <v>524.79400634765625</v>
      </c>
      <c r="B135">
        <v>698.70001220703125</v>
      </c>
    </row>
    <row r="136" spans="1:2" x14ac:dyDescent="0.5">
      <c r="A136">
        <v>524.80401611328125</v>
      </c>
      <c r="B136">
        <v>526.79998779296875</v>
      </c>
    </row>
    <row r="137" spans="1:2" x14ac:dyDescent="0.5">
      <c r="A137">
        <v>524.81402587890625</v>
      </c>
      <c r="B137">
        <v>461</v>
      </c>
    </row>
    <row r="138" spans="1:2" x14ac:dyDescent="0.5">
      <c r="A138">
        <v>524.823974609375</v>
      </c>
      <c r="B138">
        <v>614.79998779296875</v>
      </c>
    </row>
    <row r="139" spans="1:2" x14ac:dyDescent="0.5">
      <c r="A139">
        <v>524.833984375</v>
      </c>
      <c r="B139">
        <v>937.70001220703125</v>
      </c>
    </row>
    <row r="140" spans="1:2" x14ac:dyDescent="0.5">
      <c r="A140">
        <v>524.843994140625</v>
      </c>
      <c r="B140">
        <v>1242</v>
      </c>
    </row>
    <row r="141" spans="1:2" x14ac:dyDescent="0.5">
      <c r="A141">
        <v>524.85400390625</v>
      </c>
      <c r="B141">
        <v>1309</v>
      </c>
    </row>
    <row r="142" spans="1:2" x14ac:dyDescent="0.5">
      <c r="A142">
        <v>524.864013671875</v>
      </c>
      <c r="B142">
        <v>987.29998779296875</v>
      </c>
    </row>
    <row r="143" spans="1:2" x14ac:dyDescent="0.5">
      <c r="A143">
        <v>524.8740234375</v>
      </c>
      <c r="B143">
        <v>560.5</v>
      </c>
    </row>
    <row r="144" spans="1:2" x14ac:dyDescent="0.5">
      <c r="A144">
        <v>524.88397216796875</v>
      </c>
      <c r="B144">
        <v>250.5</v>
      </c>
    </row>
    <row r="145" spans="1:2" x14ac:dyDescent="0.5">
      <c r="A145">
        <v>524.89398193359375</v>
      </c>
      <c r="B145">
        <v>131</v>
      </c>
    </row>
    <row r="146" spans="1:2" x14ac:dyDescent="0.5">
      <c r="A146">
        <v>524.90399169921875</v>
      </c>
      <c r="B146">
        <v>135</v>
      </c>
    </row>
    <row r="147" spans="1:2" x14ac:dyDescent="0.5">
      <c r="A147">
        <v>524.91400146484375</v>
      </c>
      <c r="B147">
        <v>117.30000305175781</v>
      </c>
    </row>
    <row r="148" spans="1:2" x14ac:dyDescent="0.5">
      <c r="A148">
        <v>524.92401123046875</v>
      </c>
      <c r="B148">
        <v>115</v>
      </c>
    </row>
    <row r="149" spans="1:2" x14ac:dyDescent="0.5">
      <c r="A149">
        <v>524.93402099609375</v>
      </c>
      <c r="B149">
        <v>89.25</v>
      </c>
    </row>
    <row r="150" spans="1:2" x14ac:dyDescent="0.5">
      <c r="A150">
        <v>524.9439697265625</v>
      </c>
      <c r="B150">
        <v>48.75</v>
      </c>
    </row>
    <row r="151" spans="1:2" x14ac:dyDescent="0.5">
      <c r="A151">
        <v>524.9539794921875</v>
      </c>
      <c r="B151">
        <v>48.25</v>
      </c>
    </row>
    <row r="152" spans="1:2" x14ac:dyDescent="0.5">
      <c r="A152">
        <v>524.9639892578125</v>
      </c>
      <c r="B152">
        <v>56.25</v>
      </c>
    </row>
    <row r="153" spans="1:2" x14ac:dyDescent="0.5">
      <c r="A153">
        <v>524.9739990234375</v>
      </c>
      <c r="B153">
        <v>76.5</v>
      </c>
    </row>
    <row r="154" spans="1:2" x14ac:dyDescent="0.5">
      <c r="A154">
        <v>524.9840087890625</v>
      </c>
      <c r="B154">
        <v>86</v>
      </c>
    </row>
    <row r="155" spans="1:2" x14ac:dyDescent="0.5">
      <c r="A155">
        <v>524.9940185546875</v>
      </c>
      <c r="B155">
        <v>67</v>
      </c>
    </row>
    <row r="156" spans="1:2" x14ac:dyDescent="0.5">
      <c r="A156">
        <v>525.0040283203125</v>
      </c>
      <c r="B156">
        <v>88.5</v>
      </c>
    </row>
    <row r="157" spans="1:2" x14ac:dyDescent="0.5">
      <c r="A157">
        <v>525.01397705078125</v>
      </c>
      <c r="B157">
        <v>138.5</v>
      </c>
    </row>
    <row r="158" spans="1:2" x14ac:dyDescent="0.5">
      <c r="A158">
        <v>525.02398681640625</v>
      </c>
      <c r="B158">
        <v>135.69999694824219</v>
      </c>
    </row>
    <row r="159" spans="1:2" x14ac:dyDescent="0.5">
      <c r="A159">
        <v>525.03399658203125</v>
      </c>
      <c r="B159">
        <v>86.75</v>
      </c>
    </row>
    <row r="160" spans="1:2" x14ac:dyDescent="0.5">
      <c r="A160">
        <v>525.04400634765625</v>
      </c>
      <c r="B160">
        <v>57</v>
      </c>
    </row>
    <row r="161" spans="1:2" x14ac:dyDescent="0.5">
      <c r="A161">
        <v>525.05401611328125</v>
      </c>
      <c r="B161">
        <v>56</v>
      </c>
    </row>
    <row r="162" spans="1:2" x14ac:dyDescent="0.5">
      <c r="A162">
        <v>525.06402587890625</v>
      </c>
      <c r="B162">
        <v>60</v>
      </c>
    </row>
    <row r="163" spans="1:2" x14ac:dyDescent="0.5">
      <c r="A163">
        <v>525.073974609375</v>
      </c>
      <c r="B163">
        <v>67.5</v>
      </c>
    </row>
    <row r="164" spans="1:2" x14ac:dyDescent="0.5">
      <c r="A164">
        <v>525.083984375</v>
      </c>
      <c r="B164">
        <v>58.75</v>
      </c>
    </row>
    <row r="165" spans="1:2" x14ac:dyDescent="0.5">
      <c r="A165">
        <v>525.093994140625</v>
      </c>
      <c r="B165">
        <v>27</v>
      </c>
    </row>
    <row r="166" spans="1:2" x14ac:dyDescent="0.5">
      <c r="A166">
        <v>525.10400390625</v>
      </c>
      <c r="B166">
        <v>13.5</v>
      </c>
    </row>
    <row r="167" spans="1:2" x14ac:dyDescent="0.5">
      <c r="A167">
        <v>525.114013671875</v>
      </c>
      <c r="B167">
        <v>30.5</v>
      </c>
    </row>
    <row r="168" spans="1:2" x14ac:dyDescent="0.5">
      <c r="A168">
        <v>525.1240234375</v>
      </c>
      <c r="B168">
        <v>36</v>
      </c>
    </row>
    <row r="169" spans="1:2" x14ac:dyDescent="0.5">
      <c r="A169">
        <v>525.13397216796875</v>
      </c>
      <c r="B169">
        <v>19.75</v>
      </c>
    </row>
    <row r="170" spans="1:2" x14ac:dyDescent="0.5">
      <c r="A170">
        <v>525.14398193359375</v>
      </c>
      <c r="B170">
        <v>11.75</v>
      </c>
    </row>
    <row r="171" spans="1:2" x14ac:dyDescent="0.5">
      <c r="A171">
        <v>525.15399169921875</v>
      </c>
      <c r="B171">
        <v>21.5</v>
      </c>
    </row>
    <row r="172" spans="1:2" x14ac:dyDescent="0.5">
      <c r="A172">
        <v>525.16400146484375</v>
      </c>
      <c r="B172">
        <v>38.5</v>
      </c>
    </row>
    <row r="173" spans="1:2" x14ac:dyDescent="0.5">
      <c r="A173">
        <v>525.17401123046875</v>
      </c>
      <c r="B173">
        <v>50.5</v>
      </c>
    </row>
    <row r="174" spans="1:2" x14ac:dyDescent="0.5">
      <c r="A174">
        <v>525.18499755859375</v>
      </c>
      <c r="B174">
        <v>46.5</v>
      </c>
    </row>
    <row r="175" spans="1:2" x14ac:dyDescent="0.5">
      <c r="A175">
        <v>525.19500732421875</v>
      </c>
      <c r="B175">
        <v>29.5</v>
      </c>
    </row>
    <row r="176" spans="1:2" x14ac:dyDescent="0.5">
      <c r="A176">
        <v>525.2039794921875</v>
      </c>
      <c r="B176">
        <v>19.25</v>
      </c>
    </row>
    <row r="177" spans="1:2" x14ac:dyDescent="0.5">
      <c r="A177">
        <v>525.2139892578125</v>
      </c>
      <c r="B177">
        <v>51.5</v>
      </c>
    </row>
    <row r="178" spans="1:2" x14ac:dyDescent="0.5">
      <c r="A178">
        <v>525.2239990234375</v>
      </c>
      <c r="B178">
        <v>86.5</v>
      </c>
    </row>
    <row r="179" spans="1:2" x14ac:dyDescent="0.5">
      <c r="A179">
        <v>525.2340087890625</v>
      </c>
      <c r="B179">
        <v>96.25</v>
      </c>
    </row>
    <row r="180" spans="1:2" x14ac:dyDescent="0.5">
      <c r="A180">
        <v>525.2449951171875</v>
      </c>
      <c r="B180">
        <v>224.30000305175781</v>
      </c>
    </row>
    <row r="181" spans="1:2" x14ac:dyDescent="0.5">
      <c r="A181">
        <v>525.2550048828125</v>
      </c>
      <c r="B181">
        <v>815.79998779296875</v>
      </c>
    </row>
    <row r="182" spans="1:2" x14ac:dyDescent="0.5">
      <c r="A182">
        <v>525.2650146484375</v>
      </c>
      <c r="B182">
        <v>2466</v>
      </c>
    </row>
    <row r="183" spans="1:2" x14ac:dyDescent="0.5">
      <c r="A183">
        <v>525.2750244140625</v>
      </c>
      <c r="B183">
        <v>4578</v>
      </c>
    </row>
    <row r="184" spans="1:2" x14ac:dyDescent="0.5">
      <c r="A184">
        <v>525.28497314453125</v>
      </c>
      <c r="B184">
        <v>4912</v>
      </c>
    </row>
    <row r="185" spans="1:2" x14ac:dyDescent="0.5">
      <c r="A185">
        <v>525.29400634765625</v>
      </c>
      <c r="B185">
        <v>3154</v>
      </c>
    </row>
    <row r="186" spans="1:2" x14ac:dyDescent="0.5">
      <c r="A186">
        <v>525.30499267578125</v>
      </c>
      <c r="B186">
        <v>1343</v>
      </c>
    </row>
    <row r="187" spans="1:2" x14ac:dyDescent="0.5">
      <c r="A187">
        <v>525.31500244140625</v>
      </c>
      <c r="B187">
        <v>461</v>
      </c>
    </row>
    <row r="188" spans="1:2" x14ac:dyDescent="0.5">
      <c r="A188">
        <v>525.32501220703125</v>
      </c>
      <c r="B188">
        <v>220.5</v>
      </c>
    </row>
    <row r="189" spans="1:2" x14ac:dyDescent="0.5">
      <c r="A189">
        <v>525.33502197265625</v>
      </c>
      <c r="B189">
        <v>314.29998779296875</v>
      </c>
    </row>
    <row r="190" spans="1:2" x14ac:dyDescent="0.5">
      <c r="A190">
        <v>525.344970703125</v>
      </c>
      <c r="B190">
        <v>544</v>
      </c>
    </row>
    <row r="191" spans="1:2" x14ac:dyDescent="0.5">
      <c r="A191">
        <v>525.35498046875</v>
      </c>
      <c r="B191">
        <v>688</v>
      </c>
    </row>
    <row r="192" spans="1:2" x14ac:dyDescent="0.5">
      <c r="A192">
        <v>525.364990234375</v>
      </c>
      <c r="B192">
        <v>598</v>
      </c>
    </row>
    <row r="193" spans="1:2" x14ac:dyDescent="0.5">
      <c r="A193">
        <v>525.375</v>
      </c>
      <c r="B193">
        <v>356</v>
      </c>
    </row>
    <row r="194" spans="1:2" x14ac:dyDescent="0.5">
      <c r="A194">
        <v>525.385009765625</v>
      </c>
      <c r="B194">
        <v>166.30000305175781</v>
      </c>
    </row>
    <row r="195" spans="1:2" x14ac:dyDescent="0.5">
      <c r="A195">
        <v>525.39501953125</v>
      </c>
      <c r="B195">
        <v>89</v>
      </c>
    </row>
    <row r="196" spans="1:2" x14ac:dyDescent="0.5">
      <c r="A196">
        <v>525.405029296875</v>
      </c>
      <c r="B196">
        <v>60</v>
      </c>
    </row>
    <row r="197" spans="1:2" x14ac:dyDescent="0.5">
      <c r="A197">
        <v>525.41497802734375</v>
      </c>
      <c r="B197">
        <v>52.5</v>
      </c>
    </row>
    <row r="198" spans="1:2" x14ac:dyDescent="0.5">
      <c r="A198">
        <v>525.42498779296875</v>
      </c>
      <c r="B198">
        <v>53.75</v>
      </c>
    </row>
    <row r="199" spans="1:2" x14ac:dyDescent="0.5">
      <c r="A199">
        <v>525.43499755859375</v>
      </c>
      <c r="B199">
        <v>64.75</v>
      </c>
    </row>
    <row r="200" spans="1:2" x14ac:dyDescent="0.5">
      <c r="A200">
        <v>525.44500732421875</v>
      </c>
      <c r="B200">
        <v>76.75</v>
      </c>
    </row>
    <row r="201" spans="1:2" x14ac:dyDescent="0.5">
      <c r="A201">
        <v>525.45501708984375</v>
      </c>
      <c r="B201">
        <v>69.5</v>
      </c>
    </row>
    <row r="202" spans="1:2" x14ac:dyDescent="0.5">
      <c r="A202">
        <v>525.46502685546875</v>
      </c>
      <c r="B202">
        <v>69.5</v>
      </c>
    </row>
    <row r="203" spans="1:2" x14ac:dyDescent="0.5">
      <c r="A203">
        <v>525.4749755859375</v>
      </c>
      <c r="B203">
        <v>100.5</v>
      </c>
    </row>
    <row r="204" spans="1:2" x14ac:dyDescent="0.5">
      <c r="A204">
        <v>525.4849853515625</v>
      </c>
      <c r="B204">
        <v>107.69999694824219</v>
      </c>
    </row>
    <row r="205" spans="1:2" x14ac:dyDescent="0.5">
      <c r="A205">
        <v>525.4949951171875</v>
      </c>
      <c r="B205">
        <v>77.75</v>
      </c>
    </row>
    <row r="206" spans="1:2" x14ac:dyDescent="0.5">
      <c r="A206">
        <v>525.5050048828125</v>
      </c>
      <c r="B206">
        <v>65</v>
      </c>
    </row>
    <row r="207" spans="1:2" x14ac:dyDescent="0.5">
      <c r="A207">
        <v>525.5150146484375</v>
      </c>
      <c r="B207">
        <v>54.5</v>
      </c>
    </row>
    <row r="208" spans="1:2" x14ac:dyDescent="0.5">
      <c r="A208">
        <v>525.5250244140625</v>
      </c>
      <c r="B208">
        <v>35.75</v>
      </c>
    </row>
    <row r="209" spans="1:2" x14ac:dyDescent="0.5">
      <c r="A209">
        <v>525.53497314453125</v>
      </c>
      <c r="B209">
        <v>60.5</v>
      </c>
    </row>
    <row r="210" spans="1:2" x14ac:dyDescent="0.5">
      <c r="A210">
        <v>525.54498291015625</v>
      </c>
      <c r="B210">
        <v>151.5</v>
      </c>
    </row>
    <row r="211" spans="1:2" x14ac:dyDescent="0.5">
      <c r="A211">
        <v>525.55499267578125</v>
      </c>
      <c r="B211">
        <v>197.19999694824219</v>
      </c>
    </row>
    <row r="212" spans="1:2" x14ac:dyDescent="0.5">
      <c r="A212">
        <v>525.56500244140625</v>
      </c>
      <c r="B212">
        <v>124.80000305175781</v>
      </c>
    </row>
    <row r="213" spans="1:2" x14ac:dyDescent="0.5">
      <c r="A213">
        <v>525.57501220703125</v>
      </c>
      <c r="B213">
        <v>68.75</v>
      </c>
    </row>
    <row r="214" spans="1:2" x14ac:dyDescent="0.5">
      <c r="A214">
        <v>525.58502197265625</v>
      </c>
      <c r="B214">
        <v>72.75</v>
      </c>
    </row>
    <row r="215" spans="1:2" x14ac:dyDescent="0.5">
      <c r="A215">
        <v>525.594970703125</v>
      </c>
      <c r="B215">
        <v>100.80000305175781</v>
      </c>
    </row>
    <row r="216" spans="1:2" x14ac:dyDescent="0.5">
      <c r="A216">
        <v>525.60498046875</v>
      </c>
      <c r="B216">
        <v>153.80000305175781</v>
      </c>
    </row>
    <row r="217" spans="1:2" x14ac:dyDescent="0.5">
      <c r="A217">
        <v>525.614990234375</v>
      </c>
      <c r="B217">
        <v>163.30000305175781</v>
      </c>
    </row>
    <row r="218" spans="1:2" x14ac:dyDescent="0.5">
      <c r="A218">
        <v>525.625</v>
      </c>
      <c r="B218">
        <v>104</v>
      </c>
    </row>
    <row r="219" spans="1:2" x14ac:dyDescent="0.5">
      <c r="A219">
        <v>525.635009765625</v>
      </c>
      <c r="B219">
        <v>55</v>
      </c>
    </row>
    <row r="220" spans="1:2" x14ac:dyDescent="0.5">
      <c r="A220">
        <v>525.64501953125</v>
      </c>
      <c r="B220">
        <v>47.75</v>
      </c>
    </row>
    <row r="221" spans="1:2" x14ac:dyDescent="0.5">
      <c r="A221">
        <v>525.655029296875</v>
      </c>
      <c r="B221">
        <v>52.5</v>
      </c>
    </row>
    <row r="222" spans="1:2" x14ac:dyDescent="0.5">
      <c r="A222">
        <v>525.66497802734375</v>
      </c>
      <c r="B222">
        <v>84.25</v>
      </c>
    </row>
    <row r="223" spans="1:2" x14ac:dyDescent="0.5">
      <c r="A223">
        <v>525.67498779296875</v>
      </c>
      <c r="B223">
        <v>138.30000305175781</v>
      </c>
    </row>
    <row r="224" spans="1:2" x14ac:dyDescent="0.5">
      <c r="A224">
        <v>525.68499755859375</v>
      </c>
      <c r="B224">
        <v>187.5</v>
      </c>
    </row>
    <row r="225" spans="1:2" x14ac:dyDescent="0.5">
      <c r="A225">
        <v>525.69500732421875</v>
      </c>
      <c r="B225">
        <v>214.80000305175781</v>
      </c>
    </row>
    <row r="226" spans="1:2" x14ac:dyDescent="0.5">
      <c r="A226">
        <v>525.70501708984375</v>
      </c>
      <c r="B226">
        <v>179.80000305175781</v>
      </c>
    </row>
    <row r="227" spans="1:2" x14ac:dyDescent="0.5">
      <c r="A227">
        <v>525.71502685546875</v>
      </c>
      <c r="B227">
        <v>145.19999694824219</v>
      </c>
    </row>
    <row r="228" spans="1:2" x14ac:dyDescent="0.5">
      <c r="A228">
        <v>525.7249755859375</v>
      </c>
      <c r="B228">
        <v>214.80000305175781</v>
      </c>
    </row>
    <row r="229" spans="1:2" x14ac:dyDescent="0.5">
      <c r="A229">
        <v>525.7349853515625</v>
      </c>
      <c r="B229">
        <v>372.5</v>
      </c>
    </row>
    <row r="230" spans="1:2" x14ac:dyDescent="0.5">
      <c r="A230">
        <v>525.7449951171875</v>
      </c>
      <c r="B230">
        <v>666.79998779296875</v>
      </c>
    </row>
    <row r="231" spans="1:2" x14ac:dyDescent="0.5">
      <c r="A231">
        <v>525.7550048828125</v>
      </c>
      <c r="B231">
        <v>1973</v>
      </c>
    </row>
    <row r="232" spans="1:2" x14ac:dyDescent="0.5">
      <c r="A232">
        <v>525.7650146484375</v>
      </c>
      <c r="B232">
        <v>8455</v>
      </c>
    </row>
    <row r="233" spans="1:2" x14ac:dyDescent="0.5">
      <c r="A233">
        <v>525.7750244140625</v>
      </c>
      <c r="B233">
        <v>23530</v>
      </c>
    </row>
    <row r="234" spans="1:2" x14ac:dyDescent="0.5">
      <c r="A234">
        <v>525.78497314453125</v>
      </c>
      <c r="B234">
        <v>34340</v>
      </c>
    </row>
    <row r="235" spans="1:2" x14ac:dyDescent="0.5">
      <c r="A235">
        <v>525.79498291015625</v>
      </c>
      <c r="B235">
        <v>25920</v>
      </c>
    </row>
    <row r="236" spans="1:2" x14ac:dyDescent="0.5">
      <c r="A236">
        <v>525.80499267578125</v>
      </c>
      <c r="B236">
        <v>9897</v>
      </c>
    </row>
    <row r="237" spans="1:2" x14ac:dyDescent="0.5">
      <c r="A237">
        <v>525.81500244140625</v>
      </c>
      <c r="B237">
        <v>2213</v>
      </c>
    </row>
    <row r="238" spans="1:2" x14ac:dyDescent="0.5">
      <c r="A238">
        <v>525.82501220703125</v>
      </c>
      <c r="B238">
        <v>846</v>
      </c>
    </row>
    <row r="239" spans="1:2" x14ac:dyDescent="0.5">
      <c r="A239">
        <v>525.83502197265625</v>
      </c>
      <c r="B239">
        <v>615.70001220703125</v>
      </c>
    </row>
    <row r="240" spans="1:2" x14ac:dyDescent="0.5">
      <c r="A240">
        <v>525.844970703125</v>
      </c>
      <c r="B240">
        <v>551.5</v>
      </c>
    </row>
    <row r="241" spans="1:2" x14ac:dyDescent="0.5">
      <c r="A241">
        <v>525.85498046875</v>
      </c>
      <c r="B241">
        <v>590</v>
      </c>
    </row>
    <row r="242" spans="1:2" x14ac:dyDescent="0.5">
      <c r="A242">
        <v>525.864990234375</v>
      </c>
      <c r="B242">
        <v>685.70001220703125</v>
      </c>
    </row>
    <row r="243" spans="1:2" x14ac:dyDescent="0.5">
      <c r="A243">
        <v>525.875</v>
      </c>
      <c r="B243">
        <v>642</v>
      </c>
    </row>
    <row r="244" spans="1:2" x14ac:dyDescent="0.5">
      <c r="A244">
        <v>525.885009765625</v>
      </c>
      <c r="B244">
        <v>398.70001220703125</v>
      </c>
    </row>
    <row r="245" spans="1:2" x14ac:dyDescent="0.5">
      <c r="A245">
        <v>525.89501953125</v>
      </c>
      <c r="B245">
        <v>225.5</v>
      </c>
    </row>
    <row r="246" spans="1:2" x14ac:dyDescent="0.5">
      <c r="A246">
        <v>525.905029296875</v>
      </c>
      <c r="B246">
        <v>178.80000305175781</v>
      </c>
    </row>
    <row r="247" spans="1:2" x14ac:dyDescent="0.5">
      <c r="A247">
        <v>525.91497802734375</v>
      </c>
      <c r="B247">
        <v>166</v>
      </c>
    </row>
    <row r="248" spans="1:2" x14ac:dyDescent="0.5">
      <c r="A248">
        <v>525.92498779296875</v>
      </c>
      <c r="B248">
        <v>175</v>
      </c>
    </row>
    <row r="249" spans="1:2" x14ac:dyDescent="0.5">
      <c r="A249">
        <v>525.93499755859375</v>
      </c>
      <c r="B249">
        <v>154.80000305175781</v>
      </c>
    </row>
    <row r="250" spans="1:2" x14ac:dyDescent="0.5">
      <c r="A250">
        <v>525.94500732421875</v>
      </c>
      <c r="B250">
        <v>118.5</v>
      </c>
    </row>
    <row r="251" spans="1:2" x14ac:dyDescent="0.5">
      <c r="A251">
        <v>525.95501708984375</v>
      </c>
      <c r="B251">
        <v>118.30000305175781</v>
      </c>
    </row>
    <row r="252" spans="1:2" x14ac:dyDescent="0.5">
      <c r="A252">
        <v>525.96502685546875</v>
      </c>
      <c r="B252">
        <v>131</v>
      </c>
    </row>
    <row r="253" spans="1:2" x14ac:dyDescent="0.5">
      <c r="A253">
        <v>525.9749755859375</v>
      </c>
      <c r="B253">
        <v>110</v>
      </c>
    </row>
    <row r="254" spans="1:2" x14ac:dyDescent="0.5">
      <c r="A254">
        <v>525.9849853515625</v>
      </c>
      <c r="B254">
        <v>81.25</v>
      </c>
    </row>
    <row r="255" spans="1:2" x14ac:dyDescent="0.5">
      <c r="A255">
        <v>525.9949951171875</v>
      </c>
      <c r="B255">
        <v>85.5</v>
      </c>
    </row>
    <row r="256" spans="1:2" x14ac:dyDescent="0.5">
      <c r="A256">
        <v>526.0050048828125</v>
      </c>
      <c r="B256">
        <v>126</v>
      </c>
    </row>
    <row r="257" spans="1:2" x14ac:dyDescent="0.5">
      <c r="A257">
        <v>526.0150146484375</v>
      </c>
      <c r="B257">
        <v>147.80000305175781</v>
      </c>
    </row>
    <row r="258" spans="1:2" x14ac:dyDescent="0.5">
      <c r="A258">
        <v>526.0250244140625</v>
      </c>
      <c r="B258">
        <v>124.80000305175781</v>
      </c>
    </row>
    <row r="259" spans="1:2" x14ac:dyDescent="0.5">
      <c r="A259">
        <v>526.03497314453125</v>
      </c>
      <c r="B259">
        <v>103.30000305175781</v>
      </c>
    </row>
    <row r="260" spans="1:2" x14ac:dyDescent="0.5">
      <c r="A260">
        <v>526.04498291015625</v>
      </c>
      <c r="B260">
        <v>78.25</v>
      </c>
    </row>
    <row r="261" spans="1:2" x14ac:dyDescent="0.5">
      <c r="A261">
        <v>526.05499267578125</v>
      </c>
      <c r="B261">
        <v>82.75</v>
      </c>
    </row>
    <row r="262" spans="1:2" x14ac:dyDescent="0.5">
      <c r="A262">
        <v>526.06500244140625</v>
      </c>
      <c r="B262">
        <v>105.5</v>
      </c>
    </row>
    <row r="263" spans="1:2" x14ac:dyDescent="0.5">
      <c r="A263">
        <v>526.07501220703125</v>
      </c>
      <c r="B263">
        <v>90.75</v>
      </c>
    </row>
    <row r="264" spans="1:2" x14ac:dyDescent="0.5">
      <c r="A264">
        <v>526.08502197265625</v>
      </c>
      <c r="B264">
        <v>99.75</v>
      </c>
    </row>
    <row r="265" spans="1:2" x14ac:dyDescent="0.5">
      <c r="A265">
        <v>526.094970703125</v>
      </c>
      <c r="B265">
        <v>166.5</v>
      </c>
    </row>
    <row r="266" spans="1:2" x14ac:dyDescent="0.5">
      <c r="A266">
        <v>526.10498046875</v>
      </c>
      <c r="B266">
        <v>189.80000305175781</v>
      </c>
    </row>
    <row r="267" spans="1:2" x14ac:dyDescent="0.5">
      <c r="A267">
        <v>526.114990234375</v>
      </c>
      <c r="B267">
        <v>144.5</v>
      </c>
    </row>
    <row r="268" spans="1:2" x14ac:dyDescent="0.5">
      <c r="A268">
        <v>526.125</v>
      </c>
      <c r="B268">
        <v>117.30000305175781</v>
      </c>
    </row>
    <row r="269" spans="1:2" x14ac:dyDescent="0.5">
      <c r="A269">
        <v>526.135009765625</v>
      </c>
      <c r="B269">
        <v>93.5</v>
      </c>
    </row>
    <row r="270" spans="1:2" x14ac:dyDescent="0.5">
      <c r="A270">
        <v>526.14501953125</v>
      </c>
      <c r="B270">
        <v>67.75</v>
      </c>
    </row>
    <row r="271" spans="1:2" x14ac:dyDescent="0.5">
      <c r="A271">
        <v>526.155029296875</v>
      </c>
      <c r="B271">
        <v>77.75</v>
      </c>
    </row>
    <row r="272" spans="1:2" x14ac:dyDescent="0.5">
      <c r="A272">
        <v>526.16497802734375</v>
      </c>
      <c r="B272">
        <v>100.80000305175781</v>
      </c>
    </row>
    <row r="273" spans="1:2" x14ac:dyDescent="0.5">
      <c r="A273">
        <v>526.17498779296875</v>
      </c>
      <c r="B273">
        <v>157.30000305175781</v>
      </c>
    </row>
    <row r="274" spans="1:2" x14ac:dyDescent="0.5">
      <c r="A274">
        <v>526.18499755859375</v>
      </c>
      <c r="B274">
        <v>287.70001220703125</v>
      </c>
    </row>
    <row r="275" spans="1:2" x14ac:dyDescent="0.5">
      <c r="A275">
        <v>526.19500732421875</v>
      </c>
      <c r="B275">
        <v>387.70001220703125</v>
      </c>
    </row>
    <row r="276" spans="1:2" x14ac:dyDescent="0.5">
      <c r="A276">
        <v>526.20501708984375</v>
      </c>
      <c r="B276">
        <v>343.29998779296875</v>
      </c>
    </row>
    <row r="277" spans="1:2" x14ac:dyDescent="0.5">
      <c r="A277">
        <v>526.21502685546875</v>
      </c>
      <c r="B277">
        <v>275</v>
      </c>
    </row>
    <row r="278" spans="1:2" x14ac:dyDescent="0.5">
      <c r="A278">
        <v>526.2249755859375</v>
      </c>
      <c r="B278">
        <v>306.70001220703125</v>
      </c>
    </row>
    <row r="279" spans="1:2" x14ac:dyDescent="0.5">
      <c r="A279">
        <v>526.2349853515625</v>
      </c>
      <c r="B279">
        <v>348.5</v>
      </c>
    </row>
    <row r="280" spans="1:2" x14ac:dyDescent="0.5">
      <c r="A280">
        <v>526.2449951171875</v>
      </c>
      <c r="B280">
        <v>471</v>
      </c>
    </row>
    <row r="281" spans="1:2" x14ac:dyDescent="0.5">
      <c r="A281">
        <v>526.2550048828125</v>
      </c>
      <c r="B281">
        <v>1882</v>
      </c>
    </row>
    <row r="282" spans="1:2" x14ac:dyDescent="0.5">
      <c r="A282">
        <v>526.2659912109375</v>
      </c>
      <c r="B282">
        <v>16710</v>
      </c>
    </row>
    <row r="283" spans="1:2" x14ac:dyDescent="0.5">
      <c r="A283">
        <v>526.2760009765625</v>
      </c>
      <c r="B283">
        <v>76770</v>
      </c>
    </row>
    <row r="284" spans="1:2" x14ac:dyDescent="0.5">
      <c r="A284">
        <v>526.2860107421875</v>
      </c>
      <c r="B284">
        <v>140600</v>
      </c>
    </row>
    <row r="285" spans="1:2" x14ac:dyDescent="0.5">
      <c r="A285">
        <v>526.2960205078125</v>
      </c>
      <c r="B285">
        <v>114600</v>
      </c>
    </row>
    <row r="286" spans="1:2" x14ac:dyDescent="0.5">
      <c r="A286">
        <v>526.3060302734375</v>
      </c>
      <c r="B286">
        <v>40670</v>
      </c>
    </row>
    <row r="287" spans="1:2" x14ac:dyDescent="0.5">
      <c r="A287">
        <v>526.31597900390625</v>
      </c>
      <c r="B287">
        <v>5617</v>
      </c>
    </row>
    <row r="288" spans="1:2" x14ac:dyDescent="0.5">
      <c r="A288">
        <v>526.32598876953125</v>
      </c>
      <c r="B288">
        <v>833.79998779296875</v>
      </c>
    </row>
    <row r="289" spans="1:2" x14ac:dyDescent="0.5">
      <c r="A289">
        <v>526.33599853515625</v>
      </c>
      <c r="B289">
        <v>655.79998779296875</v>
      </c>
    </row>
    <row r="290" spans="1:2" x14ac:dyDescent="0.5">
      <c r="A290">
        <v>526.34600830078125</v>
      </c>
      <c r="B290">
        <v>1105</v>
      </c>
    </row>
    <row r="291" spans="1:2" x14ac:dyDescent="0.5">
      <c r="A291">
        <v>526.35601806640625</v>
      </c>
      <c r="B291">
        <v>1321</v>
      </c>
    </row>
    <row r="292" spans="1:2" x14ac:dyDescent="0.5">
      <c r="A292">
        <v>526.36602783203125</v>
      </c>
      <c r="B292">
        <v>922.5</v>
      </c>
    </row>
    <row r="293" spans="1:2" x14ac:dyDescent="0.5">
      <c r="A293">
        <v>526.3759765625</v>
      </c>
      <c r="B293">
        <v>444</v>
      </c>
    </row>
    <row r="294" spans="1:2" x14ac:dyDescent="0.5">
      <c r="A294">
        <v>526.385986328125</v>
      </c>
      <c r="B294">
        <v>242</v>
      </c>
    </row>
    <row r="295" spans="1:2" x14ac:dyDescent="0.5">
      <c r="A295">
        <v>526.39599609375</v>
      </c>
      <c r="B295">
        <v>261</v>
      </c>
    </row>
    <row r="296" spans="1:2" x14ac:dyDescent="0.5">
      <c r="A296">
        <v>526.406005859375</v>
      </c>
      <c r="B296">
        <v>440</v>
      </c>
    </row>
    <row r="297" spans="1:2" x14ac:dyDescent="0.5">
      <c r="A297">
        <v>526.416015625</v>
      </c>
      <c r="B297">
        <v>509.29998779296875</v>
      </c>
    </row>
    <row r="298" spans="1:2" x14ac:dyDescent="0.5">
      <c r="A298">
        <v>526.426025390625</v>
      </c>
      <c r="B298">
        <v>381</v>
      </c>
    </row>
    <row r="299" spans="1:2" x14ac:dyDescent="0.5">
      <c r="A299">
        <v>526.43597412109375</v>
      </c>
      <c r="B299">
        <v>257</v>
      </c>
    </row>
    <row r="300" spans="1:2" x14ac:dyDescent="0.5">
      <c r="A300">
        <v>526.44598388671875</v>
      </c>
      <c r="B300">
        <v>202.69999694824219</v>
      </c>
    </row>
    <row r="301" spans="1:2" x14ac:dyDescent="0.5">
      <c r="A301">
        <v>526.45599365234375</v>
      </c>
      <c r="B301">
        <v>219.5</v>
      </c>
    </row>
    <row r="302" spans="1:2" x14ac:dyDescent="0.5">
      <c r="A302">
        <v>526.46600341796875</v>
      </c>
      <c r="B302">
        <v>338.5</v>
      </c>
    </row>
    <row r="303" spans="1:2" x14ac:dyDescent="0.5">
      <c r="A303">
        <v>526.47601318359375</v>
      </c>
      <c r="B303">
        <v>488.29998779296875</v>
      </c>
    </row>
    <row r="304" spans="1:2" x14ac:dyDescent="0.5">
      <c r="A304">
        <v>526.48602294921875</v>
      </c>
      <c r="B304">
        <v>520.5</v>
      </c>
    </row>
    <row r="305" spans="1:2" x14ac:dyDescent="0.5">
      <c r="A305">
        <v>526.4959716796875</v>
      </c>
      <c r="B305">
        <v>442.5</v>
      </c>
    </row>
    <row r="306" spans="1:2" x14ac:dyDescent="0.5">
      <c r="A306">
        <v>526.5059814453125</v>
      </c>
      <c r="B306">
        <v>342</v>
      </c>
    </row>
    <row r="307" spans="1:2" x14ac:dyDescent="0.5">
      <c r="A307">
        <v>526.5159912109375</v>
      </c>
      <c r="B307">
        <v>257.5</v>
      </c>
    </row>
    <row r="308" spans="1:2" x14ac:dyDescent="0.5">
      <c r="A308">
        <v>526.5260009765625</v>
      </c>
      <c r="B308">
        <v>200.69999694824219</v>
      </c>
    </row>
    <row r="309" spans="1:2" x14ac:dyDescent="0.5">
      <c r="A309">
        <v>526.5360107421875</v>
      </c>
      <c r="B309">
        <v>184.69999694824219</v>
      </c>
    </row>
    <row r="310" spans="1:2" x14ac:dyDescent="0.5">
      <c r="A310">
        <v>526.5460205078125</v>
      </c>
      <c r="B310">
        <v>213.80000305175781</v>
      </c>
    </row>
    <row r="311" spans="1:2" x14ac:dyDescent="0.5">
      <c r="A311">
        <v>526.5560302734375</v>
      </c>
      <c r="B311">
        <v>303.29998779296875</v>
      </c>
    </row>
    <row r="312" spans="1:2" x14ac:dyDescent="0.5">
      <c r="A312">
        <v>526.56597900390625</v>
      </c>
      <c r="B312">
        <v>401.29998779296875</v>
      </c>
    </row>
    <row r="313" spans="1:2" x14ac:dyDescent="0.5">
      <c r="A313">
        <v>526.57598876953125</v>
      </c>
      <c r="B313">
        <v>380</v>
      </c>
    </row>
    <row r="314" spans="1:2" x14ac:dyDescent="0.5">
      <c r="A314">
        <v>526.58599853515625</v>
      </c>
      <c r="B314">
        <v>324.5</v>
      </c>
    </row>
    <row r="315" spans="1:2" x14ac:dyDescent="0.5">
      <c r="A315">
        <v>526.59600830078125</v>
      </c>
      <c r="B315">
        <v>291</v>
      </c>
    </row>
    <row r="316" spans="1:2" x14ac:dyDescent="0.5">
      <c r="A316">
        <v>526.60601806640625</v>
      </c>
      <c r="B316">
        <v>250.69999694824219</v>
      </c>
    </row>
    <row r="317" spans="1:2" x14ac:dyDescent="0.5">
      <c r="A317">
        <v>526.61602783203125</v>
      </c>
      <c r="B317">
        <v>264.79998779296875</v>
      </c>
    </row>
    <row r="318" spans="1:2" x14ac:dyDescent="0.5">
      <c r="A318">
        <v>526.6259765625</v>
      </c>
      <c r="B318">
        <v>288.5</v>
      </c>
    </row>
    <row r="319" spans="1:2" x14ac:dyDescent="0.5">
      <c r="A319">
        <v>526.635986328125</v>
      </c>
      <c r="B319">
        <v>289.29998779296875</v>
      </c>
    </row>
    <row r="320" spans="1:2" x14ac:dyDescent="0.5">
      <c r="A320">
        <v>526.64599609375</v>
      </c>
      <c r="B320">
        <v>260</v>
      </c>
    </row>
    <row r="321" spans="1:2" x14ac:dyDescent="0.5">
      <c r="A321">
        <v>526.656005859375</v>
      </c>
      <c r="B321">
        <v>183.69999694824219</v>
      </c>
    </row>
    <row r="322" spans="1:2" x14ac:dyDescent="0.5">
      <c r="A322">
        <v>526.666015625</v>
      </c>
      <c r="B322">
        <v>234.80000305175781</v>
      </c>
    </row>
    <row r="323" spans="1:2" x14ac:dyDescent="0.5">
      <c r="A323">
        <v>526.676025390625</v>
      </c>
      <c r="B323">
        <v>431.70001220703125</v>
      </c>
    </row>
    <row r="324" spans="1:2" x14ac:dyDescent="0.5">
      <c r="A324">
        <v>526.68597412109375</v>
      </c>
      <c r="B324">
        <v>506.70001220703125</v>
      </c>
    </row>
    <row r="325" spans="1:2" x14ac:dyDescent="0.5">
      <c r="A325">
        <v>526.69598388671875</v>
      </c>
      <c r="B325">
        <v>466</v>
      </c>
    </row>
    <row r="326" spans="1:2" x14ac:dyDescent="0.5">
      <c r="A326">
        <v>526.70599365234375</v>
      </c>
      <c r="B326">
        <v>527.70001220703125</v>
      </c>
    </row>
    <row r="327" spans="1:2" x14ac:dyDescent="0.5">
      <c r="A327">
        <v>526.71600341796875</v>
      </c>
      <c r="B327">
        <v>616.5</v>
      </c>
    </row>
    <row r="328" spans="1:2" x14ac:dyDescent="0.5">
      <c r="A328">
        <v>526.72601318359375</v>
      </c>
      <c r="B328">
        <v>551</v>
      </c>
    </row>
    <row r="329" spans="1:2" x14ac:dyDescent="0.5">
      <c r="A329">
        <v>526.73602294921875</v>
      </c>
      <c r="B329">
        <v>419</v>
      </c>
    </row>
    <row r="330" spans="1:2" x14ac:dyDescent="0.5">
      <c r="A330">
        <v>526.7459716796875</v>
      </c>
      <c r="B330">
        <v>396</v>
      </c>
    </row>
    <row r="331" spans="1:2" x14ac:dyDescent="0.5">
      <c r="A331">
        <v>526.7559814453125</v>
      </c>
      <c r="B331">
        <v>1234</v>
      </c>
    </row>
    <row r="332" spans="1:2" x14ac:dyDescent="0.5">
      <c r="A332">
        <v>526.7659912109375</v>
      </c>
      <c r="B332">
        <v>13310</v>
      </c>
    </row>
    <row r="333" spans="1:2" x14ac:dyDescent="0.5">
      <c r="A333">
        <v>526.7760009765625</v>
      </c>
      <c r="B333">
        <v>111300</v>
      </c>
    </row>
    <row r="334" spans="1:2" x14ac:dyDescent="0.5">
      <c r="A334">
        <v>526.7860107421875</v>
      </c>
      <c r="B334">
        <v>269200</v>
      </c>
    </row>
    <row r="335" spans="1:2" x14ac:dyDescent="0.5">
      <c r="A335">
        <v>526.7960205078125</v>
      </c>
      <c r="B335">
        <v>264100</v>
      </c>
    </row>
    <row r="336" spans="1:2" x14ac:dyDescent="0.5">
      <c r="A336">
        <v>526.8060302734375</v>
      </c>
      <c r="B336">
        <v>106100</v>
      </c>
    </row>
    <row r="337" spans="1:2" x14ac:dyDescent="0.5">
      <c r="A337">
        <v>526.81597900390625</v>
      </c>
      <c r="B337">
        <v>13370</v>
      </c>
    </row>
    <row r="338" spans="1:2" x14ac:dyDescent="0.5">
      <c r="A338">
        <v>526.8270263671875</v>
      </c>
      <c r="B338">
        <v>1427</v>
      </c>
    </row>
    <row r="339" spans="1:2" x14ac:dyDescent="0.5">
      <c r="A339">
        <v>526.83697509765625</v>
      </c>
      <c r="B339">
        <v>887.70001220703125</v>
      </c>
    </row>
    <row r="340" spans="1:2" x14ac:dyDescent="0.5">
      <c r="A340">
        <v>526.84698486328125</v>
      </c>
      <c r="B340">
        <v>1833</v>
      </c>
    </row>
    <row r="341" spans="1:2" x14ac:dyDescent="0.5">
      <c r="A341">
        <v>526.85699462890625</v>
      </c>
      <c r="B341">
        <v>2503</v>
      </c>
    </row>
    <row r="342" spans="1:2" x14ac:dyDescent="0.5">
      <c r="A342">
        <v>526.86700439453125</v>
      </c>
      <c r="B342">
        <v>1892</v>
      </c>
    </row>
    <row r="343" spans="1:2" x14ac:dyDescent="0.5">
      <c r="A343">
        <v>526.87701416015625</v>
      </c>
      <c r="B343">
        <v>862.70001220703125</v>
      </c>
    </row>
    <row r="344" spans="1:2" x14ac:dyDescent="0.5">
      <c r="A344">
        <v>526.88702392578125</v>
      </c>
      <c r="B344">
        <v>414.29998779296875</v>
      </c>
    </row>
    <row r="345" spans="1:2" x14ac:dyDescent="0.5">
      <c r="A345">
        <v>526.89697265625</v>
      </c>
      <c r="B345">
        <v>547.5</v>
      </c>
    </row>
    <row r="346" spans="1:2" x14ac:dyDescent="0.5">
      <c r="A346">
        <v>526.906982421875</v>
      </c>
      <c r="B346">
        <v>1188</v>
      </c>
    </row>
    <row r="347" spans="1:2" x14ac:dyDescent="0.5">
      <c r="A347">
        <v>526.9169921875</v>
      </c>
      <c r="B347">
        <v>1613</v>
      </c>
    </row>
    <row r="348" spans="1:2" x14ac:dyDescent="0.5">
      <c r="A348">
        <v>526.927001953125</v>
      </c>
      <c r="B348">
        <v>1092</v>
      </c>
    </row>
    <row r="349" spans="1:2" x14ac:dyDescent="0.5">
      <c r="A349">
        <v>526.93701171875</v>
      </c>
      <c r="B349">
        <v>368.5</v>
      </c>
    </row>
    <row r="350" spans="1:2" x14ac:dyDescent="0.5">
      <c r="A350">
        <v>526.947021484375</v>
      </c>
      <c r="B350">
        <v>120</v>
      </c>
    </row>
    <row r="351" spans="1:2" x14ac:dyDescent="0.5">
      <c r="A351">
        <v>526.95697021484375</v>
      </c>
      <c r="B351">
        <v>219</v>
      </c>
    </row>
    <row r="352" spans="1:2" x14ac:dyDescent="0.5">
      <c r="A352">
        <v>526.96697998046875</v>
      </c>
      <c r="B352">
        <v>796.79998779296875</v>
      </c>
    </row>
    <row r="353" spans="1:2" x14ac:dyDescent="0.5">
      <c r="A353">
        <v>526.97698974609375</v>
      </c>
      <c r="B353">
        <v>1912</v>
      </c>
    </row>
    <row r="354" spans="1:2" x14ac:dyDescent="0.5">
      <c r="A354">
        <v>526.98699951171875</v>
      </c>
      <c r="B354">
        <v>2276</v>
      </c>
    </row>
    <row r="355" spans="1:2" x14ac:dyDescent="0.5">
      <c r="A355">
        <v>526.99700927734375</v>
      </c>
      <c r="B355">
        <v>1295</v>
      </c>
    </row>
    <row r="356" spans="1:2" x14ac:dyDescent="0.5">
      <c r="A356">
        <v>527.00701904296875</v>
      </c>
      <c r="B356">
        <v>411.20001220703125</v>
      </c>
    </row>
    <row r="357" spans="1:2" x14ac:dyDescent="0.5">
      <c r="A357">
        <v>527.01702880859375</v>
      </c>
      <c r="B357">
        <v>193.30000305175781</v>
      </c>
    </row>
    <row r="358" spans="1:2" x14ac:dyDescent="0.5">
      <c r="A358">
        <v>527.0269775390625</v>
      </c>
      <c r="B358">
        <v>290.20001220703125</v>
      </c>
    </row>
    <row r="359" spans="1:2" x14ac:dyDescent="0.5">
      <c r="A359">
        <v>527.0369873046875</v>
      </c>
      <c r="B359">
        <v>514</v>
      </c>
    </row>
    <row r="360" spans="1:2" x14ac:dyDescent="0.5">
      <c r="A360">
        <v>527.0469970703125</v>
      </c>
      <c r="B360">
        <v>542.29998779296875</v>
      </c>
    </row>
    <row r="361" spans="1:2" x14ac:dyDescent="0.5">
      <c r="A361">
        <v>527.0570068359375</v>
      </c>
      <c r="B361">
        <v>381.5</v>
      </c>
    </row>
    <row r="362" spans="1:2" x14ac:dyDescent="0.5">
      <c r="A362">
        <v>527.0670166015625</v>
      </c>
      <c r="B362">
        <v>256</v>
      </c>
    </row>
    <row r="363" spans="1:2" x14ac:dyDescent="0.5">
      <c r="A363">
        <v>527.0770263671875</v>
      </c>
      <c r="B363">
        <v>322</v>
      </c>
    </row>
    <row r="364" spans="1:2" x14ac:dyDescent="0.5">
      <c r="A364">
        <v>527.08697509765625</v>
      </c>
      <c r="B364">
        <v>612.5</v>
      </c>
    </row>
    <row r="365" spans="1:2" x14ac:dyDescent="0.5">
      <c r="A365">
        <v>527.09698486328125</v>
      </c>
      <c r="B365">
        <v>827.29998779296875</v>
      </c>
    </row>
    <row r="366" spans="1:2" x14ac:dyDescent="0.5">
      <c r="A366">
        <v>527.10699462890625</v>
      </c>
      <c r="B366">
        <v>684.79998779296875</v>
      </c>
    </row>
    <row r="367" spans="1:2" x14ac:dyDescent="0.5">
      <c r="A367">
        <v>527.11700439453125</v>
      </c>
      <c r="B367">
        <v>415.70001220703125</v>
      </c>
    </row>
    <row r="368" spans="1:2" x14ac:dyDescent="0.5">
      <c r="A368">
        <v>527.12701416015625</v>
      </c>
      <c r="B368">
        <v>311.79998779296875</v>
      </c>
    </row>
    <row r="369" spans="1:2" x14ac:dyDescent="0.5">
      <c r="A369">
        <v>527.13702392578125</v>
      </c>
      <c r="B369">
        <v>288.79998779296875</v>
      </c>
    </row>
    <row r="370" spans="1:2" x14ac:dyDescent="0.5">
      <c r="A370">
        <v>527.14697265625</v>
      </c>
      <c r="B370">
        <v>240.5</v>
      </c>
    </row>
    <row r="371" spans="1:2" x14ac:dyDescent="0.5">
      <c r="A371">
        <v>527.156982421875</v>
      </c>
      <c r="B371">
        <v>262.5</v>
      </c>
    </row>
    <row r="372" spans="1:2" x14ac:dyDescent="0.5">
      <c r="A372">
        <v>527.1669921875</v>
      </c>
      <c r="B372">
        <v>358.5</v>
      </c>
    </row>
    <row r="373" spans="1:2" x14ac:dyDescent="0.5">
      <c r="A373">
        <v>527.177001953125</v>
      </c>
      <c r="B373">
        <v>391</v>
      </c>
    </row>
    <row r="374" spans="1:2" x14ac:dyDescent="0.5">
      <c r="A374">
        <v>527.18701171875</v>
      </c>
      <c r="B374">
        <v>347.79998779296875</v>
      </c>
    </row>
    <row r="375" spans="1:2" x14ac:dyDescent="0.5">
      <c r="A375">
        <v>527.197021484375</v>
      </c>
      <c r="B375">
        <v>332</v>
      </c>
    </row>
    <row r="376" spans="1:2" x14ac:dyDescent="0.5">
      <c r="A376">
        <v>527.20697021484375</v>
      </c>
      <c r="B376">
        <v>351.79998779296875</v>
      </c>
    </row>
    <row r="377" spans="1:2" x14ac:dyDescent="0.5">
      <c r="A377">
        <v>527.21697998046875</v>
      </c>
      <c r="B377">
        <v>402.5</v>
      </c>
    </row>
    <row r="378" spans="1:2" x14ac:dyDescent="0.5">
      <c r="A378">
        <v>527.22698974609375</v>
      </c>
      <c r="B378">
        <v>450.79998779296875</v>
      </c>
    </row>
    <row r="379" spans="1:2" x14ac:dyDescent="0.5">
      <c r="A379">
        <v>527.23699951171875</v>
      </c>
      <c r="B379">
        <v>401.29998779296875</v>
      </c>
    </row>
    <row r="380" spans="1:2" x14ac:dyDescent="0.5">
      <c r="A380">
        <v>527.24700927734375</v>
      </c>
      <c r="B380">
        <v>378.29998779296875</v>
      </c>
    </row>
    <row r="381" spans="1:2" x14ac:dyDescent="0.5">
      <c r="A381">
        <v>527.25799560546875</v>
      </c>
      <c r="B381">
        <v>983</v>
      </c>
    </row>
    <row r="382" spans="1:2" x14ac:dyDescent="0.5">
      <c r="A382">
        <v>527.26800537109375</v>
      </c>
      <c r="B382">
        <v>9713</v>
      </c>
    </row>
    <row r="383" spans="1:2" x14ac:dyDescent="0.5">
      <c r="A383">
        <v>527.27801513671875</v>
      </c>
      <c r="B383">
        <v>91100</v>
      </c>
    </row>
    <row r="384" spans="1:2" x14ac:dyDescent="0.5">
      <c r="A384">
        <v>527.28802490234375</v>
      </c>
      <c r="B384">
        <v>256300</v>
      </c>
    </row>
    <row r="385" spans="1:2" x14ac:dyDescent="0.5">
      <c r="A385">
        <v>527.2979736328125</v>
      </c>
      <c r="B385">
        <v>292100</v>
      </c>
    </row>
    <row r="386" spans="1:2" x14ac:dyDescent="0.5">
      <c r="A386">
        <v>527.3079833984375</v>
      </c>
      <c r="B386">
        <v>136600</v>
      </c>
    </row>
    <row r="387" spans="1:2" x14ac:dyDescent="0.5">
      <c r="A387">
        <v>527.3179931640625</v>
      </c>
      <c r="B387">
        <v>19810</v>
      </c>
    </row>
    <row r="388" spans="1:2" x14ac:dyDescent="0.5">
      <c r="A388">
        <v>527.3280029296875</v>
      </c>
      <c r="B388">
        <v>1376</v>
      </c>
    </row>
    <row r="389" spans="1:2" x14ac:dyDescent="0.5">
      <c r="A389">
        <v>527.3380126953125</v>
      </c>
      <c r="B389">
        <v>582.5</v>
      </c>
    </row>
    <row r="390" spans="1:2" x14ac:dyDescent="0.5">
      <c r="A390">
        <v>527.3480224609375</v>
      </c>
      <c r="B390">
        <v>1354</v>
      </c>
    </row>
    <row r="391" spans="1:2" x14ac:dyDescent="0.5">
      <c r="A391">
        <v>527.35797119140625</v>
      </c>
      <c r="B391">
        <v>2217</v>
      </c>
    </row>
    <row r="392" spans="1:2" x14ac:dyDescent="0.5">
      <c r="A392">
        <v>527.36798095703125</v>
      </c>
      <c r="B392">
        <v>1814</v>
      </c>
    </row>
    <row r="393" spans="1:2" x14ac:dyDescent="0.5">
      <c r="A393">
        <v>527.37799072265625</v>
      </c>
      <c r="B393">
        <v>815</v>
      </c>
    </row>
    <row r="394" spans="1:2" x14ac:dyDescent="0.5">
      <c r="A394">
        <v>527.38800048828125</v>
      </c>
      <c r="B394">
        <v>322.5</v>
      </c>
    </row>
    <row r="395" spans="1:2" x14ac:dyDescent="0.5">
      <c r="A395">
        <v>527.39801025390625</v>
      </c>
      <c r="B395">
        <v>503.5</v>
      </c>
    </row>
    <row r="396" spans="1:2" x14ac:dyDescent="0.5">
      <c r="A396">
        <v>527.40802001953125</v>
      </c>
      <c r="B396">
        <v>1873</v>
      </c>
    </row>
    <row r="397" spans="1:2" x14ac:dyDescent="0.5">
      <c r="A397">
        <v>527.41802978515625</v>
      </c>
      <c r="B397">
        <v>3186</v>
      </c>
    </row>
    <row r="398" spans="1:2" x14ac:dyDescent="0.5">
      <c r="A398">
        <v>527.427978515625</v>
      </c>
      <c r="B398">
        <v>2287</v>
      </c>
    </row>
    <row r="399" spans="1:2" x14ac:dyDescent="0.5">
      <c r="A399">
        <v>527.43798828125</v>
      </c>
      <c r="B399">
        <v>649.70001220703125</v>
      </c>
    </row>
    <row r="400" spans="1:2" x14ac:dyDescent="0.5">
      <c r="A400">
        <v>527.447998046875</v>
      </c>
      <c r="B400">
        <v>87</v>
      </c>
    </row>
    <row r="401" spans="1:2" x14ac:dyDescent="0.5">
      <c r="A401">
        <v>527.4580078125</v>
      </c>
      <c r="B401">
        <v>62.25</v>
      </c>
    </row>
    <row r="402" spans="1:2" x14ac:dyDescent="0.5">
      <c r="A402">
        <v>527.468017578125</v>
      </c>
      <c r="B402">
        <v>376.29998779296875</v>
      </c>
    </row>
    <row r="403" spans="1:2" x14ac:dyDescent="0.5">
      <c r="A403">
        <v>527.47802734375</v>
      </c>
      <c r="B403">
        <v>1397</v>
      </c>
    </row>
    <row r="404" spans="1:2" x14ac:dyDescent="0.5">
      <c r="A404">
        <v>527.48797607421875</v>
      </c>
      <c r="B404">
        <v>2087</v>
      </c>
    </row>
    <row r="405" spans="1:2" x14ac:dyDescent="0.5">
      <c r="A405">
        <v>527.49798583984375</v>
      </c>
      <c r="B405">
        <v>1371</v>
      </c>
    </row>
    <row r="406" spans="1:2" x14ac:dyDescent="0.5">
      <c r="A406">
        <v>527.50799560546875</v>
      </c>
      <c r="B406">
        <v>437.79998779296875</v>
      </c>
    </row>
    <row r="407" spans="1:2" x14ac:dyDescent="0.5">
      <c r="A407">
        <v>527.51800537109375</v>
      </c>
      <c r="B407">
        <v>212.30000305175781</v>
      </c>
    </row>
    <row r="408" spans="1:2" x14ac:dyDescent="0.5">
      <c r="A408">
        <v>527.52801513671875</v>
      </c>
      <c r="B408">
        <v>274.79998779296875</v>
      </c>
    </row>
    <row r="409" spans="1:2" x14ac:dyDescent="0.5">
      <c r="A409">
        <v>527.53802490234375</v>
      </c>
      <c r="B409">
        <v>309.5</v>
      </c>
    </row>
    <row r="410" spans="1:2" x14ac:dyDescent="0.5">
      <c r="A410">
        <v>527.5479736328125</v>
      </c>
      <c r="B410">
        <v>301</v>
      </c>
    </row>
    <row r="411" spans="1:2" x14ac:dyDescent="0.5">
      <c r="A411">
        <v>527.5579833984375</v>
      </c>
      <c r="B411">
        <v>278</v>
      </c>
    </row>
    <row r="412" spans="1:2" x14ac:dyDescent="0.5">
      <c r="A412">
        <v>527.5679931640625</v>
      </c>
      <c r="B412">
        <v>236.5</v>
      </c>
    </row>
    <row r="413" spans="1:2" x14ac:dyDescent="0.5">
      <c r="A413">
        <v>527.5780029296875</v>
      </c>
      <c r="B413">
        <v>225.19999694824219</v>
      </c>
    </row>
    <row r="414" spans="1:2" x14ac:dyDescent="0.5">
      <c r="A414">
        <v>527.5880126953125</v>
      </c>
      <c r="B414">
        <v>367.79998779296875</v>
      </c>
    </row>
    <row r="415" spans="1:2" x14ac:dyDescent="0.5">
      <c r="A415">
        <v>527.5980224609375</v>
      </c>
      <c r="B415">
        <v>557.70001220703125</v>
      </c>
    </row>
    <row r="416" spans="1:2" x14ac:dyDescent="0.5">
      <c r="A416">
        <v>527.60797119140625</v>
      </c>
      <c r="B416">
        <v>484.29998779296875</v>
      </c>
    </row>
    <row r="417" spans="1:2" x14ac:dyDescent="0.5">
      <c r="A417">
        <v>527.61798095703125</v>
      </c>
      <c r="B417">
        <v>278</v>
      </c>
    </row>
    <row r="418" spans="1:2" x14ac:dyDescent="0.5">
      <c r="A418">
        <v>527.62799072265625</v>
      </c>
      <c r="B418">
        <v>198.19999694824219</v>
      </c>
    </row>
    <row r="419" spans="1:2" x14ac:dyDescent="0.5">
      <c r="A419">
        <v>527.63800048828125</v>
      </c>
      <c r="B419">
        <v>192.30000305175781</v>
      </c>
    </row>
    <row r="420" spans="1:2" x14ac:dyDescent="0.5">
      <c r="A420">
        <v>527.64801025390625</v>
      </c>
      <c r="B420">
        <v>181.5</v>
      </c>
    </row>
    <row r="421" spans="1:2" x14ac:dyDescent="0.5">
      <c r="A421">
        <v>527.65899658203125</v>
      </c>
      <c r="B421">
        <v>154.80000305175781</v>
      </c>
    </row>
    <row r="422" spans="1:2" x14ac:dyDescent="0.5">
      <c r="A422">
        <v>527.66900634765625</v>
      </c>
      <c r="B422">
        <v>159</v>
      </c>
    </row>
    <row r="423" spans="1:2" x14ac:dyDescent="0.5">
      <c r="A423">
        <v>527.67901611328125</v>
      </c>
      <c r="B423">
        <v>213.19999694824219</v>
      </c>
    </row>
    <row r="424" spans="1:2" x14ac:dyDescent="0.5">
      <c r="A424">
        <v>527.68902587890625</v>
      </c>
      <c r="B424">
        <v>252.30000305175781</v>
      </c>
    </row>
    <row r="425" spans="1:2" x14ac:dyDescent="0.5">
      <c r="A425">
        <v>527.698974609375</v>
      </c>
      <c r="B425">
        <v>264.29998779296875</v>
      </c>
    </row>
    <row r="426" spans="1:2" x14ac:dyDescent="0.5">
      <c r="A426">
        <v>527.708984375</v>
      </c>
      <c r="B426">
        <v>269.20001220703125</v>
      </c>
    </row>
    <row r="427" spans="1:2" x14ac:dyDescent="0.5">
      <c r="A427">
        <v>527.718994140625</v>
      </c>
      <c r="B427">
        <v>301.29998779296875</v>
      </c>
    </row>
    <row r="428" spans="1:2" x14ac:dyDescent="0.5">
      <c r="A428">
        <v>527.72900390625</v>
      </c>
      <c r="B428">
        <v>373</v>
      </c>
    </row>
    <row r="429" spans="1:2" x14ac:dyDescent="0.5">
      <c r="A429">
        <v>527.739013671875</v>
      </c>
      <c r="B429">
        <v>445.20001220703125</v>
      </c>
    </row>
    <row r="430" spans="1:2" x14ac:dyDescent="0.5">
      <c r="A430">
        <v>527.7490234375</v>
      </c>
      <c r="B430">
        <v>593.79998779296875</v>
      </c>
    </row>
    <row r="431" spans="1:2" x14ac:dyDescent="0.5">
      <c r="A431">
        <v>527.75897216796875</v>
      </c>
      <c r="B431">
        <v>1347</v>
      </c>
    </row>
    <row r="432" spans="1:2" x14ac:dyDescent="0.5">
      <c r="A432">
        <v>527.76898193359375</v>
      </c>
      <c r="B432">
        <v>6871</v>
      </c>
    </row>
    <row r="433" spans="1:2" x14ac:dyDescent="0.5">
      <c r="A433">
        <v>527.77899169921875</v>
      </c>
      <c r="B433">
        <v>48080</v>
      </c>
    </row>
    <row r="434" spans="1:2" x14ac:dyDescent="0.5">
      <c r="A434">
        <v>527.78900146484375</v>
      </c>
      <c r="B434">
        <v>134100</v>
      </c>
    </row>
    <row r="435" spans="1:2" x14ac:dyDescent="0.5">
      <c r="A435">
        <v>527.79901123046875</v>
      </c>
      <c r="B435">
        <v>159900</v>
      </c>
    </row>
    <row r="436" spans="1:2" x14ac:dyDescent="0.5">
      <c r="A436">
        <v>527.80902099609375</v>
      </c>
      <c r="B436">
        <v>82280</v>
      </c>
    </row>
    <row r="437" spans="1:2" x14ac:dyDescent="0.5">
      <c r="A437">
        <v>527.8189697265625</v>
      </c>
      <c r="B437">
        <v>15420</v>
      </c>
    </row>
    <row r="438" spans="1:2" x14ac:dyDescent="0.5">
      <c r="A438">
        <v>527.8289794921875</v>
      </c>
      <c r="B438">
        <v>1541</v>
      </c>
    </row>
    <row r="439" spans="1:2" x14ac:dyDescent="0.5">
      <c r="A439">
        <v>527.8389892578125</v>
      </c>
      <c r="B439">
        <v>719.20001220703125</v>
      </c>
    </row>
    <row r="440" spans="1:2" x14ac:dyDescent="0.5">
      <c r="A440">
        <v>527.8489990234375</v>
      </c>
      <c r="B440">
        <v>963.5</v>
      </c>
    </row>
    <row r="441" spans="1:2" x14ac:dyDescent="0.5">
      <c r="A441">
        <v>527.8590087890625</v>
      </c>
      <c r="B441">
        <v>1296</v>
      </c>
    </row>
    <row r="442" spans="1:2" x14ac:dyDescent="0.5">
      <c r="A442">
        <v>527.8690185546875</v>
      </c>
      <c r="B442">
        <v>1050</v>
      </c>
    </row>
    <row r="443" spans="1:2" x14ac:dyDescent="0.5">
      <c r="A443">
        <v>527.8790283203125</v>
      </c>
      <c r="B443">
        <v>487.79998779296875</v>
      </c>
    </row>
    <row r="444" spans="1:2" x14ac:dyDescent="0.5">
      <c r="A444">
        <v>527.88897705078125</v>
      </c>
      <c r="B444">
        <v>236.5</v>
      </c>
    </row>
    <row r="445" spans="1:2" x14ac:dyDescent="0.5">
      <c r="A445">
        <v>527.89898681640625</v>
      </c>
      <c r="B445">
        <v>319.70001220703125</v>
      </c>
    </row>
    <row r="446" spans="1:2" x14ac:dyDescent="0.5">
      <c r="A446">
        <v>527.90899658203125</v>
      </c>
      <c r="B446">
        <v>1205</v>
      </c>
    </row>
    <row r="447" spans="1:2" x14ac:dyDescent="0.5">
      <c r="A447">
        <v>527.91900634765625</v>
      </c>
      <c r="B447">
        <v>2236</v>
      </c>
    </row>
    <row r="448" spans="1:2" x14ac:dyDescent="0.5">
      <c r="A448">
        <v>527.92901611328125</v>
      </c>
      <c r="B448">
        <v>1708</v>
      </c>
    </row>
    <row r="449" spans="1:2" x14ac:dyDescent="0.5">
      <c r="A449">
        <v>527.93902587890625</v>
      </c>
      <c r="B449">
        <v>539</v>
      </c>
    </row>
    <row r="450" spans="1:2" x14ac:dyDescent="0.5">
      <c r="A450">
        <v>527.948974609375</v>
      </c>
      <c r="B450">
        <v>126</v>
      </c>
    </row>
    <row r="451" spans="1:2" x14ac:dyDescent="0.5">
      <c r="A451">
        <v>527.958984375</v>
      </c>
      <c r="B451">
        <v>129.5</v>
      </c>
    </row>
    <row r="452" spans="1:2" x14ac:dyDescent="0.5">
      <c r="A452">
        <v>527.969970703125</v>
      </c>
      <c r="B452">
        <v>276.29998779296875</v>
      </c>
    </row>
    <row r="453" spans="1:2" x14ac:dyDescent="0.5">
      <c r="A453">
        <v>527.97998046875</v>
      </c>
      <c r="B453">
        <v>493</v>
      </c>
    </row>
    <row r="454" spans="1:2" x14ac:dyDescent="0.5">
      <c r="A454">
        <v>527.989990234375</v>
      </c>
      <c r="B454">
        <v>550</v>
      </c>
    </row>
    <row r="455" spans="1:2" x14ac:dyDescent="0.5">
      <c r="A455">
        <v>528</v>
      </c>
      <c r="B455">
        <v>379.5</v>
      </c>
    </row>
    <row r="456" spans="1:2" x14ac:dyDescent="0.5">
      <c r="A456">
        <v>528.010009765625</v>
      </c>
      <c r="B456">
        <v>187.5</v>
      </c>
    </row>
    <row r="457" spans="1:2" x14ac:dyDescent="0.5">
      <c r="A457">
        <v>528.02001953125</v>
      </c>
      <c r="B457">
        <v>121</v>
      </c>
    </row>
    <row r="458" spans="1:2" x14ac:dyDescent="0.5">
      <c r="A458">
        <v>528.030029296875</v>
      </c>
      <c r="B458">
        <v>115.80000305175781</v>
      </c>
    </row>
    <row r="459" spans="1:2" x14ac:dyDescent="0.5">
      <c r="A459">
        <v>528.03997802734375</v>
      </c>
      <c r="B459">
        <v>113.80000305175781</v>
      </c>
    </row>
    <row r="460" spans="1:2" x14ac:dyDescent="0.5">
      <c r="A460">
        <v>528.04998779296875</v>
      </c>
      <c r="B460">
        <v>121.19999694824219</v>
      </c>
    </row>
    <row r="461" spans="1:2" x14ac:dyDescent="0.5">
      <c r="A461">
        <v>528.05999755859375</v>
      </c>
      <c r="B461">
        <v>129.30000305175781</v>
      </c>
    </row>
    <row r="462" spans="1:2" x14ac:dyDescent="0.5">
      <c r="A462">
        <v>528.07000732421875</v>
      </c>
      <c r="B462">
        <v>135</v>
      </c>
    </row>
    <row r="463" spans="1:2" x14ac:dyDescent="0.5">
      <c r="A463">
        <v>528.08001708984375</v>
      </c>
      <c r="B463">
        <v>152</v>
      </c>
    </row>
    <row r="464" spans="1:2" x14ac:dyDescent="0.5">
      <c r="A464">
        <v>528.09002685546875</v>
      </c>
      <c r="B464">
        <v>158.69999694824219</v>
      </c>
    </row>
    <row r="465" spans="1:2" x14ac:dyDescent="0.5">
      <c r="A465">
        <v>528.0999755859375</v>
      </c>
      <c r="B465">
        <v>132.69999694824219</v>
      </c>
    </row>
    <row r="466" spans="1:2" x14ac:dyDescent="0.5">
      <c r="A466">
        <v>528.1099853515625</v>
      </c>
      <c r="B466">
        <v>97.75</v>
      </c>
    </row>
    <row r="467" spans="1:2" x14ac:dyDescent="0.5">
      <c r="A467">
        <v>528.1199951171875</v>
      </c>
      <c r="B467">
        <v>89</v>
      </c>
    </row>
    <row r="468" spans="1:2" x14ac:dyDescent="0.5">
      <c r="A468">
        <v>528.1300048828125</v>
      </c>
      <c r="B468">
        <v>116.30000305175781</v>
      </c>
    </row>
    <row r="469" spans="1:2" x14ac:dyDescent="0.5">
      <c r="A469">
        <v>528.1400146484375</v>
      </c>
      <c r="B469">
        <v>127.80000305175781</v>
      </c>
    </row>
    <row r="470" spans="1:2" x14ac:dyDescent="0.5">
      <c r="A470">
        <v>528.1500244140625</v>
      </c>
      <c r="B470">
        <v>103</v>
      </c>
    </row>
    <row r="471" spans="1:2" x14ac:dyDescent="0.5">
      <c r="A471">
        <v>528.15997314453125</v>
      </c>
      <c r="B471">
        <v>87.25</v>
      </c>
    </row>
    <row r="472" spans="1:2" x14ac:dyDescent="0.5">
      <c r="A472">
        <v>528.16998291015625</v>
      </c>
      <c r="B472">
        <v>84</v>
      </c>
    </row>
    <row r="473" spans="1:2" x14ac:dyDescent="0.5">
      <c r="A473">
        <v>528.17999267578125</v>
      </c>
      <c r="B473">
        <v>77</v>
      </c>
    </row>
    <row r="474" spans="1:2" x14ac:dyDescent="0.5">
      <c r="A474">
        <v>528.19000244140625</v>
      </c>
      <c r="B474">
        <v>88.5</v>
      </c>
    </row>
    <row r="475" spans="1:2" x14ac:dyDescent="0.5">
      <c r="A475">
        <v>528.20001220703125</v>
      </c>
      <c r="B475">
        <v>115.5</v>
      </c>
    </row>
    <row r="476" spans="1:2" x14ac:dyDescent="0.5">
      <c r="A476">
        <v>528.21002197265625</v>
      </c>
      <c r="B476">
        <v>175.5</v>
      </c>
    </row>
    <row r="477" spans="1:2" x14ac:dyDescent="0.5">
      <c r="A477">
        <v>528.219970703125</v>
      </c>
      <c r="B477">
        <v>226.80000305175781</v>
      </c>
    </row>
    <row r="478" spans="1:2" x14ac:dyDescent="0.5">
      <c r="A478">
        <v>528.22998046875</v>
      </c>
      <c r="B478">
        <v>184</v>
      </c>
    </row>
    <row r="479" spans="1:2" x14ac:dyDescent="0.5">
      <c r="A479">
        <v>528.239990234375</v>
      </c>
      <c r="B479">
        <v>150.19999694824219</v>
      </c>
    </row>
    <row r="480" spans="1:2" x14ac:dyDescent="0.5">
      <c r="A480">
        <v>528.25</v>
      </c>
      <c r="B480">
        <v>228</v>
      </c>
    </row>
    <row r="481" spans="1:2" x14ac:dyDescent="0.5">
      <c r="A481">
        <v>528.260009765625</v>
      </c>
      <c r="B481">
        <v>796.29998779296875</v>
      </c>
    </row>
    <row r="482" spans="1:2" x14ac:dyDescent="0.5">
      <c r="A482">
        <v>528.27099609375</v>
      </c>
      <c r="B482">
        <v>4368</v>
      </c>
    </row>
    <row r="483" spans="1:2" x14ac:dyDescent="0.5">
      <c r="A483">
        <v>528.281005859375</v>
      </c>
      <c r="B483">
        <v>20030</v>
      </c>
    </row>
    <row r="484" spans="1:2" x14ac:dyDescent="0.5">
      <c r="A484">
        <v>528.291015625</v>
      </c>
      <c r="B484">
        <v>46400</v>
      </c>
    </row>
    <row r="485" spans="1:2" x14ac:dyDescent="0.5">
      <c r="A485">
        <v>528.301025390625</v>
      </c>
      <c r="B485">
        <v>53700</v>
      </c>
    </row>
    <row r="486" spans="1:2" x14ac:dyDescent="0.5">
      <c r="A486">
        <v>528.31097412109375</v>
      </c>
      <c r="B486">
        <v>31260</v>
      </c>
    </row>
    <row r="487" spans="1:2" x14ac:dyDescent="0.5">
      <c r="A487">
        <v>528.32098388671875</v>
      </c>
      <c r="B487">
        <v>8782</v>
      </c>
    </row>
    <row r="488" spans="1:2" x14ac:dyDescent="0.5">
      <c r="A488">
        <v>528.33099365234375</v>
      </c>
      <c r="B488">
        <v>1286</v>
      </c>
    </row>
    <row r="489" spans="1:2" x14ac:dyDescent="0.5">
      <c r="A489">
        <v>528.34100341796875</v>
      </c>
      <c r="B489">
        <v>254</v>
      </c>
    </row>
    <row r="490" spans="1:2" x14ac:dyDescent="0.5">
      <c r="A490">
        <v>528.35101318359375</v>
      </c>
      <c r="B490">
        <v>239.30000305175781</v>
      </c>
    </row>
    <row r="491" spans="1:2" x14ac:dyDescent="0.5">
      <c r="A491">
        <v>528.36102294921875</v>
      </c>
      <c r="B491">
        <v>277.5</v>
      </c>
    </row>
    <row r="492" spans="1:2" x14ac:dyDescent="0.5">
      <c r="A492">
        <v>528.3709716796875</v>
      </c>
      <c r="B492">
        <v>242</v>
      </c>
    </row>
    <row r="493" spans="1:2" x14ac:dyDescent="0.5">
      <c r="A493">
        <v>528.3809814453125</v>
      </c>
      <c r="B493">
        <v>163.5</v>
      </c>
    </row>
    <row r="494" spans="1:2" x14ac:dyDescent="0.5">
      <c r="A494">
        <v>528.3909912109375</v>
      </c>
      <c r="B494">
        <v>99.5</v>
      </c>
    </row>
    <row r="495" spans="1:2" x14ac:dyDescent="0.5">
      <c r="A495">
        <v>528.4010009765625</v>
      </c>
      <c r="B495">
        <v>112.30000305175781</v>
      </c>
    </row>
    <row r="496" spans="1:2" x14ac:dyDescent="0.5">
      <c r="A496">
        <v>528.4110107421875</v>
      </c>
      <c r="B496">
        <v>238.80000305175781</v>
      </c>
    </row>
    <row r="497" spans="1:2" x14ac:dyDescent="0.5">
      <c r="A497">
        <v>528.4210205078125</v>
      </c>
      <c r="B497">
        <v>343.79998779296875</v>
      </c>
    </row>
    <row r="498" spans="1:2" x14ac:dyDescent="0.5">
      <c r="A498">
        <v>528.4310302734375</v>
      </c>
      <c r="B498">
        <v>269</v>
      </c>
    </row>
    <row r="499" spans="1:2" x14ac:dyDescent="0.5">
      <c r="A499">
        <v>528.44097900390625</v>
      </c>
      <c r="B499">
        <v>171.5</v>
      </c>
    </row>
    <row r="500" spans="1:2" x14ac:dyDescent="0.5">
      <c r="A500">
        <v>528.45098876953125</v>
      </c>
      <c r="B500">
        <v>144.5</v>
      </c>
    </row>
    <row r="501" spans="1:2" x14ac:dyDescent="0.5">
      <c r="A501">
        <v>528.46099853515625</v>
      </c>
      <c r="B501">
        <v>95</v>
      </c>
    </row>
    <row r="502" spans="1:2" x14ac:dyDescent="0.5">
      <c r="A502">
        <v>528.47100830078125</v>
      </c>
      <c r="B502">
        <v>70.5</v>
      </c>
    </row>
    <row r="503" spans="1:2" x14ac:dyDescent="0.5">
      <c r="A503">
        <v>528.48101806640625</v>
      </c>
      <c r="B503">
        <v>92.25</v>
      </c>
    </row>
    <row r="504" spans="1:2" x14ac:dyDescent="0.5">
      <c r="A504">
        <v>528.49102783203125</v>
      </c>
      <c r="B504">
        <v>96.75</v>
      </c>
    </row>
    <row r="505" spans="1:2" x14ac:dyDescent="0.5">
      <c r="A505">
        <v>528.5009765625</v>
      </c>
      <c r="B505">
        <v>77.75</v>
      </c>
    </row>
    <row r="506" spans="1:2" x14ac:dyDescent="0.5">
      <c r="A506">
        <v>528.510986328125</v>
      </c>
      <c r="B506">
        <v>47.75</v>
      </c>
    </row>
    <row r="507" spans="1:2" x14ac:dyDescent="0.5">
      <c r="A507">
        <v>528.52099609375</v>
      </c>
      <c r="B507">
        <v>39.5</v>
      </c>
    </row>
    <row r="508" spans="1:2" x14ac:dyDescent="0.5">
      <c r="A508">
        <v>528.531005859375</v>
      </c>
      <c r="B508">
        <v>55</v>
      </c>
    </row>
    <row r="509" spans="1:2" x14ac:dyDescent="0.5">
      <c r="A509">
        <v>528.541015625</v>
      </c>
      <c r="B509">
        <v>60</v>
      </c>
    </row>
    <row r="510" spans="1:2" x14ac:dyDescent="0.5">
      <c r="A510">
        <v>528.552001953125</v>
      </c>
      <c r="B510">
        <v>54.25</v>
      </c>
    </row>
    <row r="511" spans="1:2" x14ac:dyDescent="0.5">
      <c r="A511">
        <v>528.56201171875</v>
      </c>
      <c r="B511">
        <v>48.75</v>
      </c>
    </row>
    <row r="512" spans="1:2" x14ac:dyDescent="0.5">
      <c r="A512">
        <v>528.572021484375</v>
      </c>
      <c r="B512">
        <v>55.75</v>
      </c>
    </row>
    <row r="513" spans="1:2" x14ac:dyDescent="0.5">
      <c r="A513">
        <v>528.58197021484375</v>
      </c>
      <c r="B513">
        <v>71.25</v>
      </c>
    </row>
    <row r="514" spans="1:2" x14ac:dyDescent="0.5">
      <c r="A514">
        <v>528.59197998046875</v>
      </c>
      <c r="B514">
        <v>73</v>
      </c>
    </row>
    <row r="515" spans="1:2" x14ac:dyDescent="0.5">
      <c r="A515">
        <v>528.60198974609375</v>
      </c>
      <c r="B515">
        <v>69.5</v>
      </c>
    </row>
    <row r="516" spans="1:2" x14ac:dyDescent="0.5">
      <c r="A516">
        <v>528.61199951171875</v>
      </c>
      <c r="B516">
        <v>71</v>
      </c>
    </row>
    <row r="517" spans="1:2" x14ac:dyDescent="0.5">
      <c r="A517">
        <v>528.62200927734375</v>
      </c>
      <c r="B517">
        <v>59</v>
      </c>
    </row>
    <row r="518" spans="1:2" x14ac:dyDescent="0.5">
      <c r="A518">
        <v>528.63201904296875</v>
      </c>
      <c r="B518">
        <v>53</v>
      </c>
    </row>
    <row r="519" spans="1:2" x14ac:dyDescent="0.5">
      <c r="A519">
        <v>528.64202880859375</v>
      </c>
      <c r="B519">
        <v>80.25</v>
      </c>
    </row>
    <row r="520" spans="1:2" x14ac:dyDescent="0.5">
      <c r="A520">
        <v>528.6519775390625</v>
      </c>
      <c r="B520">
        <v>131</v>
      </c>
    </row>
    <row r="521" spans="1:2" x14ac:dyDescent="0.5">
      <c r="A521">
        <v>528.6619873046875</v>
      </c>
      <c r="B521">
        <v>144.5</v>
      </c>
    </row>
    <row r="522" spans="1:2" x14ac:dyDescent="0.5">
      <c r="A522">
        <v>528.6719970703125</v>
      </c>
      <c r="B522">
        <v>97.75</v>
      </c>
    </row>
    <row r="523" spans="1:2" x14ac:dyDescent="0.5">
      <c r="A523">
        <v>528.6820068359375</v>
      </c>
      <c r="B523">
        <v>67</v>
      </c>
    </row>
    <row r="524" spans="1:2" x14ac:dyDescent="0.5">
      <c r="A524">
        <v>528.6920166015625</v>
      </c>
      <c r="B524">
        <v>63.25</v>
      </c>
    </row>
    <row r="525" spans="1:2" x14ac:dyDescent="0.5">
      <c r="A525">
        <v>528.7020263671875</v>
      </c>
      <c r="B525">
        <v>49.25</v>
      </c>
    </row>
    <row r="526" spans="1:2" x14ac:dyDescent="0.5">
      <c r="A526">
        <v>528.71197509765625</v>
      </c>
      <c r="B526">
        <v>35.5</v>
      </c>
    </row>
    <row r="527" spans="1:2" x14ac:dyDescent="0.5">
      <c r="A527">
        <v>528.72198486328125</v>
      </c>
      <c r="B527">
        <v>69.5</v>
      </c>
    </row>
    <row r="528" spans="1:2" x14ac:dyDescent="0.5">
      <c r="A528">
        <v>528.73199462890625</v>
      </c>
      <c r="B528">
        <v>143.80000305175781</v>
      </c>
    </row>
    <row r="529" spans="1:2" x14ac:dyDescent="0.5">
      <c r="A529">
        <v>528.74200439453125</v>
      </c>
      <c r="B529">
        <v>232.19999694824219</v>
      </c>
    </row>
    <row r="530" spans="1:2" x14ac:dyDescent="0.5">
      <c r="A530">
        <v>528.75201416015625</v>
      </c>
      <c r="B530">
        <v>368.79998779296875</v>
      </c>
    </row>
    <row r="531" spans="1:2" x14ac:dyDescent="0.5">
      <c r="A531">
        <v>528.76202392578125</v>
      </c>
      <c r="B531">
        <v>731</v>
      </c>
    </row>
    <row r="532" spans="1:2" x14ac:dyDescent="0.5">
      <c r="A532">
        <v>528.77197265625</v>
      </c>
      <c r="B532">
        <v>2048</v>
      </c>
    </row>
    <row r="533" spans="1:2" x14ac:dyDescent="0.5">
      <c r="A533">
        <v>528.781982421875</v>
      </c>
      <c r="B533">
        <v>5892</v>
      </c>
    </row>
    <row r="534" spans="1:2" x14ac:dyDescent="0.5">
      <c r="A534">
        <v>528.7919921875</v>
      </c>
      <c r="B534">
        <v>11510</v>
      </c>
    </row>
    <row r="535" spans="1:2" x14ac:dyDescent="0.5">
      <c r="A535">
        <v>528.802001953125</v>
      </c>
      <c r="B535">
        <v>13260</v>
      </c>
    </row>
    <row r="536" spans="1:2" x14ac:dyDescent="0.5">
      <c r="A536">
        <v>528.81201171875</v>
      </c>
      <c r="B536">
        <v>8844</v>
      </c>
    </row>
    <row r="537" spans="1:2" x14ac:dyDescent="0.5">
      <c r="A537">
        <v>528.822998046875</v>
      </c>
      <c r="B537">
        <v>3629</v>
      </c>
    </row>
    <row r="538" spans="1:2" x14ac:dyDescent="0.5">
      <c r="A538">
        <v>528.8330078125</v>
      </c>
      <c r="B538">
        <v>1288</v>
      </c>
    </row>
    <row r="539" spans="1:2" x14ac:dyDescent="0.5">
      <c r="A539">
        <v>528.843017578125</v>
      </c>
      <c r="B539">
        <v>709.79998779296875</v>
      </c>
    </row>
    <row r="540" spans="1:2" x14ac:dyDescent="0.5">
      <c r="A540">
        <v>528.85302734375</v>
      </c>
      <c r="B540">
        <v>555</v>
      </c>
    </row>
    <row r="541" spans="1:2" x14ac:dyDescent="0.5">
      <c r="A541">
        <v>528.86297607421875</v>
      </c>
      <c r="B541">
        <v>420.70001220703125</v>
      </c>
    </row>
    <row r="542" spans="1:2" x14ac:dyDescent="0.5">
      <c r="A542">
        <v>528.87298583984375</v>
      </c>
      <c r="B542">
        <v>264.5</v>
      </c>
    </row>
    <row r="543" spans="1:2" x14ac:dyDescent="0.5">
      <c r="A543">
        <v>528.88299560546875</v>
      </c>
      <c r="B543">
        <v>165.5</v>
      </c>
    </row>
    <row r="544" spans="1:2" x14ac:dyDescent="0.5">
      <c r="A544">
        <v>528.89300537109375</v>
      </c>
      <c r="B544">
        <v>127.5</v>
      </c>
    </row>
    <row r="545" spans="1:2" x14ac:dyDescent="0.5">
      <c r="A545">
        <v>528.90301513671875</v>
      </c>
      <c r="B545">
        <v>102.30000305175781</v>
      </c>
    </row>
    <row r="546" spans="1:2" x14ac:dyDescent="0.5">
      <c r="A546">
        <v>528.91302490234375</v>
      </c>
      <c r="B546">
        <v>74.5</v>
      </c>
    </row>
    <row r="547" spans="1:2" x14ac:dyDescent="0.5">
      <c r="A547">
        <v>528.9229736328125</v>
      </c>
      <c r="B547">
        <v>53</v>
      </c>
    </row>
    <row r="548" spans="1:2" x14ac:dyDescent="0.5">
      <c r="A548">
        <v>528.9329833984375</v>
      </c>
      <c r="B548">
        <v>67.5</v>
      </c>
    </row>
    <row r="549" spans="1:2" x14ac:dyDescent="0.5">
      <c r="A549">
        <v>528.9429931640625</v>
      </c>
      <c r="B549">
        <v>124.80000305175781</v>
      </c>
    </row>
    <row r="550" spans="1:2" x14ac:dyDescent="0.5">
      <c r="A550">
        <v>528.9530029296875</v>
      </c>
      <c r="B550">
        <v>150.80000305175781</v>
      </c>
    </row>
    <row r="551" spans="1:2" x14ac:dyDescent="0.5">
      <c r="A551">
        <v>528.9630126953125</v>
      </c>
      <c r="B551">
        <v>111.30000305175781</v>
      </c>
    </row>
    <row r="552" spans="1:2" x14ac:dyDescent="0.5">
      <c r="A552">
        <v>528.9730224609375</v>
      </c>
      <c r="B552">
        <v>84.75</v>
      </c>
    </row>
    <row r="553" spans="1:2" x14ac:dyDescent="0.5">
      <c r="A553">
        <v>528.98297119140625</v>
      </c>
      <c r="B553">
        <v>77.5</v>
      </c>
    </row>
    <row r="554" spans="1:2" x14ac:dyDescent="0.5">
      <c r="A554">
        <v>528.99298095703125</v>
      </c>
      <c r="B554">
        <v>71.75</v>
      </c>
    </row>
    <row r="555" spans="1:2" x14ac:dyDescent="0.5">
      <c r="A555">
        <v>529.00299072265625</v>
      </c>
      <c r="B555">
        <v>77.5</v>
      </c>
    </row>
    <row r="556" spans="1:2" x14ac:dyDescent="0.5">
      <c r="A556">
        <v>529.01300048828125</v>
      </c>
      <c r="B556">
        <v>74.25</v>
      </c>
    </row>
    <row r="557" spans="1:2" x14ac:dyDescent="0.5">
      <c r="A557">
        <v>529.02301025390625</v>
      </c>
      <c r="B557">
        <v>63.75</v>
      </c>
    </row>
    <row r="558" spans="1:2" x14ac:dyDescent="0.5">
      <c r="A558">
        <v>529.03302001953125</v>
      </c>
      <c r="B558">
        <v>89.25</v>
      </c>
    </row>
    <row r="559" spans="1:2" x14ac:dyDescent="0.5">
      <c r="A559">
        <v>529.04302978515625</v>
      </c>
      <c r="B559">
        <v>128</v>
      </c>
    </row>
    <row r="560" spans="1:2" x14ac:dyDescent="0.5">
      <c r="A560">
        <v>529.052978515625</v>
      </c>
      <c r="B560">
        <v>121.19999694824219</v>
      </c>
    </row>
    <row r="561" spans="1:2" x14ac:dyDescent="0.5">
      <c r="A561">
        <v>529.06298828125</v>
      </c>
      <c r="B561">
        <v>105</v>
      </c>
    </row>
    <row r="562" spans="1:2" x14ac:dyDescent="0.5">
      <c r="A562">
        <v>529.072998046875</v>
      </c>
      <c r="B562">
        <v>85.5</v>
      </c>
    </row>
    <row r="563" spans="1:2" x14ac:dyDescent="0.5">
      <c r="A563">
        <v>529.0830078125</v>
      </c>
      <c r="B563">
        <v>51.75</v>
      </c>
    </row>
    <row r="564" spans="1:2" x14ac:dyDescent="0.5">
      <c r="A564">
        <v>529.093994140625</v>
      </c>
      <c r="B564">
        <v>27.5</v>
      </c>
    </row>
    <row r="565" spans="1:2" x14ac:dyDescent="0.5">
      <c r="A565">
        <v>529.10400390625</v>
      </c>
      <c r="B565">
        <v>24.75</v>
      </c>
    </row>
    <row r="566" spans="1:2" x14ac:dyDescent="0.5">
      <c r="A566">
        <v>529.114013671875</v>
      </c>
      <c r="B566">
        <v>45.25</v>
      </c>
    </row>
    <row r="567" spans="1:2" x14ac:dyDescent="0.5">
      <c r="A567">
        <v>529.1240234375</v>
      </c>
      <c r="B567">
        <v>57.5</v>
      </c>
    </row>
    <row r="568" spans="1:2" x14ac:dyDescent="0.5">
      <c r="A568">
        <v>529.13397216796875</v>
      </c>
      <c r="B568">
        <v>48.75</v>
      </c>
    </row>
    <row r="569" spans="1:2" x14ac:dyDescent="0.5">
      <c r="A569">
        <v>529.14398193359375</v>
      </c>
      <c r="B569">
        <v>60.5</v>
      </c>
    </row>
    <row r="570" spans="1:2" x14ac:dyDescent="0.5">
      <c r="A570">
        <v>529.15399169921875</v>
      </c>
      <c r="B570">
        <v>89</v>
      </c>
    </row>
    <row r="571" spans="1:2" x14ac:dyDescent="0.5">
      <c r="A571">
        <v>529.16400146484375</v>
      </c>
      <c r="B571">
        <v>75.75</v>
      </c>
    </row>
    <row r="572" spans="1:2" x14ac:dyDescent="0.5">
      <c r="A572">
        <v>529.17401123046875</v>
      </c>
      <c r="B572">
        <v>39.25</v>
      </c>
    </row>
    <row r="573" spans="1:2" x14ac:dyDescent="0.5">
      <c r="A573">
        <v>529.18402099609375</v>
      </c>
      <c r="B573">
        <v>23</v>
      </c>
    </row>
    <row r="574" spans="1:2" x14ac:dyDescent="0.5">
      <c r="A574">
        <v>529.1939697265625</v>
      </c>
      <c r="B574">
        <v>42</v>
      </c>
    </row>
    <row r="575" spans="1:2" x14ac:dyDescent="0.5">
      <c r="A575">
        <v>529.2039794921875</v>
      </c>
      <c r="B575">
        <v>96.75</v>
      </c>
    </row>
    <row r="576" spans="1:2" x14ac:dyDescent="0.5">
      <c r="A576">
        <v>529.2139892578125</v>
      </c>
      <c r="B576">
        <v>121.19999694824219</v>
      </c>
    </row>
    <row r="577" spans="1:2" x14ac:dyDescent="0.5">
      <c r="A577">
        <v>529.2239990234375</v>
      </c>
      <c r="B577">
        <v>118.30000305175781</v>
      </c>
    </row>
    <row r="578" spans="1:2" x14ac:dyDescent="0.5">
      <c r="A578">
        <v>529.2340087890625</v>
      </c>
      <c r="B578">
        <v>133</v>
      </c>
    </row>
    <row r="579" spans="1:2" x14ac:dyDescent="0.5">
      <c r="A579">
        <v>529.2440185546875</v>
      </c>
      <c r="B579">
        <v>119</v>
      </c>
    </row>
    <row r="580" spans="1:2" x14ac:dyDescent="0.5">
      <c r="A580">
        <v>529.2540283203125</v>
      </c>
      <c r="B580">
        <v>95</v>
      </c>
    </row>
    <row r="581" spans="1:2" x14ac:dyDescent="0.5">
      <c r="A581">
        <v>529.26397705078125</v>
      </c>
      <c r="B581">
        <v>150.5</v>
      </c>
    </row>
    <row r="582" spans="1:2" x14ac:dyDescent="0.5">
      <c r="A582">
        <v>529.27398681640625</v>
      </c>
      <c r="B582">
        <v>569</v>
      </c>
    </row>
    <row r="583" spans="1:2" x14ac:dyDescent="0.5">
      <c r="A583">
        <v>529.28399658203125</v>
      </c>
      <c r="B583">
        <v>1692</v>
      </c>
    </row>
    <row r="584" spans="1:2" x14ac:dyDescent="0.5">
      <c r="A584">
        <v>529.29400634765625</v>
      </c>
      <c r="B584">
        <v>2939</v>
      </c>
    </row>
  </sheetData>
  <sheetProtection sheet="1" objects="1" scenarios="1" formatCells="0"/>
  <sortState xmlns:xlrd2="http://schemas.microsoft.com/office/spreadsheetml/2017/richdata2" ref="A1:B584">
    <sortCondition ref="A1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V586"/>
  <sheetViews>
    <sheetView workbookViewId="0"/>
  </sheetViews>
  <sheetFormatPr defaultRowHeight="14.35" x14ac:dyDescent="0.5"/>
  <cols>
    <col min="6" max="6" width="17.703125" customWidth="1"/>
  </cols>
  <sheetData>
    <row r="1" spans="1:22" ht="14.7" thickBot="1" x14ac:dyDescent="0.55000000000000004">
      <c r="A1">
        <v>523.43499755859375</v>
      </c>
      <c r="B1">
        <v>81.75</v>
      </c>
      <c r="C1" s="2" t="s">
        <v>21</v>
      </c>
      <c r="D1">
        <v>523.7750244140625</v>
      </c>
      <c r="E1">
        <v>75890</v>
      </c>
      <c r="G1" s="2" t="s">
        <v>23</v>
      </c>
      <c r="H1" s="2" t="s">
        <v>24</v>
      </c>
      <c r="I1" s="2" t="s">
        <v>24</v>
      </c>
      <c r="J1">
        <f>'hidden params'!J1</f>
        <v>1</v>
      </c>
      <c r="K1">
        <f>IF(ISNUMBER(D1),ROUND((D1-I$2)*$G$6,0),"")</f>
        <v>0</v>
      </c>
      <c r="L1">
        <f>IF(ISNUMBER((((EXP(GAMMALN($I$3+1)))/((EXP(GAMMALN(K1+1)))*(EXP(GAMMALN($I$3-K1+1))))))*(($I$8)^K1)*((1-$I$8)^($I$3-K1))),(((EXP(GAMMALN($I$3+1)))/((EXP(GAMMALN(K1+1)))*(EXP(GAMMALN($I$3-K1+1))))))*(($I$8)^K1)*((1-$I$8)^($I$3-K1)),0)</f>
        <v>0.19102515961463162</v>
      </c>
      <c r="M1">
        <f>I$7*(L$1*J1) + $I$4</f>
        <v>74912.94046472777</v>
      </c>
      <c r="N1">
        <f>IF(ISNUMBER((((EXP(GAMMALN($I$22+1)))/((EXP(GAMMALN(K1+1)))*(EXP(GAMMALN($I$22-K1+1))))))*(($I$11)^K1)*((1-$I$11)^($I$22-K1))),(((EXP(GAMMALN($I$22+1)))/((EXP(GAMMALN(K1+1)))*(EXP(GAMMALN($I$22-K1+1))))))*(($I$11)^K1)*((1-$I$11)^($I$22-K1)),0)</f>
        <v>0.2286619740950126</v>
      </c>
      <c r="O1">
        <f>I$10*(N$1*J1)+$I$4</f>
        <v>464.69042143599489</v>
      </c>
      <c r="P1">
        <f>IF(ISNUMBER(D1),SUM(M1,O1,V1)-(2*$I$4),"")</f>
        <v>75890.03766482402</v>
      </c>
      <c r="Q1">
        <f>IF(ISNUMBER(P1),P1-E1,"")</f>
        <v>3.7664824019884691E-2</v>
      </c>
      <c r="R1">
        <f>IF(ISNUMBER(P1),Q1*Q1,"")</f>
        <v>1.4186389684488828E-3</v>
      </c>
      <c r="S1">
        <f>IF(ISNUMBER(P1),((IF(P1&gt;E1,I$5*(P1-E1),P1-E1)))^2,"")</f>
        <v>1.4186389684488828E-3</v>
      </c>
      <c r="T1">
        <f>IF(ISNUMBER(P1),(M1*D1),"")</f>
        <v>39237527.220841996</v>
      </c>
      <c r="U1">
        <f>IF(ISNUMBER((((EXP(GAMMALN($I$23+1)))/((EXP(GAMMALN(K1+1)))*(EXP(GAMMALN($I$23-K1+1))))))*(($I$14)^K1)*((1-$I$14)^($I$23-K1))),(((EXP(GAMMALN($I$23+1)))/((EXP(GAMMALN(K1+1)))*(EXP(GAMMALN($I$23-K1+1))))))*(($I$14)^K1)*((1-$I$14)^($I$23-K1)),0)</f>
        <v>3.4563076322523126E-3</v>
      </c>
      <c r="V1">
        <f>I$13*(U$1*J1)+$I$4</f>
        <v>512.40677866286569</v>
      </c>
    </row>
    <row r="2" spans="1:22" ht="14.7" thickTop="1" x14ac:dyDescent="0.5">
      <c r="A2">
        <v>523.44500732421875</v>
      </c>
      <c r="B2">
        <v>65.5</v>
      </c>
      <c r="C2" s="2" t="s">
        <v>22</v>
      </c>
      <c r="D2">
        <v>524.27398681640625</v>
      </c>
      <c r="E2">
        <v>246700</v>
      </c>
      <c r="F2" s="3" t="s">
        <v>25</v>
      </c>
      <c r="G2" s="4">
        <v>2.7618408203125</v>
      </c>
      <c r="H2" t="s">
        <v>434</v>
      </c>
      <c r="I2">
        <f>'hidden params'!I2</f>
        <v>523.77129500000001</v>
      </c>
      <c r="J2">
        <f>'hidden params'!J2</f>
        <v>0.60095572250709473</v>
      </c>
      <c r="K2">
        <f t="shared" ref="K2:K30" si="0">IF(ISNUMBER(D2),ROUND((D2-I$2)*$G$6,0),"")</f>
        <v>1</v>
      </c>
      <c r="L2">
        <f t="shared" ref="L2:L30" si="1">IF(ISNUMBER((((EXP(GAMMALN($I$3+1)))/((EXP(GAMMALN(K2+1)))*(EXP(GAMMALN($I$3-K2+1))))))*(($I$8)^K2)*((1-$I$8)^($I$3-K2))),(((EXP(GAMMALN($I$3+1)))/((EXP(GAMMALN(K2+1)))*(EXP(GAMMALN($I$3-K2+1))))))*(($I$8)^K2)*((1-$I$8)^($I$3-K2)),0)</f>
        <v>0.49035766459214186</v>
      </c>
      <c r="M2">
        <f>I$7*((L$1*J2)+(L$2*J1)) + $I$4</f>
        <v>237319.34110295915</v>
      </c>
      <c r="N2">
        <f t="shared" ref="N2:N30" si="2">IF(ISNUMBER((((EXP(GAMMALN($I$22+1)))/((EXP(GAMMALN(K2+1)))*(EXP(GAMMALN($I$22-K2+1))))))*(($I$11)^K2)*((1-$I$11)^($I$22-K2))),(((EXP(GAMMALN($I$22+1)))/((EXP(GAMMALN(K2+1)))*(EXP(GAMMALN($I$22-K2+1))))))*(($I$11)^K2)*((1-$I$11)^($I$22-K2)),0)</f>
        <v>0.49751250165423977</v>
      </c>
      <c r="O2">
        <f>I$10*((N$1*J2)+(N$2*J1))+$I$4</f>
        <v>1290.3110144569603</v>
      </c>
      <c r="P2">
        <f t="shared" ref="P2:P30" si="3">IF(ISNUMBER(D2),SUM(M2,O2,V2)-(2*$I$4),"")</f>
        <v>246697.68359498194</v>
      </c>
      <c r="Q2">
        <f t="shared" ref="Q2:Q30" si="4">IF(ISNUMBER(P2),P2-E2,"")</f>
        <v>-2.3164050180639606</v>
      </c>
      <c r="R2">
        <f t="shared" ref="R2:R30" si="5">IF(ISNUMBER(P2),Q2*Q2,"")</f>
        <v>5.3657322077118978</v>
      </c>
      <c r="S2">
        <f t="shared" ref="S2:S30" si="6">IF(ISNUMBER(P2),((IF(P2&gt;E2,I$5*(P2-E2),P2-E2)))^2,"")</f>
        <v>5.3657322077118978</v>
      </c>
      <c r="T2">
        <f t="shared" ref="T2:T30" si="7">IF(ISNUMBER(P2),(M2*D2),"")</f>
        <v>124420357.10869102</v>
      </c>
      <c r="U2">
        <f t="shared" ref="U2:U30" si="8">IF(ISNUMBER((((EXP(GAMMALN($I$23+1)))/((EXP(GAMMALN(K2+1)))*(EXP(GAMMALN($I$23-K2+1))))))*(($I$14)^K2)*((1-$I$14)^($I$23-K2))),(((EXP(GAMMALN($I$23+1)))/((EXP(GAMMALN(K2+1)))*(EXP(GAMMALN($I$23-K2+1))))))*(($I$14)^K2)*((1-$I$14)^($I$23-K2)),0)</f>
        <v>5.2478640313187719E-2</v>
      </c>
      <c r="V2">
        <f>I$13*((U$1*J2)+(U$2*J1))+$I$4</f>
        <v>8088.0314775684465</v>
      </c>
    </row>
    <row r="3" spans="1:22" x14ac:dyDescent="0.5">
      <c r="A3">
        <v>523.45501708984375</v>
      </c>
      <c r="B3">
        <v>85.75</v>
      </c>
      <c r="D3">
        <v>524.77398681640625</v>
      </c>
      <c r="E3">
        <v>302100</v>
      </c>
      <c r="F3" s="7" t="s">
        <v>19</v>
      </c>
      <c r="G3" s="8">
        <f>IF(ISBLANK(G2),"",$G$2*$G$6)</f>
        <v>5.523681640625</v>
      </c>
      <c r="H3" s="21" t="s">
        <v>435</v>
      </c>
      <c r="I3" s="21">
        <v>2.0150139142099341</v>
      </c>
      <c r="J3">
        <f>'hidden params'!J3</f>
        <v>0.20220994369181175</v>
      </c>
      <c r="K3">
        <f t="shared" si="0"/>
        <v>2</v>
      </c>
      <c r="L3">
        <f t="shared" si="1"/>
        <v>0.31702923695954482</v>
      </c>
      <c r="M3">
        <f>I$7*((L$1*J3)+(L$2*J2)+(L$3*J1)) + $I$4</f>
        <v>255038.95379304272</v>
      </c>
      <c r="N3">
        <f t="shared" si="2"/>
        <v>0.27263273472725275</v>
      </c>
      <c r="O3">
        <f>I$10*((N$1*J3)+(N$2*J2)+(N$3*J1))+$I$4</f>
        <v>1255.6113829425833</v>
      </c>
      <c r="P3">
        <f t="shared" si="3"/>
        <v>302129.86117559706</v>
      </c>
      <c r="Q3">
        <f t="shared" si="4"/>
        <v>29.861175597063266</v>
      </c>
      <c r="R3">
        <f t="shared" si="5"/>
        <v>891.68980803864667</v>
      </c>
      <c r="S3">
        <f t="shared" si="6"/>
        <v>891.68980803864667</v>
      </c>
      <c r="T3">
        <f t="shared" si="7"/>
        <v>133837808.57546024</v>
      </c>
      <c r="U3">
        <f t="shared" si="8"/>
        <v>0.27693391642894477</v>
      </c>
      <c r="V3">
        <f>I$13*((U$1*J3)+(U$2*J2)+(U$3*J1))+$I$4</f>
        <v>45835.295999614362</v>
      </c>
    </row>
    <row r="4" spans="1:22" x14ac:dyDescent="0.5">
      <c r="A4">
        <v>523.46502685546875</v>
      </c>
      <c r="B4">
        <v>82.5</v>
      </c>
      <c r="D4">
        <v>525.28497314453125</v>
      </c>
      <c r="E4">
        <v>226200</v>
      </c>
      <c r="F4" s="5" t="s">
        <v>26</v>
      </c>
      <c r="G4" s="6">
        <v>524.89056396484375</v>
      </c>
      <c r="H4" t="s">
        <v>11</v>
      </c>
      <c r="I4">
        <v>1.3114474158382723E-9</v>
      </c>
      <c r="J4">
        <f>'hidden params'!J4</f>
        <v>4.9195920044795109E-2</v>
      </c>
      <c r="K4">
        <f t="shared" si="0"/>
        <v>3</v>
      </c>
      <c r="L4">
        <f t="shared" si="1"/>
        <v>2.021232803550147E-3</v>
      </c>
      <c r="M4">
        <f>I$7*((L$1*J4)+(L$2*J3)+(L$3*J2)+(L$4*J1)) + $I$4</f>
        <v>118078.07660685477</v>
      </c>
      <c r="N4">
        <f t="shared" si="2"/>
        <v>1.4732716412678491E-3</v>
      </c>
      <c r="O4">
        <f>I$10*((N$1*J4)+(N$2*J3)+(N$3*J2)+(N$4*J1))+$I$4</f>
        <v>563.25838488820079</v>
      </c>
      <c r="P4">
        <f t="shared" si="3"/>
        <v>225996.96399475692</v>
      </c>
      <c r="Q4">
        <f t="shared" si="4"/>
        <v>-203.03600524307694</v>
      </c>
      <c r="R4">
        <f t="shared" si="5"/>
        <v>41223.619425066769</v>
      </c>
      <c r="S4">
        <f t="shared" si="6"/>
        <v>41223.619425066769</v>
      </c>
      <c r="T4">
        <f t="shared" si="7"/>
        <v>62024639.299389608</v>
      </c>
      <c r="U4">
        <f t="shared" si="8"/>
        <v>0.54693291738691363</v>
      </c>
      <c r="V4">
        <f>I$13*((U$1*J4)+(U$2*J3)+(U$3*J2)+(U$4*J1))+$I$4</f>
        <v>107355.62900301658</v>
      </c>
    </row>
    <row r="5" spans="1:22" ht="14.7" thickBot="1" x14ac:dyDescent="0.55000000000000004">
      <c r="A5">
        <v>523.4749755859375</v>
      </c>
      <c r="B5">
        <v>101</v>
      </c>
      <c r="D5">
        <v>525.78497314453125</v>
      </c>
      <c r="E5">
        <v>118900</v>
      </c>
      <c r="F5" s="9" t="s">
        <v>27</v>
      </c>
      <c r="G5" s="10">
        <f>($G$4-1.00794)*$G$6</f>
        <v>1047.7652479296876</v>
      </c>
      <c r="H5" t="s">
        <v>436</v>
      </c>
      <c r="I5">
        <f>'hidden params'!D2</f>
        <v>1</v>
      </c>
      <c r="J5">
        <f>'hidden params'!J5</f>
        <v>9.56276746222493E-3</v>
      </c>
      <c r="K5">
        <f t="shared" si="0"/>
        <v>4</v>
      </c>
      <c r="L5">
        <f t="shared" si="1"/>
        <v>0</v>
      </c>
      <c r="M5">
        <f>I$7*((L$1*J5)+(L$2*J4)+(L$3*J3)+(L$4*J2)+(L$5*J1)) + $I$4</f>
        <v>35793.261756516447</v>
      </c>
      <c r="N5">
        <f t="shared" si="2"/>
        <v>0</v>
      </c>
      <c r="O5">
        <f>I$10*((N$1*J5)+(N$2*J4)+(N$3*J3)+(N$4*J2)+(N$5*J1))+$I$4</f>
        <v>168.01676938994314</v>
      </c>
      <c r="P5">
        <f t="shared" si="3"/>
        <v>119641.97195658632</v>
      </c>
      <c r="Q5">
        <f t="shared" si="4"/>
        <v>741.97195658631972</v>
      </c>
      <c r="R5">
        <f t="shared" si="5"/>
        <v>550522.38436053146</v>
      </c>
      <c r="S5">
        <f t="shared" si="6"/>
        <v>550522.38436053146</v>
      </c>
      <c r="T5">
        <f t="shared" si="7"/>
        <v>18819559.171405178</v>
      </c>
      <c r="U5">
        <f t="shared" si="8"/>
        <v>0.17715046781311897</v>
      </c>
      <c r="V5">
        <f>I$13*((U$1*J5)+(U$2*J4)+(U$3*J3)+(U$4*J2)+(U$5*J1))+$I$4</f>
        <v>83680.693430682557</v>
      </c>
    </row>
    <row r="6" spans="1:22" ht="14.7" thickTop="1" x14ac:dyDescent="0.5">
      <c r="A6">
        <v>523.4849853515625</v>
      </c>
      <c r="B6">
        <v>164.30000305175781</v>
      </c>
      <c r="D6">
        <v>526.2860107421875</v>
      </c>
      <c r="E6">
        <v>43550</v>
      </c>
      <c r="F6" t="s">
        <v>28</v>
      </c>
      <c r="G6">
        <v>2</v>
      </c>
      <c r="H6" t="s">
        <v>437</v>
      </c>
      <c r="I6">
        <f>SUM(S1:S30)</f>
        <v>9102990.576037392</v>
      </c>
      <c r="J6">
        <f>'hidden params'!J6</f>
        <v>1.5654537401586068E-3</v>
      </c>
      <c r="K6">
        <f t="shared" si="0"/>
        <v>5</v>
      </c>
      <c r="L6">
        <f t="shared" si="1"/>
        <v>0</v>
      </c>
      <c r="M6">
        <f>I$7*((L$1*J6)+(L$2*J5)+(L$3*J4)+(L$4*J3)+(L$5*J2)+(L$6*J1)) + $I$4</f>
        <v>8232.8579181157293</v>
      </c>
      <c r="N6">
        <f t="shared" si="2"/>
        <v>0</v>
      </c>
      <c r="O6">
        <f>I$10*((N$1*J6)+(N$2*J5)+(N$3*J4)+(N$4*J3)+(N$5*J2)+(N$6*J1))+$I$4</f>
        <v>38.258255388775318</v>
      </c>
      <c r="P6">
        <f t="shared" si="3"/>
        <v>42545.07380324015</v>
      </c>
      <c r="Q6">
        <f t="shared" si="4"/>
        <v>-1004.9261967598504</v>
      </c>
      <c r="R6">
        <f t="shared" si="5"/>
        <v>1009876.6609342176</v>
      </c>
      <c r="S6">
        <f t="shared" si="6"/>
        <v>1009876.6609342176</v>
      </c>
      <c r="T6">
        <f t="shared" si="7"/>
        <v>4332837.9507323578</v>
      </c>
      <c r="U6">
        <f t="shared" si="8"/>
        <v>0</v>
      </c>
      <c r="V6">
        <f>I$13*((U$1*J6)+(U$2*J5)+(U$3*J4)+(U$4*J3)+(U$5*J2)+(U$6*J1))+$I$4</f>
        <v>34273.957629738266</v>
      </c>
    </row>
    <row r="7" spans="1:22" x14ac:dyDescent="0.5">
      <c r="A7">
        <v>523.4949951171875</v>
      </c>
      <c r="B7">
        <v>191.30000305175781</v>
      </c>
      <c r="D7">
        <v>526.7860107421875</v>
      </c>
      <c r="E7">
        <v>12540</v>
      </c>
      <c r="F7" t="s">
        <v>29</v>
      </c>
      <c r="G7" s="11">
        <v>0.10000000149011612</v>
      </c>
      <c r="H7" s="21" t="s">
        <v>438</v>
      </c>
      <c r="I7" s="21">
        <v>392162.69006581942</v>
      </c>
      <c r="J7">
        <f>'hidden params'!J7</f>
        <v>2.2288478874357397E-4</v>
      </c>
      <c r="K7">
        <f t="shared" si="0"/>
        <v>6</v>
      </c>
      <c r="L7">
        <f t="shared" si="1"/>
        <v>0</v>
      </c>
      <c r="M7">
        <f>I$7*((L$1*J7)+(L$2*J6)+(L$3*J5)+(L$4*J4)+(L$5*J3)+(L$6*J2)+(L$7*J1)) + $I$4</f>
        <v>1545.6394856092722</v>
      </c>
      <c r="N7">
        <f t="shared" si="2"/>
        <v>0</v>
      </c>
      <c r="O7">
        <f>I$10*((N$1*J7)+(N$2*J6)+(N$3*J5)+(N$4*J4)+(N$5*J3)+(N$6*J2)+(N$7*J1))+$I$4</f>
        <v>7.1318582603122902</v>
      </c>
      <c r="P7">
        <f t="shared" si="3"/>
        <v>11257.335513664253</v>
      </c>
      <c r="Q7">
        <f t="shared" si="4"/>
        <v>-1282.6644863357469</v>
      </c>
      <c r="R7">
        <f t="shared" si="5"/>
        <v>1645228.1845069455</v>
      </c>
      <c r="S7">
        <f t="shared" si="6"/>
        <v>1645228.1845069455</v>
      </c>
      <c r="T7">
        <f t="shared" si="7"/>
        <v>814221.25866971526</v>
      </c>
      <c r="U7">
        <f t="shared" si="8"/>
        <v>0</v>
      </c>
      <c r="V7">
        <f>I$13*((U$1*J7)+(U$2*J6)+(U$3*J5)+(U$4*J4)+(U$5*J3)+(U$6*J2)+(U$7*J1))+$I$4</f>
        <v>9704.5641697972915</v>
      </c>
    </row>
    <row r="8" spans="1:22" x14ac:dyDescent="0.5">
      <c r="A8">
        <v>523.5050048828125</v>
      </c>
      <c r="B8">
        <v>152</v>
      </c>
      <c r="D8">
        <f>D7 + (1/$G$6)</f>
        <v>527.2860107421875</v>
      </c>
      <c r="E8">
        <v>0</v>
      </c>
      <c r="F8" t="s">
        <v>30</v>
      </c>
      <c r="G8" s="11">
        <v>2.9999999329447746E-2</v>
      </c>
      <c r="H8" s="21" t="s">
        <v>439</v>
      </c>
      <c r="I8" s="21">
        <v>0.56023203406354627</v>
      </c>
      <c r="J8">
        <f>'hidden params'!J8</f>
        <v>2.8200854503395628E-5</v>
      </c>
      <c r="K8">
        <f t="shared" si="0"/>
        <v>7</v>
      </c>
      <c r="L8">
        <f t="shared" si="1"/>
        <v>0</v>
      </c>
      <c r="M8">
        <f>I$7*((L$1*J8)+(L$2*J7)+(L$3*J6)+(L$4*J5)+(L$5*J4)+(L$6*J3)+(L$7*J2)+(L$8*J1)) + $I$4</f>
        <v>247.18152444855667</v>
      </c>
      <c r="N8">
        <f t="shared" si="2"/>
        <v>0</v>
      </c>
      <c r="O8">
        <f>I$10*((N$1*J8)+(N$2*J7)+(N$3*J6)+(N$4*J5)+(N$5*J4)+(N$6*J3)+(N$7*J2)+(N$8*J1))+$I$4</f>
        <v>1.1344211762405327</v>
      </c>
      <c r="P8">
        <f t="shared" si="3"/>
        <v>2381.7596882958919</v>
      </c>
      <c r="Q8">
        <f t="shared" si="4"/>
        <v>2381.7596882958919</v>
      </c>
      <c r="R8">
        <f t="shared" si="5"/>
        <v>5672779.2127913442</v>
      </c>
      <c r="S8">
        <f t="shared" si="6"/>
        <v>5672779.2127913442</v>
      </c>
      <c r="T8">
        <f t="shared" si="7"/>
        <v>130335.35995565193</v>
      </c>
      <c r="U8">
        <f t="shared" si="8"/>
        <v>0</v>
      </c>
      <c r="V8">
        <f>I$13*((U$1*J8)+(U$2*J7)+(U$3*J6)+(U$4*J5)+(U$5*J4)+(U$6*J3)+(U$7*J2)+(U$8*J1))+$I$4</f>
        <v>2133.4437426737177</v>
      </c>
    </row>
    <row r="9" spans="1:22" x14ac:dyDescent="0.5">
      <c r="A9">
        <v>523.5150146484375</v>
      </c>
      <c r="B9">
        <v>111</v>
      </c>
      <c r="D9">
        <f>D8 + (1/$G$6)</f>
        <v>527.7860107421875</v>
      </c>
      <c r="E9">
        <v>0</v>
      </c>
      <c r="F9" t="s">
        <v>31</v>
      </c>
      <c r="G9">
        <v>6</v>
      </c>
      <c r="H9" t="s">
        <v>445</v>
      </c>
      <c r="I9">
        <f>I3*I8</f>
        <v>1.1288753438241794</v>
      </c>
      <c r="J9">
        <f>'hidden params'!J9</f>
        <v>3.2198967658273084E-6</v>
      </c>
      <c r="K9">
        <f t="shared" si="0"/>
        <v>8</v>
      </c>
      <c r="L9">
        <f t="shared" si="1"/>
        <v>0</v>
      </c>
      <c r="M9">
        <f>I$7*((L$1*J9)+(L$2*J8)+(L$3*J7)+(L$4*J6)+(L$5*J5)+(L$6*J4)+(L$7*J3)+(L$8*J2)+(L$9*J1)) + $I$4</f>
        <v>34.615701589039269</v>
      </c>
      <c r="N9">
        <f t="shared" si="2"/>
        <v>0</v>
      </c>
      <c r="O9">
        <f>I$10*((N$1*J9)+(N$2*J8)+(N$3*J7)+(N$4*J6)+(N$5*J5)+(N$6*J4)+(N$7*J3)+(N$8*J2)+(N$9*J1))+$I$4</f>
        <v>0.15818476186841779</v>
      </c>
      <c r="P9">
        <f t="shared" si="3"/>
        <v>422.22661366988575</v>
      </c>
      <c r="Q9">
        <f t="shared" si="4"/>
        <v>422.22661366988575</v>
      </c>
      <c r="R9">
        <f t="shared" si="5"/>
        <v>178275.31329113894</v>
      </c>
      <c r="S9">
        <f t="shared" si="6"/>
        <v>178275.31329113894</v>
      </c>
      <c r="T9">
        <f t="shared" si="7"/>
        <v>18269.683050721036</v>
      </c>
      <c r="U9">
        <f t="shared" si="8"/>
        <v>0</v>
      </c>
      <c r="V9">
        <f>I$13*((U$1*J9)+(U$2*J8)+(U$3*J7)+(U$4*J6)+(U$5*J5)+(U$6*J4)+(U$7*J3)+(U$8*J2)+(U$9*J1))+$I$4</f>
        <v>387.45272732160095</v>
      </c>
    </row>
    <row r="10" spans="1:22" x14ac:dyDescent="0.5">
      <c r="A10">
        <v>523.5250244140625</v>
      </c>
      <c r="B10">
        <v>125.5</v>
      </c>
      <c r="D10">
        <f>D9 + (1/$G$6)</f>
        <v>528.2860107421875</v>
      </c>
      <c r="E10">
        <v>0</v>
      </c>
      <c r="F10" s="2" t="s">
        <v>22</v>
      </c>
      <c r="G10">
        <v>523.7392578125</v>
      </c>
      <c r="H10" s="22" t="s">
        <v>453</v>
      </c>
      <c r="I10" s="22">
        <v>2032.2155586813808</v>
      </c>
      <c r="J10">
        <f>'hidden params'!J10</f>
        <v>3.3555566333987669E-7</v>
      </c>
      <c r="K10">
        <f t="shared" si="0"/>
        <v>9</v>
      </c>
      <c r="L10">
        <f t="shared" si="1"/>
        <v>0</v>
      </c>
      <c r="M10">
        <f>I$7*((L1*J$10)+(L2*J$9)+(L3*J$8)+(L4*J$7)+(L5*J$6)+(L6*J$5)+(L7*J$4)+(L8*J$3)+(L9*J$2)+(L10*J$1)) + $I$4</f>
        <v>4.3271223641560157</v>
      </c>
      <c r="N10">
        <f t="shared" si="2"/>
        <v>0</v>
      </c>
      <c r="O10">
        <f>I$10*((N1*J$10)+(N2*J$9)+(N3*J$8)+(N4*J$7)+(N5*J$6)+(N6*J$5)+(N7*J$4)+(N8*J$3)+(N9*J$2)+(N10*J$1)) + $I$4</f>
        <v>1.9703374977756788E-2</v>
      </c>
      <c r="P10">
        <f t="shared" si="3"/>
        <v>64.71586953184628</v>
      </c>
      <c r="Q10">
        <f t="shared" si="4"/>
        <v>64.71586953184628</v>
      </c>
      <c r="R10">
        <f t="shared" si="5"/>
        <v>4188.1437692629497</v>
      </c>
      <c r="S10">
        <f t="shared" si="6"/>
        <v>4188.1437692629497</v>
      </c>
      <c r="T10">
        <f t="shared" si="7"/>
        <v>2285.9582117532846</v>
      </c>
      <c r="U10">
        <f t="shared" si="8"/>
        <v>0</v>
      </c>
      <c r="V10">
        <f>I$13*((U1*J$10)+(U2*J$9)+(U3*J$8)+(U4*J$7)+(U5*J$6)+(U6*J$5)+(U7*J$4)+(U8*J$3)+(U9*J$2)+(U10*J$1)) + $I$4</f>
        <v>60.369043795335408</v>
      </c>
    </row>
    <row r="11" spans="1:22" x14ac:dyDescent="0.5">
      <c r="A11">
        <v>523.53497314453125</v>
      </c>
      <c r="B11">
        <v>169.19999694824219</v>
      </c>
      <c r="E11">
        <v>0</v>
      </c>
      <c r="F11" s="2" t="s">
        <v>32</v>
      </c>
      <c r="G11">
        <v>526.5010986328125</v>
      </c>
      <c r="H11" s="22" t="s">
        <v>454</v>
      </c>
      <c r="I11" s="22">
        <v>0.51917802799040103</v>
      </c>
      <c r="J11">
        <f>'hidden params'!J11</f>
        <v>3.2197744332767282E-8</v>
      </c>
      <c r="K11" t="str">
        <f t="shared" si="0"/>
        <v/>
      </c>
      <c r="L11">
        <f t="shared" si="1"/>
        <v>0</v>
      </c>
      <c r="M11">
        <f t="shared" ref="M11:M30" si="9">I$7*((L2*J$10)+(L3*J$9)+(L4*J$8)+(L5*J$7)+(L6*J$6)+(L7*J$5)+(L8*J$4)+(L9*J$3)+(L10*J$2)+(L11*J$1)) + $I$4</f>
        <v>0.48720104413783372</v>
      </c>
      <c r="N11">
        <f t="shared" si="2"/>
        <v>0</v>
      </c>
      <c r="O11">
        <f t="shared" ref="O11:O30" si="10">I$10*((N2*J$10)+(N3*J$9)+(N4*J$8)+(N5*J$7)+(N6*J$6)+(N7*J$5)+(N8*J$4)+(N9*J$3)+(N10*J$2)+(N11*J$1)) + $I$4</f>
        <v>2.2076781938457266E-3</v>
      </c>
      <c r="P11" t="str">
        <f t="shared" si="3"/>
        <v/>
      </c>
      <c r="Q11" t="str">
        <f t="shared" si="4"/>
        <v/>
      </c>
      <c r="R11" t="str">
        <f t="shared" si="5"/>
        <v/>
      </c>
      <c r="S11" t="str">
        <f t="shared" si="6"/>
        <v/>
      </c>
      <c r="T11" t="str">
        <f t="shared" si="7"/>
        <v/>
      </c>
      <c r="U11">
        <f t="shared" si="8"/>
        <v>0</v>
      </c>
      <c r="V11">
        <f t="shared" ref="V11:V30" si="11">I$13*((U2*J$10)+(U3*J$9)+(U4*J$8)+(U5*J$7)+(U6*J$6)+(U7*J$5)+(U8*J$4)+(U9*J$3)+(U10*J$2)+(U11*J$1)) + $I$4</f>
        <v>8.2750818793922427</v>
      </c>
    </row>
    <row r="12" spans="1:22" x14ac:dyDescent="0.5">
      <c r="A12">
        <v>523.54498291015625</v>
      </c>
      <c r="B12">
        <v>171.5</v>
      </c>
      <c r="E12">
        <v>0</v>
      </c>
      <c r="F12" t="s">
        <v>33</v>
      </c>
      <c r="G12" t="s">
        <v>34</v>
      </c>
      <c r="H12" t="s">
        <v>458</v>
      </c>
      <c r="I12">
        <f>I11*I22</f>
        <v>1.0461509531332174</v>
      </c>
      <c r="J12">
        <f>'hidden params'!J12</f>
        <v>2.82920264901344E-9</v>
      </c>
      <c r="K12" t="str">
        <f t="shared" si="0"/>
        <v/>
      </c>
      <c r="L12">
        <f t="shared" si="1"/>
        <v>0</v>
      </c>
      <c r="M12">
        <f t="shared" si="9"/>
        <v>4.4270901063608058E-2</v>
      </c>
      <c r="N12">
        <f t="shared" si="2"/>
        <v>0</v>
      </c>
      <c r="O12">
        <f t="shared" si="10"/>
        <v>1.95555807253245E-4</v>
      </c>
      <c r="P12" t="str">
        <f t="shared" si="3"/>
        <v/>
      </c>
      <c r="Q12" t="str">
        <f t="shared" si="4"/>
        <v/>
      </c>
      <c r="R12" t="str">
        <f t="shared" si="5"/>
        <v/>
      </c>
      <c r="S12" t="str">
        <f t="shared" si="6"/>
        <v/>
      </c>
      <c r="T12" t="str">
        <f t="shared" si="7"/>
        <v/>
      </c>
      <c r="U12">
        <f t="shared" si="8"/>
        <v>0</v>
      </c>
      <c r="V12">
        <f t="shared" si="11"/>
        <v>1.0154993750473413</v>
      </c>
    </row>
    <row r="13" spans="1:22" x14ac:dyDescent="0.5">
      <c r="A13">
        <v>523.55499267578125</v>
      </c>
      <c r="B13">
        <v>173.19999694824219</v>
      </c>
      <c r="E13">
        <v>0</v>
      </c>
      <c r="F13">
        <v>30210</v>
      </c>
      <c r="H13" s="23" t="s">
        <v>514</v>
      </c>
      <c r="I13" s="23">
        <v>148252.65375109069</v>
      </c>
      <c r="J13">
        <f>'hidden params'!J13</f>
        <v>2.3609250813173977E-10</v>
      </c>
      <c r="K13" t="str">
        <f t="shared" si="0"/>
        <v/>
      </c>
      <c r="L13">
        <f t="shared" si="1"/>
        <v>0</v>
      </c>
      <c r="M13">
        <f t="shared" si="9"/>
        <v>2.6598021047602812E-4</v>
      </c>
      <c r="N13">
        <f t="shared" si="2"/>
        <v>0</v>
      </c>
      <c r="O13">
        <f t="shared" si="10"/>
        <v>1.0059669663089944E-6</v>
      </c>
      <c r="P13" t="str">
        <f t="shared" si="3"/>
        <v/>
      </c>
      <c r="Q13" t="str">
        <f t="shared" si="4"/>
        <v/>
      </c>
      <c r="R13" t="str">
        <f t="shared" si="5"/>
        <v/>
      </c>
      <c r="S13" t="str">
        <f t="shared" si="6"/>
        <v/>
      </c>
      <c r="T13" t="str">
        <f t="shared" si="7"/>
        <v/>
      </c>
      <c r="U13">
        <f t="shared" si="8"/>
        <v>0</v>
      </c>
      <c r="V13">
        <f t="shared" si="11"/>
        <v>0.11177251835344498</v>
      </c>
    </row>
    <row r="14" spans="1:22" x14ac:dyDescent="0.5">
      <c r="A14">
        <v>523.56500244140625</v>
      </c>
      <c r="B14">
        <v>211.80000305175781</v>
      </c>
      <c r="E14">
        <v>0</v>
      </c>
      <c r="F14">
        <v>30210</v>
      </c>
      <c r="H14" s="23" t="s">
        <v>515</v>
      </c>
      <c r="I14" s="23">
        <v>0.82235747575759888</v>
      </c>
      <c r="J14">
        <f>'hidden params'!J14</f>
        <v>0</v>
      </c>
      <c r="K14" t="str">
        <f t="shared" si="0"/>
        <v/>
      </c>
      <c r="L14">
        <f t="shared" si="1"/>
        <v>0</v>
      </c>
      <c r="M14">
        <f t="shared" si="9"/>
        <v>1.3114474158382723E-9</v>
      </c>
      <c r="N14">
        <f t="shared" si="2"/>
        <v>0</v>
      </c>
      <c r="O14">
        <f t="shared" si="10"/>
        <v>1.3114474158382723E-9</v>
      </c>
      <c r="P14" t="str">
        <f t="shared" si="3"/>
        <v/>
      </c>
      <c r="Q14" t="str">
        <f t="shared" si="4"/>
        <v/>
      </c>
      <c r="R14" t="str">
        <f t="shared" si="5"/>
        <v/>
      </c>
      <c r="S14" t="str">
        <f t="shared" si="6"/>
        <v/>
      </c>
      <c r="T14" t="str">
        <f t="shared" si="7"/>
        <v/>
      </c>
      <c r="U14">
        <f t="shared" si="8"/>
        <v>0</v>
      </c>
      <c r="V14">
        <f t="shared" si="11"/>
        <v>8.8127087465185074E-3</v>
      </c>
    </row>
    <row r="15" spans="1:22" x14ac:dyDescent="0.5">
      <c r="A15">
        <v>523.57501220703125</v>
      </c>
      <c r="B15">
        <v>217.80000305175781</v>
      </c>
      <c r="E15">
        <v>0</v>
      </c>
      <c r="H15" t="s">
        <v>513</v>
      </c>
      <c r="I15">
        <f>I14*I23</f>
        <v>2.6972246472078965</v>
      </c>
      <c r="J15">
        <f>'hidden params'!J15</f>
        <v>0</v>
      </c>
      <c r="K15" t="str">
        <f t="shared" si="0"/>
        <v/>
      </c>
      <c r="L15">
        <f t="shared" si="1"/>
        <v>0</v>
      </c>
      <c r="M15">
        <f t="shared" si="9"/>
        <v>1.3114474158382723E-9</v>
      </c>
      <c r="N15">
        <f t="shared" si="2"/>
        <v>0</v>
      </c>
      <c r="O15">
        <f t="shared" si="10"/>
        <v>1.3114474158382723E-9</v>
      </c>
      <c r="P15" t="str">
        <f t="shared" si="3"/>
        <v/>
      </c>
      <c r="Q15" t="str">
        <f t="shared" si="4"/>
        <v/>
      </c>
      <c r="R15" t="str">
        <f t="shared" si="5"/>
        <v/>
      </c>
      <c r="S15" t="str">
        <f t="shared" si="6"/>
        <v/>
      </c>
      <c r="T15" t="str">
        <f t="shared" si="7"/>
        <v/>
      </c>
      <c r="U15">
        <f t="shared" si="8"/>
        <v>0</v>
      </c>
      <c r="V15">
        <f t="shared" si="11"/>
        <v>1.3114474158382723E-9</v>
      </c>
    </row>
    <row r="16" spans="1:22" x14ac:dyDescent="0.5">
      <c r="A16">
        <v>523.58502197265625</v>
      </c>
      <c r="B16">
        <v>164.80000305175781</v>
      </c>
      <c r="E16">
        <v>0</v>
      </c>
      <c r="F16">
        <v>10626796.524966791</v>
      </c>
      <c r="H16" t="s">
        <v>455</v>
      </c>
      <c r="I16">
        <f>I7/(I7+I10+I13)</f>
        <v>0.72295041850171793</v>
      </c>
      <c r="J16">
        <f>'hidden params'!J16</f>
        <v>0</v>
      </c>
      <c r="K16" t="str">
        <f t="shared" si="0"/>
        <v/>
      </c>
      <c r="L16">
        <f t="shared" si="1"/>
        <v>0</v>
      </c>
      <c r="M16">
        <f t="shared" si="9"/>
        <v>1.3114474158382723E-9</v>
      </c>
      <c r="N16">
        <f t="shared" si="2"/>
        <v>0</v>
      </c>
      <c r="O16">
        <f t="shared" si="10"/>
        <v>1.3114474158382723E-9</v>
      </c>
      <c r="P16" t="str">
        <f t="shared" si="3"/>
        <v/>
      </c>
      <c r="Q16" t="str">
        <f t="shared" si="4"/>
        <v/>
      </c>
      <c r="R16" t="str">
        <f t="shared" si="5"/>
        <v/>
      </c>
      <c r="S16" t="str">
        <f t="shared" si="6"/>
        <v/>
      </c>
      <c r="T16" t="str">
        <f t="shared" si="7"/>
        <v/>
      </c>
      <c r="U16">
        <f t="shared" si="8"/>
        <v>0</v>
      </c>
      <c r="V16">
        <f t="shared" si="11"/>
        <v>1.3114474158382723E-9</v>
      </c>
    </row>
    <row r="17" spans="1:22" x14ac:dyDescent="0.5">
      <c r="A17">
        <v>523.594970703125</v>
      </c>
      <c r="B17">
        <v>120.5</v>
      </c>
      <c r="E17">
        <v>0</v>
      </c>
      <c r="F17">
        <v>150926272.98175192</v>
      </c>
      <c r="H17" t="s">
        <v>456</v>
      </c>
      <c r="I17">
        <f>I10/(I10+I7+I13)</f>
        <v>3.7463816060314716E-3</v>
      </c>
      <c r="J17">
        <f>'hidden params'!J17</f>
        <v>0</v>
      </c>
      <c r="K17" t="str">
        <f t="shared" si="0"/>
        <v/>
      </c>
      <c r="L17">
        <f t="shared" si="1"/>
        <v>0</v>
      </c>
      <c r="M17">
        <f t="shared" si="9"/>
        <v>1.3114474158382723E-9</v>
      </c>
      <c r="N17">
        <f t="shared" si="2"/>
        <v>0</v>
      </c>
      <c r="O17">
        <f t="shared" si="10"/>
        <v>1.3114474158382723E-9</v>
      </c>
      <c r="P17" t="str">
        <f t="shared" si="3"/>
        <v/>
      </c>
      <c r="Q17" t="str">
        <f t="shared" si="4"/>
        <v/>
      </c>
      <c r="R17" t="str">
        <f t="shared" si="5"/>
        <v/>
      </c>
      <c r="S17" t="str">
        <f t="shared" si="6"/>
        <v/>
      </c>
      <c r="T17" t="str">
        <f t="shared" si="7"/>
        <v/>
      </c>
      <c r="U17">
        <f t="shared" si="8"/>
        <v>0</v>
      </c>
      <c r="V17">
        <f t="shared" si="11"/>
        <v>1.3114474158382723E-9</v>
      </c>
    </row>
    <row r="18" spans="1:22" x14ac:dyDescent="0.5">
      <c r="A18">
        <v>523.60498046875</v>
      </c>
      <c r="B18">
        <v>125.5</v>
      </c>
      <c r="E18">
        <v>0</v>
      </c>
      <c r="F18">
        <v>129062478.53807621</v>
      </c>
      <c r="H18" t="s">
        <v>511</v>
      </c>
      <c r="I18">
        <f>I13/(I13+I10+I7)</f>
        <v>0.27330319989225049</v>
      </c>
      <c r="J18">
        <f>'hidden params'!J18</f>
        <v>0</v>
      </c>
      <c r="K18" t="str">
        <f t="shared" si="0"/>
        <v/>
      </c>
      <c r="L18">
        <f t="shared" si="1"/>
        <v>0</v>
      </c>
      <c r="M18">
        <f t="shared" si="9"/>
        <v>1.3114474158382723E-9</v>
      </c>
      <c r="N18">
        <f t="shared" si="2"/>
        <v>0</v>
      </c>
      <c r="O18">
        <f t="shared" si="10"/>
        <v>1.3114474158382723E-9</v>
      </c>
      <c r="P18" t="str">
        <f t="shared" si="3"/>
        <v/>
      </c>
      <c r="Q18" t="str">
        <f t="shared" si="4"/>
        <v/>
      </c>
      <c r="R18" t="str">
        <f t="shared" si="5"/>
        <v/>
      </c>
      <c r="S18" t="str">
        <f t="shared" si="6"/>
        <v/>
      </c>
      <c r="T18" t="str">
        <f t="shared" si="7"/>
        <v/>
      </c>
      <c r="U18">
        <f t="shared" si="8"/>
        <v>0</v>
      </c>
      <c r="V18">
        <f t="shared" si="11"/>
        <v>1.3114474158382723E-9</v>
      </c>
    </row>
    <row r="19" spans="1:22" x14ac:dyDescent="0.5">
      <c r="A19">
        <v>523.614990234375</v>
      </c>
      <c r="B19">
        <v>163.5</v>
      </c>
      <c r="E19">
        <v>0</v>
      </c>
      <c r="H19" t="s">
        <v>444</v>
      </c>
      <c r="I19">
        <v>82.764090810728462</v>
      </c>
      <c r="J19">
        <f>'hidden params'!J19</f>
        <v>0</v>
      </c>
      <c r="K19" t="str">
        <f t="shared" si="0"/>
        <v/>
      </c>
      <c r="L19">
        <f t="shared" si="1"/>
        <v>0</v>
      </c>
      <c r="M19">
        <f t="shared" si="9"/>
        <v>1.3114474158382723E-9</v>
      </c>
      <c r="N19">
        <f t="shared" si="2"/>
        <v>0</v>
      </c>
      <c r="O19">
        <f t="shared" si="10"/>
        <v>1.3114474158382723E-9</v>
      </c>
      <c r="P19" t="str">
        <f t="shared" si="3"/>
        <v/>
      </c>
      <c r="Q19" t="str">
        <f t="shared" si="4"/>
        <v/>
      </c>
      <c r="R19" t="str">
        <f t="shared" si="5"/>
        <v/>
      </c>
      <c r="S19" t="str">
        <f t="shared" si="6"/>
        <v/>
      </c>
      <c r="T19" t="str">
        <f t="shared" si="7"/>
        <v/>
      </c>
      <c r="U19">
        <f t="shared" si="8"/>
        <v>0</v>
      </c>
      <c r="V19">
        <f t="shared" si="11"/>
        <v>1.3114474158382723E-9</v>
      </c>
    </row>
    <row r="20" spans="1:22" x14ac:dyDescent="0.5">
      <c r="A20">
        <v>523.625</v>
      </c>
      <c r="B20">
        <v>191.30000305175781</v>
      </c>
      <c r="E20">
        <v>0</v>
      </c>
      <c r="F20">
        <v>0.58072895579201944</v>
      </c>
      <c r="H20" t="s">
        <v>450</v>
      </c>
      <c r="I20">
        <f>'hidden params'!I20</f>
        <v>0.82235748181840074</v>
      </c>
      <c r="J20">
        <f>'hidden params'!J20</f>
        <v>0</v>
      </c>
      <c r="K20" t="str">
        <f t="shared" si="0"/>
        <v/>
      </c>
      <c r="L20">
        <f t="shared" si="1"/>
        <v>0</v>
      </c>
      <c r="M20">
        <f t="shared" si="9"/>
        <v>1.3114474158382723E-9</v>
      </c>
      <c r="N20">
        <f t="shared" si="2"/>
        <v>0</v>
      </c>
      <c r="O20">
        <f t="shared" si="10"/>
        <v>1.3114474158382723E-9</v>
      </c>
      <c r="P20" t="str">
        <f t="shared" si="3"/>
        <v/>
      </c>
      <c r="Q20" t="str">
        <f t="shared" si="4"/>
        <v/>
      </c>
      <c r="R20" t="str">
        <f t="shared" si="5"/>
        <v/>
      </c>
      <c r="S20" t="str">
        <f t="shared" si="6"/>
        <v/>
      </c>
      <c r="T20" t="str">
        <f t="shared" si="7"/>
        <v/>
      </c>
      <c r="U20">
        <f t="shared" si="8"/>
        <v>0</v>
      </c>
      <c r="V20">
        <f t="shared" si="11"/>
        <v>1.3114474158382723E-9</v>
      </c>
    </row>
    <row r="21" spans="1:22" x14ac:dyDescent="0.5">
      <c r="A21">
        <v>523.635009765625</v>
      </c>
      <c r="B21">
        <v>202</v>
      </c>
      <c r="E21">
        <v>0</v>
      </c>
      <c r="F21">
        <v>0.49824160522338917</v>
      </c>
      <c r="H21" t="s">
        <v>451</v>
      </c>
      <c r="I21">
        <f>'hidden params'!I21</f>
        <v>7.2200180148492263</v>
      </c>
      <c r="J21">
        <f>'hidden params'!J21</f>
        <v>0</v>
      </c>
      <c r="K21" t="str">
        <f t="shared" si="0"/>
        <v/>
      </c>
      <c r="L21">
        <f t="shared" si="1"/>
        <v>0</v>
      </c>
      <c r="M21">
        <f t="shared" si="9"/>
        <v>1.3114474158382723E-9</v>
      </c>
      <c r="N21">
        <f t="shared" si="2"/>
        <v>0</v>
      </c>
      <c r="O21">
        <f t="shared" si="10"/>
        <v>1.3114474158382723E-9</v>
      </c>
      <c r="P21" t="str">
        <f t="shared" si="3"/>
        <v/>
      </c>
      <c r="Q21" t="str">
        <f t="shared" si="4"/>
        <v/>
      </c>
      <c r="R21" t="str">
        <f t="shared" si="5"/>
        <v/>
      </c>
      <c r="S21" t="str">
        <f t="shared" si="6"/>
        <v/>
      </c>
      <c r="T21" t="str">
        <f t="shared" si="7"/>
        <v/>
      </c>
      <c r="U21">
        <f t="shared" si="8"/>
        <v>0</v>
      </c>
      <c r="V21">
        <f t="shared" si="11"/>
        <v>1.3114474158382723E-9</v>
      </c>
    </row>
    <row r="22" spans="1:22" x14ac:dyDescent="0.5">
      <c r="A22">
        <v>523.64501953125</v>
      </c>
      <c r="B22">
        <v>264</v>
      </c>
      <c r="E22">
        <v>0</v>
      </c>
      <c r="F22">
        <v>241233.56719922324</v>
      </c>
      <c r="H22" s="22" t="s">
        <v>457</v>
      </c>
      <c r="I22" s="22">
        <v>2.0150139195654857</v>
      </c>
      <c r="J22">
        <f>'hidden params'!J22</f>
        <v>0</v>
      </c>
      <c r="K22" t="str">
        <f t="shared" si="0"/>
        <v/>
      </c>
      <c r="L22">
        <f t="shared" si="1"/>
        <v>0</v>
      </c>
      <c r="M22">
        <f t="shared" si="9"/>
        <v>1.3114474158382723E-9</v>
      </c>
      <c r="N22">
        <f t="shared" si="2"/>
        <v>0</v>
      </c>
      <c r="O22">
        <f t="shared" si="10"/>
        <v>1.3114474158382723E-9</v>
      </c>
      <c r="P22" t="str">
        <f t="shared" si="3"/>
        <v/>
      </c>
      <c r="Q22" t="str">
        <f t="shared" si="4"/>
        <v/>
      </c>
      <c r="R22" t="str">
        <f t="shared" si="5"/>
        <v/>
      </c>
      <c r="S22" t="str">
        <f t="shared" si="6"/>
        <v/>
      </c>
      <c r="T22" t="str">
        <f t="shared" si="7"/>
        <v/>
      </c>
      <c r="U22">
        <f t="shared" si="8"/>
        <v>0</v>
      </c>
      <c r="V22">
        <f t="shared" si="11"/>
        <v>1.3114474158382723E-9</v>
      </c>
    </row>
    <row r="23" spans="1:22" x14ac:dyDescent="0.5">
      <c r="A23">
        <v>523.655029296875</v>
      </c>
      <c r="B23">
        <v>341</v>
      </c>
      <c r="E23">
        <v>0</v>
      </c>
      <c r="F23">
        <v>1.60599355852838</v>
      </c>
      <c r="H23" s="23" t="s">
        <v>512</v>
      </c>
      <c r="I23" s="23">
        <v>3.2798688243492546</v>
      </c>
      <c r="J23">
        <f>'hidden params'!J23</f>
        <v>0</v>
      </c>
      <c r="K23" t="str">
        <f t="shared" si="0"/>
        <v/>
      </c>
      <c r="L23">
        <f t="shared" si="1"/>
        <v>0</v>
      </c>
      <c r="M23">
        <f t="shared" si="9"/>
        <v>1.3114474158382723E-9</v>
      </c>
      <c r="N23">
        <f t="shared" si="2"/>
        <v>0</v>
      </c>
      <c r="O23">
        <f t="shared" si="10"/>
        <v>1.3114474158382723E-9</v>
      </c>
      <c r="P23" t="str">
        <f t="shared" si="3"/>
        <v/>
      </c>
      <c r="Q23" t="str">
        <f t="shared" si="4"/>
        <v/>
      </c>
      <c r="R23" t="str">
        <f t="shared" si="5"/>
        <v/>
      </c>
      <c r="S23" t="str">
        <f t="shared" si="6"/>
        <v/>
      </c>
      <c r="T23" t="str">
        <f t="shared" si="7"/>
        <v/>
      </c>
      <c r="U23">
        <f t="shared" si="8"/>
        <v>0</v>
      </c>
      <c r="V23">
        <f t="shared" si="11"/>
        <v>1.3114474158382723E-9</v>
      </c>
    </row>
    <row r="24" spans="1:22" x14ac:dyDescent="0.5">
      <c r="A24">
        <v>523.66497802734375</v>
      </c>
      <c r="B24">
        <v>383.5</v>
      </c>
      <c r="E24">
        <v>0</v>
      </c>
      <c r="F24">
        <v>4.2513378932186559</v>
      </c>
      <c r="H24" t="s">
        <v>446</v>
      </c>
      <c r="I24">
        <v>151061664.80831891</v>
      </c>
      <c r="J24">
        <f>'hidden params'!J24</f>
        <v>0</v>
      </c>
      <c r="K24" t="str">
        <f t="shared" si="0"/>
        <v/>
      </c>
      <c r="L24">
        <f t="shared" si="1"/>
        <v>0</v>
      </c>
      <c r="M24">
        <f t="shared" si="9"/>
        <v>1.3114474158382723E-9</v>
      </c>
      <c r="N24">
        <f t="shared" si="2"/>
        <v>0</v>
      </c>
      <c r="O24">
        <f t="shared" si="10"/>
        <v>1.3114474158382723E-9</v>
      </c>
      <c r="P24" t="str">
        <f t="shared" si="3"/>
        <v/>
      </c>
      <c r="Q24" t="str">
        <f t="shared" si="4"/>
        <v/>
      </c>
      <c r="R24" t="str">
        <f t="shared" si="5"/>
        <v/>
      </c>
      <c r="S24" t="str">
        <f t="shared" si="6"/>
        <v/>
      </c>
      <c r="T24" t="str">
        <f t="shared" si="7"/>
        <v/>
      </c>
      <c r="U24">
        <f t="shared" si="8"/>
        <v>0</v>
      </c>
      <c r="V24">
        <f t="shared" si="11"/>
        <v>1.3114474158382723E-9</v>
      </c>
    </row>
    <row r="25" spans="1:22" x14ac:dyDescent="0.5">
      <c r="A25">
        <v>523.67498779296875</v>
      </c>
      <c r="B25">
        <v>355.29998779296875</v>
      </c>
      <c r="E25">
        <v>0</v>
      </c>
      <c r="H25" t="s">
        <v>452</v>
      </c>
      <c r="I25">
        <v>151061664.80838045</v>
      </c>
      <c r="J25">
        <f>'hidden params'!J25</f>
        <v>0</v>
      </c>
      <c r="K25" t="str">
        <f t="shared" si="0"/>
        <v/>
      </c>
      <c r="L25">
        <f t="shared" si="1"/>
        <v>0</v>
      </c>
      <c r="M25">
        <f t="shared" si="9"/>
        <v>1.3114474158382723E-9</v>
      </c>
      <c r="N25">
        <f t="shared" si="2"/>
        <v>0</v>
      </c>
      <c r="O25">
        <f t="shared" si="10"/>
        <v>1.3114474158382723E-9</v>
      </c>
      <c r="P25" t="str">
        <f t="shared" si="3"/>
        <v/>
      </c>
      <c r="Q25" t="str">
        <f t="shared" si="4"/>
        <v/>
      </c>
      <c r="R25" t="str">
        <f t="shared" si="5"/>
        <v/>
      </c>
      <c r="S25" t="str">
        <f t="shared" si="6"/>
        <v/>
      </c>
      <c r="T25" t="str">
        <f t="shared" si="7"/>
        <v/>
      </c>
      <c r="U25">
        <f t="shared" si="8"/>
        <v>0</v>
      </c>
      <c r="V25">
        <f t="shared" si="11"/>
        <v>1.3114474158382723E-9</v>
      </c>
    </row>
    <row r="26" spans="1:22" x14ac:dyDescent="0.5">
      <c r="A26">
        <v>523.68499755859375</v>
      </c>
      <c r="B26">
        <v>287</v>
      </c>
      <c r="E26">
        <v>0</v>
      </c>
      <c r="H26" t="s">
        <v>510</v>
      </c>
      <c r="I26">
        <v>7483108.2135462724</v>
      </c>
      <c r="J26">
        <f>'hidden params'!J26</f>
        <v>0</v>
      </c>
      <c r="K26" t="str">
        <f t="shared" si="0"/>
        <v/>
      </c>
      <c r="L26">
        <f t="shared" si="1"/>
        <v>0</v>
      </c>
      <c r="M26">
        <f t="shared" si="9"/>
        <v>1.3114474158382723E-9</v>
      </c>
      <c r="N26">
        <f t="shared" si="2"/>
        <v>0</v>
      </c>
      <c r="O26">
        <f t="shared" si="10"/>
        <v>1.3114474158382723E-9</v>
      </c>
      <c r="P26" t="str">
        <f t="shared" si="3"/>
        <v/>
      </c>
      <c r="Q26" t="str">
        <f t="shared" si="4"/>
        <v/>
      </c>
      <c r="R26" t="str">
        <f t="shared" si="5"/>
        <v/>
      </c>
      <c r="S26" t="str">
        <f t="shared" si="6"/>
        <v/>
      </c>
      <c r="T26" t="str">
        <f t="shared" si="7"/>
        <v/>
      </c>
      <c r="U26">
        <f t="shared" si="8"/>
        <v>0</v>
      </c>
      <c r="V26">
        <f t="shared" si="11"/>
        <v>1.3114474158382723E-9</v>
      </c>
    </row>
    <row r="27" spans="1:22" x14ac:dyDescent="0.5">
      <c r="A27">
        <v>523.69500732421875</v>
      </c>
      <c r="B27">
        <v>299.29998779296875</v>
      </c>
      <c r="E27">
        <v>0</v>
      </c>
      <c r="H27" t="s">
        <v>473</v>
      </c>
      <c r="I27">
        <f xml:space="preserve"> 1 + 1.5*EXP(-(I22 * 0.000239 * I19))</f>
        <v>2.441388504288819</v>
      </c>
      <c r="J27">
        <f>'hidden params'!J27</f>
        <v>0</v>
      </c>
      <c r="K27" t="str">
        <f t="shared" si="0"/>
        <v/>
      </c>
      <c r="L27">
        <f t="shared" si="1"/>
        <v>0</v>
      </c>
      <c r="M27">
        <f t="shared" si="9"/>
        <v>1.3114474158382723E-9</v>
      </c>
      <c r="N27">
        <f t="shared" si="2"/>
        <v>0</v>
      </c>
      <c r="O27">
        <f t="shared" si="10"/>
        <v>1.3114474158382723E-9</v>
      </c>
      <c r="P27" t="str">
        <f t="shared" si="3"/>
        <v/>
      </c>
      <c r="Q27" t="str">
        <f t="shared" si="4"/>
        <v/>
      </c>
      <c r="R27" t="str">
        <f t="shared" si="5"/>
        <v/>
      </c>
      <c r="S27" t="str">
        <f t="shared" si="6"/>
        <v/>
      </c>
      <c r="T27" t="str">
        <f t="shared" si="7"/>
        <v/>
      </c>
      <c r="U27">
        <f t="shared" si="8"/>
        <v>0</v>
      </c>
      <c r="V27">
        <f t="shared" si="11"/>
        <v>1.3114474158382723E-9</v>
      </c>
    </row>
    <row r="28" spans="1:22" x14ac:dyDescent="0.5">
      <c r="A28">
        <v>523.70501708984375</v>
      </c>
      <c r="B28">
        <v>312.70001220703125</v>
      </c>
      <c r="E28">
        <v>0</v>
      </c>
      <c r="H28" t="s">
        <v>472</v>
      </c>
      <c r="I28">
        <f>MIN((ABS((I3*I8)-I23*I14))/((AVERAGE((I3*I8*(1-I8)),(I23*I14*(1-I14))))),(ABS((I23*I14)-I22*I11))/((AVERAGE((I23*I14*(1-I14)),(I22*I11*(1-I11))))))</f>
        <v>3.2151976294711075</v>
      </c>
      <c r="J28">
        <f>'hidden params'!J28</f>
        <v>0</v>
      </c>
      <c r="K28" t="str">
        <f t="shared" si="0"/>
        <v/>
      </c>
      <c r="L28">
        <f t="shared" si="1"/>
        <v>0</v>
      </c>
      <c r="M28">
        <f t="shared" si="9"/>
        <v>1.3114474158382723E-9</v>
      </c>
      <c r="N28">
        <f t="shared" si="2"/>
        <v>0</v>
      </c>
      <c r="O28">
        <f t="shared" si="10"/>
        <v>1.3114474158382723E-9</v>
      </c>
      <c r="P28" t="str">
        <f t="shared" si="3"/>
        <v/>
      </c>
      <c r="Q28" t="str">
        <f t="shared" si="4"/>
        <v/>
      </c>
      <c r="R28" t="str">
        <f t="shared" si="5"/>
        <v/>
      </c>
      <c r="S28" t="str">
        <f t="shared" si="6"/>
        <v/>
      </c>
      <c r="T28" t="str">
        <f t="shared" si="7"/>
        <v/>
      </c>
      <c r="U28">
        <f t="shared" si="8"/>
        <v>0</v>
      </c>
      <c r="V28">
        <f t="shared" si="11"/>
        <v>1.3114474158382723E-9</v>
      </c>
    </row>
    <row r="29" spans="1:22" x14ac:dyDescent="0.5">
      <c r="A29">
        <v>523.71502685546875</v>
      </c>
      <c r="B29">
        <v>277.70001220703125</v>
      </c>
      <c r="H29" t="s">
        <v>474</v>
      </c>
      <c r="I29">
        <f>(I25-I26)/I26</f>
        <v>19.187021288148895</v>
      </c>
      <c r="J29">
        <f>'hidden params'!J29</f>
        <v>0</v>
      </c>
      <c r="K29" t="str">
        <f t="shared" si="0"/>
        <v/>
      </c>
      <c r="L29">
        <f t="shared" si="1"/>
        <v>0</v>
      </c>
      <c r="M29">
        <f t="shared" si="9"/>
        <v>1.3114474158382723E-9</v>
      </c>
      <c r="N29">
        <f t="shared" si="2"/>
        <v>0</v>
      </c>
      <c r="O29">
        <f t="shared" si="10"/>
        <v>1.3114474158382723E-9</v>
      </c>
      <c r="P29" t="str">
        <f t="shared" si="3"/>
        <v/>
      </c>
      <c r="Q29" t="str">
        <f t="shared" si="4"/>
        <v/>
      </c>
      <c r="R29" t="str">
        <f t="shared" si="5"/>
        <v/>
      </c>
      <c r="S29" t="str">
        <f t="shared" si="6"/>
        <v/>
      </c>
      <c r="T29" t="str">
        <f t="shared" si="7"/>
        <v/>
      </c>
      <c r="U29">
        <f t="shared" si="8"/>
        <v>0</v>
      </c>
      <c r="V29">
        <f t="shared" si="11"/>
        <v>1.3114474158382723E-9</v>
      </c>
    </row>
    <row r="30" spans="1:22" x14ac:dyDescent="0.5">
      <c r="A30">
        <v>523.7249755859375</v>
      </c>
      <c r="B30">
        <v>347</v>
      </c>
      <c r="H30" t="s">
        <v>516</v>
      </c>
      <c r="I30">
        <f>(I26-I6)/I6</f>
        <v>-0.17795057008575615</v>
      </c>
      <c r="J30">
        <f>'hidden params'!J30</f>
        <v>0</v>
      </c>
      <c r="K30" t="str">
        <f t="shared" si="0"/>
        <v/>
      </c>
      <c r="L30">
        <f t="shared" si="1"/>
        <v>0</v>
      </c>
      <c r="M30">
        <f t="shared" si="9"/>
        <v>1.3114474158382723E-9</v>
      </c>
      <c r="N30">
        <f t="shared" si="2"/>
        <v>0</v>
      </c>
      <c r="O30">
        <f t="shared" si="10"/>
        <v>1.3114474158382723E-9</v>
      </c>
      <c r="P30" t="str">
        <f t="shared" si="3"/>
        <v/>
      </c>
      <c r="Q30" t="str">
        <f t="shared" si="4"/>
        <v/>
      </c>
      <c r="R30" t="str">
        <f t="shared" si="5"/>
        <v/>
      </c>
      <c r="S30" t="str">
        <f t="shared" si="6"/>
        <v/>
      </c>
      <c r="T30" t="str">
        <f t="shared" si="7"/>
        <v/>
      </c>
      <c r="U30">
        <f t="shared" si="8"/>
        <v>0</v>
      </c>
      <c r="V30">
        <f t="shared" si="11"/>
        <v>1.3114474158382723E-9</v>
      </c>
    </row>
    <row r="31" spans="1:22" x14ac:dyDescent="0.5">
      <c r="A31">
        <v>523.7349853515625</v>
      </c>
      <c r="B31">
        <v>919</v>
      </c>
      <c r="H31" t="s">
        <v>475</v>
      </c>
      <c r="I31">
        <f>(0.25* 0.0058*I22*I19)*EXP(-((I17-0.5)^2)/(2*((0.174318)^2)))</f>
        <v>4.2036993890145801E-3</v>
      </c>
    </row>
    <row r="32" spans="1:22" x14ac:dyDescent="0.5">
      <c r="A32">
        <v>523.7449951171875</v>
      </c>
      <c r="B32">
        <v>5383</v>
      </c>
      <c r="H32" t="s">
        <v>498</v>
      </c>
      <c r="I32" t="e">
        <f xml:space="preserve"> 1/ (0.01 * $R$69)</f>
        <v>#VALUE!</v>
      </c>
    </row>
    <row r="33" spans="1:9" x14ac:dyDescent="0.5">
      <c r="A33">
        <v>523.7550048828125</v>
      </c>
      <c r="B33">
        <v>25760</v>
      </c>
      <c r="F33">
        <v>12540</v>
      </c>
      <c r="H33" t="s">
        <v>499</v>
      </c>
      <c r="I33" t="e">
        <f xml:space="preserve"> 1/ (0.01 * $R$72)</f>
        <v>#VALUE!</v>
      </c>
    </row>
    <row r="34" spans="1:9" x14ac:dyDescent="0.5">
      <c r="A34">
        <v>523.7650146484375</v>
      </c>
      <c r="B34">
        <v>63110</v>
      </c>
      <c r="H34" t="s">
        <v>522</v>
      </c>
      <c r="I34" t="e">
        <f xml:space="preserve"> 1/ (0.01 * $R$75)</f>
        <v>#VALUE!</v>
      </c>
    </row>
    <row r="35" spans="1:9" ht="14.7" thickBot="1" x14ac:dyDescent="0.55000000000000004">
      <c r="A35">
        <v>523.7750244140625</v>
      </c>
      <c r="B35">
        <v>75890</v>
      </c>
    </row>
    <row r="36" spans="1:9" x14ac:dyDescent="0.5">
      <c r="A36">
        <v>523.78497314453125</v>
      </c>
      <c r="B36">
        <v>44100</v>
      </c>
      <c r="G36" s="14">
        <v>30</v>
      </c>
      <c r="H36" s="15" t="s">
        <v>505</v>
      </c>
      <c r="I36" s="18" t="s">
        <v>506</v>
      </c>
    </row>
    <row r="37" spans="1:9" x14ac:dyDescent="0.5">
      <c r="A37">
        <v>523.79498291015625</v>
      </c>
      <c r="B37">
        <v>12010</v>
      </c>
      <c r="G37" s="13" t="s">
        <v>461</v>
      </c>
      <c r="H37">
        <f>AVERAGE(K101:K110)</f>
        <v>0.89950019923673374</v>
      </c>
      <c r="I37" s="19">
        <f>STDEV(K101:K110)</f>
        <v>0.44414077345206759</v>
      </c>
    </row>
    <row r="38" spans="1:9" x14ac:dyDescent="0.5">
      <c r="A38">
        <v>523.80499267578125</v>
      </c>
      <c r="B38">
        <v>2279</v>
      </c>
      <c r="G38" s="13" t="s">
        <v>463</v>
      </c>
      <c r="H38">
        <f>AVERAGE(M101:M110)</f>
        <v>1.6480527405169929</v>
      </c>
      <c r="I38" s="19">
        <f>STDEV(M101:M110)</f>
        <v>0.67012878122123487</v>
      </c>
    </row>
    <row r="39" spans="1:9" x14ac:dyDescent="0.5">
      <c r="A39">
        <v>523.81500244140625</v>
      </c>
      <c r="B39">
        <v>880.29998779296875</v>
      </c>
      <c r="G39" s="13" t="s">
        <v>465</v>
      </c>
      <c r="H39">
        <f>AVERAGE(O101:O110)</f>
        <v>2.8846190425149367</v>
      </c>
      <c r="I39" s="19">
        <f>STDEV(O101:O110)</f>
        <v>0.6240589920518268</v>
      </c>
    </row>
    <row r="40" spans="1:9" x14ac:dyDescent="0.5">
      <c r="A40">
        <v>523.82501220703125</v>
      </c>
      <c r="B40">
        <v>784</v>
      </c>
      <c r="G40" s="13" t="s">
        <v>507</v>
      </c>
      <c r="H40">
        <f>AVERAGE(Q101:Q110)</f>
        <v>0.37569897178149886</v>
      </c>
      <c r="I40" s="19">
        <f>STDEV(Q101:Q110)</f>
        <v>0.40014782440066199</v>
      </c>
    </row>
    <row r="41" spans="1:9" x14ac:dyDescent="0.5">
      <c r="A41">
        <v>523.83502197265625</v>
      </c>
      <c r="B41">
        <v>855</v>
      </c>
      <c r="G41" s="13" t="s">
        <v>508</v>
      </c>
      <c r="H41">
        <f>AVERAGE(R101:R110)</f>
        <v>0.41256037456465711</v>
      </c>
      <c r="I41" s="19">
        <f>STDEV(R101:R110)</f>
        <v>0.4006001573488055</v>
      </c>
    </row>
    <row r="42" spans="1:9" ht="14.7" thickBot="1" x14ac:dyDescent="0.55000000000000004">
      <c r="A42">
        <v>523.844970703125</v>
      </c>
      <c r="B42">
        <v>803.70001220703125</v>
      </c>
      <c r="G42" s="16" t="s">
        <v>509</v>
      </c>
      <c r="H42" s="17">
        <f>AVERAGE(S101:S110)</f>
        <v>0.21174065365384404</v>
      </c>
      <c r="I42" s="20">
        <f>STDEV(S101:S110)</f>
        <v>0.30104512264322764</v>
      </c>
    </row>
    <row r="43" spans="1:9" x14ac:dyDescent="0.5">
      <c r="A43">
        <v>523.85498046875</v>
      </c>
      <c r="B43">
        <v>573</v>
      </c>
      <c r="F43">
        <v>82.764090810728462</v>
      </c>
    </row>
    <row r="44" spans="1:9" x14ac:dyDescent="0.5">
      <c r="A44">
        <v>523.864990234375</v>
      </c>
      <c r="B44">
        <v>397</v>
      </c>
      <c r="F44">
        <f xml:space="preserve"> $F$51 / 2</f>
        <v>82.764090810728462</v>
      </c>
    </row>
    <row r="45" spans="1:9" x14ac:dyDescent="0.5">
      <c r="A45">
        <v>523.875</v>
      </c>
      <c r="B45">
        <v>338.79998779296875</v>
      </c>
    </row>
    <row r="46" spans="1:9" x14ac:dyDescent="0.5">
      <c r="A46">
        <v>523.885009765625</v>
      </c>
      <c r="B46">
        <v>247.30000305175781</v>
      </c>
    </row>
    <row r="47" spans="1:9" x14ac:dyDescent="0.5">
      <c r="A47">
        <v>523.89501953125</v>
      </c>
      <c r="B47">
        <v>203</v>
      </c>
    </row>
    <row r="48" spans="1:9" x14ac:dyDescent="0.5">
      <c r="A48">
        <v>523.905029296875</v>
      </c>
      <c r="B48">
        <v>229.5</v>
      </c>
    </row>
    <row r="49" spans="1:16" x14ac:dyDescent="0.5">
      <c r="A49">
        <v>523.91497802734375</v>
      </c>
      <c r="B49">
        <v>192.5</v>
      </c>
    </row>
    <row r="50" spans="1:16" x14ac:dyDescent="0.5">
      <c r="A50">
        <v>523.92498779296875</v>
      </c>
      <c r="B50">
        <v>144</v>
      </c>
      <c r="E50" t="s">
        <v>440</v>
      </c>
      <c r="F50">
        <f>MEDIAN(F54:F65)</f>
        <v>116.06000061035157</v>
      </c>
    </row>
    <row r="51" spans="1:16" x14ac:dyDescent="0.5">
      <c r="A51">
        <v>523.93499755859375</v>
      </c>
      <c r="B51">
        <v>160</v>
      </c>
      <c r="E51" t="s">
        <v>441</v>
      </c>
      <c r="F51">
        <f>AVERAGE(F54:F65)</f>
        <v>165.52818162145692</v>
      </c>
    </row>
    <row r="52" spans="1:16" x14ac:dyDescent="0.5">
      <c r="A52">
        <v>523.94500732421875</v>
      </c>
      <c r="B52">
        <v>198</v>
      </c>
      <c r="E52" t="s">
        <v>442</v>
      </c>
      <c r="F52">
        <f>SUM(E$1:E$9)</f>
        <v>1025880</v>
      </c>
    </row>
    <row r="53" spans="1:16" x14ac:dyDescent="0.5">
      <c r="A53">
        <v>523.95501708984375</v>
      </c>
      <c r="B53">
        <v>241.80000305175781</v>
      </c>
      <c r="E53" t="s">
        <v>443</v>
      </c>
      <c r="F53">
        <f>ABS(F52/F50)</f>
        <v>8839.2210460534861</v>
      </c>
    </row>
    <row r="54" spans="1:16" x14ac:dyDescent="0.5">
      <c r="A54">
        <v>523.96502685546875</v>
      </c>
      <c r="B54">
        <v>272.29998779296875</v>
      </c>
      <c r="F54">
        <f>AVERAGE(B1:B10)</f>
        <v>116.06000061035157</v>
      </c>
    </row>
    <row r="55" spans="1:16" x14ac:dyDescent="0.5">
      <c r="A55">
        <v>523.9749755859375</v>
      </c>
      <c r="B55">
        <v>247</v>
      </c>
      <c r="F55">
        <v>101.5</v>
      </c>
    </row>
    <row r="56" spans="1:16" x14ac:dyDescent="0.5">
      <c r="A56">
        <v>523.9849853515625</v>
      </c>
      <c r="B56">
        <v>237.69999694824219</v>
      </c>
      <c r="F56">
        <v>351.29998779296875</v>
      </c>
    </row>
    <row r="57" spans="1:16" x14ac:dyDescent="0.5">
      <c r="A57">
        <v>523.9949951171875</v>
      </c>
      <c r="B57">
        <v>244.19999694824219</v>
      </c>
      <c r="F57">
        <v>460.70001220703125</v>
      </c>
    </row>
    <row r="58" spans="1:16" x14ac:dyDescent="0.5">
      <c r="A58">
        <v>524.0050048828125</v>
      </c>
      <c r="B58">
        <v>188.5</v>
      </c>
      <c r="F58">
        <v>209.19999694824219</v>
      </c>
    </row>
    <row r="59" spans="1:16" x14ac:dyDescent="0.5">
      <c r="A59">
        <v>524.0150146484375</v>
      </c>
      <c r="B59">
        <v>122.80000305175781</v>
      </c>
      <c r="F59">
        <v>166</v>
      </c>
    </row>
    <row r="60" spans="1:16" x14ac:dyDescent="0.5">
      <c r="A60">
        <v>524.0250244140625</v>
      </c>
      <c r="B60">
        <v>101.5</v>
      </c>
      <c r="F60">
        <v>57.25</v>
      </c>
    </row>
    <row r="61" spans="1:16" x14ac:dyDescent="0.5">
      <c r="A61">
        <v>524.03497314453125</v>
      </c>
      <c r="B61">
        <v>113</v>
      </c>
      <c r="F61">
        <v>98</v>
      </c>
      <c r="I61" s="21"/>
    </row>
    <row r="62" spans="1:16" x14ac:dyDescent="0.5">
      <c r="A62">
        <v>524.04498291015625</v>
      </c>
      <c r="B62">
        <v>132.69999694824219</v>
      </c>
      <c r="F62">
        <v>38.75</v>
      </c>
      <c r="I62" s="21"/>
    </row>
    <row r="63" spans="1:16" x14ac:dyDescent="0.5">
      <c r="A63">
        <v>524.05499267578125</v>
      </c>
      <c r="B63">
        <v>202.30000305175781</v>
      </c>
      <c r="F63">
        <v>77.5</v>
      </c>
      <c r="I63" s="21"/>
    </row>
    <row r="64" spans="1:16" x14ac:dyDescent="0.5">
      <c r="A64">
        <v>524.06500244140625</v>
      </c>
      <c r="B64">
        <v>311.5</v>
      </c>
      <c r="F64">
        <f>AVERAGE(B$576:B$586)</f>
        <v>144.55000027743253</v>
      </c>
      <c r="L64" t="s">
        <v>485</v>
      </c>
      <c r="M64" t="s">
        <v>486</v>
      </c>
      <c r="N64" t="s">
        <v>487</v>
      </c>
      <c r="O64" t="s">
        <v>488</v>
      </c>
      <c r="P64" t="s">
        <v>489</v>
      </c>
    </row>
    <row r="65" spans="1:20" x14ac:dyDescent="0.5">
      <c r="A65">
        <v>524.07501220703125</v>
      </c>
      <c r="B65">
        <v>303.29998779296875</v>
      </c>
      <c r="I65" t="s">
        <v>491</v>
      </c>
      <c r="L65">
        <v>0.9999620698747117</v>
      </c>
      <c r="M65">
        <v>0.97572702353011265</v>
      </c>
      <c r="N65">
        <v>0.99999994144568238</v>
      </c>
      <c r="O65">
        <v>0.9999241411881179</v>
      </c>
      <c r="P65">
        <v>0.99931727069306076</v>
      </c>
    </row>
    <row r="66" spans="1:20" x14ac:dyDescent="0.5">
      <c r="A66">
        <v>524.08502197265625</v>
      </c>
      <c r="B66">
        <v>228.5</v>
      </c>
      <c r="I66" t="s">
        <v>492</v>
      </c>
      <c r="J66" t="s">
        <v>493</v>
      </c>
      <c r="K66" t="s">
        <v>494</v>
      </c>
      <c r="L66" t="s">
        <v>495</v>
      </c>
      <c r="M66" t="s">
        <v>496</v>
      </c>
      <c r="N66" t="s">
        <v>486</v>
      </c>
      <c r="O66" t="s">
        <v>487</v>
      </c>
      <c r="P66" t="s">
        <v>482</v>
      </c>
      <c r="Q66" t="s">
        <v>483</v>
      </c>
      <c r="R66" t="s">
        <v>497</v>
      </c>
      <c r="S66" t="s">
        <v>479</v>
      </c>
      <c r="T66" t="s">
        <v>480</v>
      </c>
    </row>
    <row r="67" spans="1:20" x14ac:dyDescent="0.5">
      <c r="A67">
        <v>524.094970703125</v>
      </c>
      <c r="B67">
        <v>252.30000305175781</v>
      </c>
      <c r="I67" t="s">
        <v>476</v>
      </c>
      <c r="J67">
        <v>2.0150139142099341</v>
      </c>
      <c r="K67" s="12">
        <v>0</v>
      </c>
      <c r="L67" t="s">
        <v>521</v>
      </c>
      <c r="M67" t="s">
        <v>521</v>
      </c>
      <c r="N67" t="s">
        <v>521</v>
      </c>
      <c r="O67" t="s">
        <v>521</v>
      </c>
      <c r="P67" t="s">
        <v>521</v>
      </c>
      <c r="Q67" t="s">
        <v>521</v>
      </c>
      <c r="R67" t="s">
        <v>521</v>
      </c>
      <c r="S67">
        <v>166370730888663.09</v>
      </c>
      <c r="T67">
        <v>422451829020.9964</v>
      </c>
    </row>
    <row r="68" spans="1:20" x14ac:dyDescent="0.5">
      <c r="A68">
        <v>524.10400390625</v>
      </c>
      <c r="B68">
        <v>280</v>
      </c>
      <c r="I68" t="s">
        <v>477</v>
      </c>
      <c r="J68">
        <v>0.56023203406354627</v>
      </c>
      <c r="K68" s="12">
        <v>0</v>
      </c>
      <c r="L68" t="s">
        <v>521</v>
      </c>
      <c r="M68" t="s">
        <v>521</v>
      </c>
      <c r="N68" t="s">
        <v>521</v>
      </c>
      <c r="O68" t="s">
        <v>521</v>
      </c>
      <c r="P68" t="s">
        <v>521</v>
      </c>
      <c r="Q68" t="s">
        <v>521</v>
      </c>
      <c r="R68" t="s">
        <v>521</v>
      </c>
      <c r="S68">
        <v>-44067977487864.578</v>
      </c>
      <c r="T68">
        <v>3116233349015.582</v>
      </c>
    </row>
    <row r="69" spans="1:20" x14ac:dyDescent="0.5">
      <c r="A69">
        <v>524.114990234375</v>
      </c>
      <c r="B69">
        <v>256.70001220703125</v>
      </c>
      <c r="I69" t="s">
        <v>478</v>
      </c>
      <c r="J69">
        <v>392162.69006581942</v>
      </c>
      <c r="K69" s="12">
        <v>0</v>
      </c>
      <c r="L69" t="s">
        <v>521</v>
      </c>
      <c r="M69" t="s">
        <v>521</v>
      </c>
      <c r="N69" t="s">
        <v>521</v>
      </c>
      <c r="O69" t="s">
        <v>521</v>
      </c>
      <c r="P69" t="s">
        <v>521</v>
      </c>
      <c r="Q69" t="s">
        <v>521</v>
      </c>
      <c r="R69" t="s">
        <v>521</v>
      </c>
      <c r="S69">
        <v>-1.8082364351989338E+19</v>
      </c>
      <c r="T69">
        <v>-1.3578805078572785E+18</v>
      </c>
    </row>
    <row r="70" spans="1:20" x14ac:dyDescent="0.5">
      <c r="A70">
        <v>524.125</v>
      </c>
      <c r="B70">
        <v>270.79998779296875</v>
      </c>
      <c r="I70" t="s">
        <v>479</v>
      </c>
      <c r="J70">
        <v>2.0150139195654857</v>
      </c>
      <c r="K70" s="12">
        <v>0</v>
      </c>
      <c r="L70" t="s">
        <v>521</v>
      </c>
      <c r="M70" t="s">
        <v>521</v>
      </c>
      <c r="N70" t="s">
        <v>521</v>
      </c>
      <c r="O70" t="s">
        <v>521</v>
      </c>
      <c r="P70" t="s">
        <v>521</v>
      </c>
      <c r="Q70" t="s">
        <v>521</v>
      </c>
      <c r="R70" t="s">
        <v>521</v>
      </c>
      <c r="S70">
        <v>652147562381900.5</v>
      </c>
      <c r="T70">
        <v>542874821946875.13</v>
      </c>
    </row>
    <row r="71" spans="1:20" x14ac:dyDescent="0.5">
      <c r="A71">
        <v>524.135009765625</v>
      </c>
      <c r="B71">
        <v>297.29998779296875</v>
      </c>
      <c r="I71" t="s">
        <v>480</v>
      </c>
      <c r="J71">
        <v>0.51917802799040103</v>
      </c>
      <c r="K71" s="12">
        <v>0</v>
      </c>
      <c r="L71" t="s">
        <v>521</v>
      </c>
      <c r="M71" t="s">
        <v>521</v>
      </c>
      <c r="N71" t="s">
        <v>521</v>
      </c>
      <c r="O71" t="s">
        <v>521</v>
      </c>
      <c r="P71" t="s">
        <v>521</v>
      </c>
      <c r="Q71" t="s">
        <v>521</v>
      </c>
      <c r="R71" t="s">
        <v>521</v>
      </c>
      <c r="S71">
        <v>4894094949207767</v>
      </c>
      <c r="T71">
        <v>-474592518382082.81</v>
      </c>
    </row>
    <row r="72" spans="1:20" x14ac:dyDescent="0.5">
      <c r="A72">
        <v>524.14398193359375</v>
      </c>
      <c r="B72">
        <v>289</v>
      </c>
      <c r="I72" t="s">
        <v>481</v>
      </c>
      <c r="J72">
        <v>2032.2155586813808</v>
      </c>
      <c r="K72" s="12">
        <v>0</v>
      </c>
      <c r="L72" t="s">
        <v>521</v>
      </c>
      <c r="M72" t="s">
        <v>521</v>
      </c>
      <c r="N72" t="s">
        <v>521</v>
      </c>
      <c r="O72" t="s">
        <v>521</v>
      </c>
      <c r="P72" t="s">
        <v>521</v>
      </c>
      <c r="Q72" t="s">
        <v>521</v>
      </c>
      <c r="R72" t="s">
        <v>521</v>
      </c>
      <c r="S72">
        <v>3.7435134142237073E+19</v>
      </c>
      <c r="T72">
        <v>2.8568226268198994E+18</v>
      </c>
    </row>
    <row r="73" spans="1:20" x14ac:dyDescent="0.5">
      <c r="A73">
        <v>524.15399169921875</v>
      </c>
      <c r="B73">
        <v>305.5</v>
      </c>
      <c r="I73" t="s">
        <v>517</v>
      </c>
      <c r="J73">
        <v>3.2798688243492546</v>
      </c>
      <c r="K73" s="12">
        <v>0</v>
      </c>
      <c r="L73" t="s">
        <v>521</v>
      </c>
      <c r="M73" t="s">
        <v>521</v>
      </c>
      <c r="N73" t="s">
        <v>521</v>
      </c>
      <c r="O73" t="s">
        <v>521</v>
      </c>
      <c r="P73" t="s">
        <v>521</v>
      </c>
      <c r="Q73" t="s">
        <v>521</v>
      </c>
      <c r="R73" t="s">
        <v>521</v>
      </c>
      <c r="S73">
        <v>-3503923743477.2886</v>
      </c>
      <c r="T73">
        <v>-7247041475427.4844</v>
      </c>
    </row>
    <row r="74" spans="1:20" x14ac:dyDescent="0.5">
      <c r="A74">
        <v>524.16400146484375</v>
      </c>
      <c r="B74">
        <v>364</v>
      </c>
      <c r="I74" t="s">
        <v>518</v>
      </c>
      <c r="J74">
        <v>0.82235747575759888</v>
      </c>
      <c r="K74" s="12">
        <v>0</v>
      </c>
      <c r="L74" t="s">
        <v>521</v>
      </c>
      <c r="M74" t="s">
        <v>521</v>
      </c>
      <c r="N74" t="s">
        <v>521</v>
      </c>
      <c r="O74" t="s">
        <v>521</v>
      </c>
      <c r="P74" t="s">
        <v>521</v>
      </c>
      <c r="Q74" t="s">
        <v>521</v>
      </c>
      <c r="R74" t="s">
        <v>521</v>
      </c>
      <c r="S74">
        <v>17809736365810.855</v>
      </c>
      <c r="T74">
        <v>4037047735022.3628</v>
      </c>
    </row>
    <row r="75" spans="1:20" x14ac:dyDescent="0.5">
      <c r="A75">
        <v>524.17401123046875</v>
      </c>
      <c r="B75">
        <v>392.79998779296875</v>
      </c>
      <c r="I75" t="s">
        <v>519</v>
      </c>
      <c r="J75">
        <v>148252.65375109069</v>
      </c>
      <c r="K75" s="12">
        <v>0</v>
      </c>
      <c r="L75" t="s">
        <v>521</v>
      </c>
      <c r="M75" t="s">
        <v>521</v>
      </c>
      <c r="N75" t="s">
        <v>521</v>
      </c>
      <c r="O75" t="s">
        <v>521</v>
      </c>
      <c r="P75" t="s">
        <v>521</v>
      </c>
      <c r="Q75" t="s">
        <v>521</v>
      </c>
      <c r="R75" t="s">
        <v>521</v>
      </c>
      <c r="S75">
        <v>-2.1795573015895261E+19</v>
      </c>
      <c r="T75">
        <v>-1.7166900081379666E+18</v>
      </c>
    </row>
    <row r="76" spans="1:20" x14ac:dyDescent="0.5">
      <c r="A76">
        <v>524.18402099609375</v>
      </c>
      <c r="B76">
        <v>346.20001220703125</v>
      </c>
    </row>
    <row r="77" spans="1:20" x14ac:dyDescent="0.5">
      <c r="A77">
        <v>524.1939697265625</v>
      </c>
      <c r="B77">
        <v>288.79998779296875</v>
      </c>
      <c r="I77" t="s">
        <v>500</v>
      </c>
      <c r="J77" t="s">
        <v>501</v>
      </c>
      <c r="K77" t="s">
        <v>472</v>
      </c>
    </row>
    <row r="78" spans="1:20" x14ac:dyDescent="0.5">
      <c r="A78">
        <v>524.2039794921875</v>
      </c>
      <c r="B78">
        <v>304</v>
      </c>
      <c r="I78" t="e">
        <f>MIN(I32:I34)</f>
        <v>#VALUE!</v>
      </c>
      <c r="J78">
        <f>I30</f>
        <v>-0.17795057008575615</v>
      </c>
      <c r="K78">
        <f>I28</f>
        <v>3.2151976294711075</v>
      </c>
    </row>
    <row r="79" spans="1:20" x14ac:dyDescent="0.5">
      <c r="A79">
        <v>524.2139892578125</v>
      </c>
      <c r="B79">
        <v>344.20001220703125</v>
      </c>
      <c r="I79">
        <f>8</f>
        <v>8</v>
      </c>
      <c r="J79">
        <f>J80*2</f>
        <v>8.4073987780291601E-3</v>
      </c>
      <c r="K79">
        <v>2</v>
      </c>
    </row>
    <row r="80" spans="1:20" x14ac:dyDescent="0.5">
      <c r="A80">
        <v>524.2239990234375</v>
      </c>
      <c r="B80">
        <v>531.5</v>
      </c>
      <c r="I80">
        <f>4</f>
        <v>4</v>
      </c>
      <c r="J80">
        <f>I31</f>
        <v>4.2036993890145801E-3</v>
      </c>
      <c r="K80">
        <v>1.5</v>
      </c>
    </row>
    <row r="81" spans="1:11" x14ac:dyDescent="0.5">
      <c r="A81">
        <v>524.2340087890625</v>
      </c>
      <c r="B81">
        <v>999</v>
      </c>
      <c r="I81">
        <f>2</f>
        <v>2</v>
      </c>
      <c r="J81">
        <f>J80/2</f>
        <v>2.10184969450729E-3</v>
      </c>
      <c r="K81">
        <v>1</v>
      </c>
    </row>
    <row r="82" spans="1:11" x14ac:dyDescent="0.5">
      <c r="A82">
        <v>524.2440185546875</v>
      </c>
      <c r="B82">
        <v>3414</v>
      </c>
    </row>
    <row r="83" spans="1:11" x14ac:dyDescent="0.5">
      <c r="A83">
        <v>524.2540283203125</v>
      </c>
      <c r="B83">
        <v>32950</v>
      </c>
    </row>
    <row r="84" spans="1:11" x14ac:dyDescent="0.5">
      <c r="A84">
        <v>524.26397705078125</v>
      </c>
      <c r="B84">
        <v>146200</v>
      </c>
    </row>
    <row r="85" spans="1:11" x14ac:dyDescent="0.5">
      <c r="A85">
        <v>524.27398681640625</v>
      </c>
      <c r="B85">
        <v>246700</v>
      </c>
    </row>
    <row r="86" spans="1:11" x14ac:dyDescent="0.5">
      <c r="A86">
        <v>524.28399658203125</v>
      </c>
      <c r="B86">
        <v>177400</v>
      </c>
    </row>
    <row r="87" spans="1:11" x14ac:dyDescent="0.5">
      <c r="A87">
        <v>524.29400634765625</v>
      </c>
      <c r="B87">
        <v>51300</v>
      </c>
    </row>
    <row r="88" spans="1:11" x14ac:dyDescent="0.5">
      <c r="A88">
        <v>524.30401611328125</v>
      </c>
      <c r="B88">
        <v>5273</v>
      </c>
    </row>
    <row r="89" spans="1:11" x14ac:dyDescent="0.5">
      <c r="A89">
        <v>524.31402587890625</v>
      </c>
      <c r="B89">
        <v>957.79998779296875</v>
      </c>
      <c r="I89">
        <v>151061664.80831891</v>
      </c>
    </row>
    <row r="90" spans="1:11" x14ac:dyDescent="0.5">
      <c r="A90">
        <v>524.323974609375</v>
      </c>
      <c r="B90">
        <v>1021</v>
      </c>
      <c r="H90" t="s">
        <v>503</v>
      </c>
      <c r="I90" t="e">
        <f>((MIN(I24:I25)-I26)/(I98-I97))/((I26/(I96-I98)))</f>
        <v>#DIV/0!</v>
      </c>
    </row>
    <row r="91" spans="1:11" x14ac:dyDescent="0.5">
      <c r="A91">
        <v>524.333984375</v>
      </c>
      <c r="B91">
        <v>1863</v>
      </c>
      <c r="H91" t="s">
        <v>504</v>
      </c>
      <c r="I91">
        <v>1</v>
      </c>
    </row>
    <row r="92" spans="1:11" x14ac:dyDescent="0.5">
      <c r="A92">
        <v>524.343994140625</v>
      </c>
      <c r="B92">
        <v>1938</v>
      </c>
      <c r="I92">
        <f>ROUND(I91,3-(1+INT(LOG10(I91))))</f>
        <v>1</v>
      </c>
    </row>
    <row r="93" spans="1:11" x14ac:dyDescent="0.5">
      <c r="A93">
        <v>524.35400390625</v>
      </c>
      <c r="B93">
        <v>1095</v>
      </c>
      <c r="H93" t="s">
        <v>523</v>
      </c>
      <c r="I93">
        <f>((I26-I6)/(I99-I98))/((I6/(I96-I99)))</f>
        <v>0.17795057008575613</v>
      </c>
    </row>
    <row r="94" spans="1:11" x14ac:dyDescent="0.5">
      <c r="A94">
        <v>524.364013671875</v>
      </c>
      <c r="B94">
        <v>536.5</v>
      </c>
      <c r="H94" t="s">
        <v>524</v>
      </c>
      <c r="I94">
        <v>1</v>
      </c>
    </row>
    <row r="95" spans="1:11" x14ac:dyDescent="0.5">
      <c r="A95">
        <v>524.3740234375</v>
      </c>
      <c r="B95">
        <v>399.79998779296875</v>
      </c>
      <c r="I95">
        <f>ROUND(I94,3-(1+INT(LOG10(I94))))</f>
        <v>1</v>
      </c>
    </row>
    <row r="96" spans="1:11" x14ac:dyDescent="0.5">
      <c r="A96">
        <v>524.38397216796875</v>
      </c>
      <c r="B96">
        <v>432</v>
      </c>
      <c r="H96" t="s">
        <v>502</v>
      </c>
      <c r="I96">
        <v>7</v>
      </c>
    </row>
    <row r="97" spans="1:19" x14ac:dyDescent="0.5">
      <c r="A97">
        <v>524.39398193359375</v>
      </c>
      <c r="B97">
        <v>641.79998779296875</v>
      </c>
      <c r="H97" t="s">
        <v>23</v>
      </c>
      <c r="I97">
        <v>4</v>
      </c>
      <c r="J97" t="s">
        <v>467</v>
      </c>
      <c r="K97">
        <f>AVERAGE(K101:K120)</f>
        <v>0.89950019923673374</v>
      </c>
      <c r="L97">
        <f t="shared" ref="L97:P97" si="12">AVERAGE(L101:L120)</f>
        <v>189285.97327106987</v>
      </c>
      <c r="M97">
        <f t="shared" si="12"/>
        <v>1.6480527405169929</v>
      </c>
      <c r="N97">
        <f t="shared" si="12"/>
        <v>220732.19533369536</v>
      </c>
      <c r="O97">
        <f t="shared" si="12"/>
        <v>2.8846190425149367</v>
      </c>
      <c r="P97">
        <f t="shared" si="12"/>
        <v>115573.76913546969</v>
      </c>
    </row>
    <row r="98" spans="1:19" x14ac:dyDescent="0.5">
      <c r="A98">
        <v>524.40399169921875</v>
      </c>
      <c r="B98">
        <v>689.5</v>
      </c>
      <c r="H98" t="s">
        <v>24</v>
      </c>
      <c r="I98">
        <v>7</v>
      </c>
      <c r="J98" t="s">
        <v>468</v>
      </c>
      <c r="K98">
        <f>K99/AVERAGE(K101:K120)</f>
        <v>0.49376395228032294</v>
      </c>
      <c r="L98">
        <f t="shared" ref="L98:P98" si="13">L99/AVERAGE(L101:L120)</f>
        <v>1.0465534286438283</v>
      </c>
      <c r="M98">
        <f t="shared" si="13"/>
        <v>0.40661852909574725</v>
      </c>
      <c r="N98">
        <f t="shared" si="13"/>
        <v>0.98071579583500246</v>
      </c>
      <c r="O98">
        <f t="shared" si="13"/>
        <v>0.21634017624308025</v>
      </c>
      <c r="P98">
        <f t="shared" si="13"/>
        <v>1.4579230607157059</v>
      </c>
    </row>
    <row r="99" spans="1:19" x14ac:dyDescent="0.5">
      <c r="A99">
        <v>524.41400146484375</v>
      </c>
      <c r="B99">
        <v>423</v>
      </c>
      <c r="H99" t="s">
        <v>1</v>
      </c>
      <c r="I99">
        <v>10</v>
      </c>
      <c r="J99" t="s">
        <v>459</v>
      </c>
      <c r="K99">
        <f>STDEV(K101:K120)</f>
        <v>0.44414077345206759</v>
      </c>
      <c r="L99">
        <f t="shared" ref="L99:P99" si="14">STDEV(L101:L120)</f>
        <v>198097.88432102223</v>
      </c>
      <c r="M99">
        <f t="shared" si="14"/>
        <v>0.67012878122123487</v>
      </c>
      <c r="N99">
        <f t="shared" si="14"/>
        <v>216475.55061309226</v>
      </c>
      <c r="O99">
        <f t="shared" si="14"/>
        <v>0.6240589920518268</v>
      </c>
      <c r="P99">
        <f t="shared" si="14"/>
        <v>168497.66323643434</v>
      </c>
    </row>
    <row r="100" spans="1:19" x14ac:dyDescent="0.5">
      <c r="A100">
        <v>524.42401123046875</v>
      </c>
      <c r="B100">
        <v>161</v>
      </c>
      <c r="J100" t="s">
        <v>460</v>
      </c>
      <c r="K100" t="s">
        <v>461</v>
      </c>
      <c r="L100" t="s">
        <v>462</v>
      </c>
      <c r="M100" t="s">
        <v>463</v>
      </c>
      <c r="N100" t="s">
        <v>464</v>
      </c>
      <c r="O100" t="s">
        <v>465</v>
      </c>
      <c r="P100" t="s">
        <v>466</v>
      </c>
      <c r="Q100" t="s">
        <v>469</v>
      </c>
      <c r="R100" t="s">
        <v>470</v>
      </c>
      <c r="S100" t="s">
        <v>471</v>
      </c>
    </row>
    <row r="101" spans="1:19" x14ac:dyDescent="0.5">
      <c r="A101">
        <v>524.43402099609375</v>
      </c>
      <c r="B101">
        <v>71.25</v>
      </c>
      <c r="J101">
        <v>1</v>
      </c>
      <c r="K101">
        <v>1.2854770170508811</v>
      </c>
      <c r="L101">
        <v>19248.527990446179</v>
      </c>
      <c r="M101">
        <v>1.3231522832455715</v>
      </c>
      <c r="N101">
        <v>467256.92382564099</v>
      </c>
      <c r="O101">
        <v>2.998913820281544</v>
      </c>
      <c r="P101">
        <v>57082.575854168579</v>
      </c>
      <c r="Q101">
        <f>L101/SUM(P101,N101,L101)</f>
        <v>3.5410139684169915E-2</v>
      </c>
      <c r="R101">
        <f>N101/SUM(P101,N101,L101)</f>
        <v>0.85957912985729379</v>
      </c>
      <c r="S101">
        <f>P101/SUM(P101,N101,L101)</f>
        <v>0.10501073045853626</v>
      </c>
    </row>
    <row r="102" spans="1:19" x14ac:dyDescent="0.5">
      <c r="A102">
        <v>524.4439697265625</v>
      </c>
      <c r="B102">
        <v>120.5</v>
      </c>
      <c r="J102">
        <v>2</v>
      </c>
      <c r="K102">
        <v>1.2818954582786954</v>
      </c>
      <c r="L102">
        <v>420680.68396986579</v>
      </c>
      <c r="M102">
        <v>1.6434094445857295</v>
      </c>
      <c r="N102">
        <v>24851.381230305695</v>
      </c>
      <c r="O102">
        <v>2.6782985985092918</v>
      </c>
      <c r="P102">
        <v>16013.817390944403</v>
      </c>
      <c r="Q102">
        <f t="shared" ref="Q102:Q110" si="15">L102/SUM(P102,N102,L102)</f>
        <v>0.91146015994805729</v>
      </c>
      <c r="R102">
        <f t="shared" ref="R102:R110" si="16">N102/SUM(P102,N102,L102)</f>
        <v>5.3843793580803247E-2</v>
      </c>
      <c r="S102">
        <f t="shared" ref="S102:S110" si="17">P102/SUM(P102,N102,L102)</f>
        <v>3.4696046471139393E-2</v>
      </c>
    </row>
    <row r="103" spans="1:19" x14ac:dyDescent="0.5">
      <c r="A103">
        <v>524.4539794921875</v>
      </c>
      <c r="B103">
        <v>559.5</v>
      </c>
      <c r="J103">
        <v>3</v>
      </c>
      <c r="K103">
        <v>0.94323297450067178</v>
      </c>
      <c r="L103">
        <v>48323.721942507967</v>
      </c>
      <c r="M103">
        <v>1.4497021757119819</v>
      </c>
      <c r="N103">
        <v>392106.80213304627</v>
      </c>
      <c r="O103">
        <v>3.1404483943462762</v>
      </c>
      <c r="P103">
        <v>72360.997379091772</v>
      </c>
      <c r="Q103">
        <f t="shared" si="15"/>
        <v>9.4236585280168247E-2</v>
      </c>
      <c r="R103">
        <f t="shared" si="16"/>
        <v>0.76465149232723084</v>
      </c>
      <c r="S103">
        <f t="shared" si="17"/>
        <v>0.14111192239260095</v>
      </c>
    </row>
    <row r="104" spans="1:19" x14ac:dyDescent="0.5">
      <c r="A104">
        <v>524.4639892578125</v>
      </c>
      <c r="B104">
        <v>1176</v>
      </c>
      <c r="J104">
        <v>4</v>
      </c>
      <c r="K104">
        <v>1.2123729780393211</v>
      </c>
      <c r="L104">
        <v>412957.99402101082</v>
      </c>
      <c r="M104">
        <v>2.4430849427153474</v>
      </c>
      <c r="N104">
        <v>11540.625738876422</v>
      </c>
      <c r="O104">
        <v>2.9942456431283677</v>
      </c>
      <c r="P104">
        <v>73178.288078741141</v>
      </c>
      <c r="Q104">
        <f t="shared" si="15"/>
        <v>0.82977125825358233</v>
      </c>
      <c r="R104">
        <f t="shared" si="16"/>
        <v>2.3188991807951167E-2</v>
      </c>
      <c r="S104">
        <f t="shared" si="17"/>
        <v>0.14703974993846647</v>
      </c>
    </row>
    <row r="105" spans="1:19" x14ac:dyDescent="0.5">
      <c r="A105">
        <v>524.4739990234375</v>
      </c>
      <c r="B105">
        <v>1111</v>
      </c>
      <c r="J105">
        <v>5</v>
      </c>
      <c r="K105">
        <v>0.93990508812926055</v>
      </c>
      <c r="L105">
        <v>356952.2575274175</v>
      </c>
      <c r="M105">
        <v>2.6518097163550141</v>
      </c>
      <c r="N105">
        <v>158436.9383382691</v>
      </c>
      <c r="O105">
        <v>3.0142042405300571</v>
      </c>
      <c r="P105">
        <v>0</v>
      </c>
      <c r="Q105">
        <f t="shared" si="15"/>
        <v>0.69258777714160946</v>
      </c>
      <c r="R105">
        <f t="shared" si="16"/>
        <v>0.30741222285839043</v>
      </c>
      <c r="S105">
        <f t="shared" si="17"/>
        <v>0</v>
      </c>
    </row>
    <row r="106" spans="1:19" x14ac:dyDescent="0.5">
      <c r="A106">
        <v>524.4840087890625</v>
      </c>
      <c r="B106">
        <v>568.5</v>
      </c>
      <c r="J106">
        <v>6</v>
      </c>
      <c r="K106">
        <v>6.5795408307602573E-7</v>
      </c>
      <c r="L106">
        <v>19854.717305624861</v>
      </c>
      <c r="M106">
        <v>1.6535793807332484</v>
      </c>
      <c r="N106">
        <v>527682.32981832349</v>
      </c>
      <c r="O106">
        <v>3.9907477027218086</v>
      </c>
      <c r="P106">
        <v>14882.891746730505</v>
      </c>
      <c r="Q106">
        <f t="shared" si="15"/>
        <v>3.5302299817983863E-2</v>
      </c>
      <c r="R106">
        <f t="shared" si="16"/>
        <v>0.93823545957117482</v>
      </c>
      <c r="S106">
        <f t="shared" si="17"/>
        <v>2.6462240610841202E-2</v>
      </c>
    </row>
    <row r="107" spans="1:19" x14ac:dyDescent="0.5">
      <c r="A107">
        <v>524.4940185546875</v>
      </c>
      <c r="B107">
        <v>301.79998779296875</v>
      </c>
      <c r="J107">
        <v>7</v>
      </c>
      <c r="K107">
        <v>0.43454789122842996</v>
      </c>
      <c r="L107">
        <v>59598.561090279472</v>
      </c>
      <c r="M107">
        <v>0.84519657637096057</v>
      </c>
      <c r="N107">
        <v>117925.30414780286</v>
      </c>
      <c r="O107">
        <v>1.9729605928334317</v>
      </c>
      <c r="P107">
        <v>380103.84457279055</v>
      </c>
      <c r="Q107">
        <f t="shared" si="15"/>
        <v>0.10687876524373788</v>
      </c>
      <c r="R107">
        <f t="shared" si="16"/>
        <v>0.21147676500473558</v>
      </c>
      <c r="S107">
        <f t="shared" si="17"/>
        <v>0.68164446975152648</v>
      </c>
    </row>
    <row r="108" spans="1:19" x14ac:dyDescent="0.5">
      <c r="A108">
        <v>524.5040283203125</v>
      </c>
      <c r="B108">
        <v>268.79998779296875</v>
      </c>
      <c r="J108">
        <v>8</v>
      </c>
      <c r="K108">
        <v>0.52547100791063506</v>
      </c>
      <c r="L108">
        <v>48269.923910121288</v>
      </c>
      <c r="M108">
        <v>0.56756333170429418</v>
      </c>
      <c r="N108">
        <v>30464.083389242383</v>
      </c>
      <c r="O108">
        <v>1.8095406421780214</v>
      </c>
      <c r="P108">
        <v>477611.08509358513</v>
      </c>
      <c r="Q108">
        <f t="shared" si="15"/>
        <v>8.6762559012613788E-2</v>
      </c>
      <c r="R108">
        <f t="shared" si="16"/>
        <v>5.4757530543156976E-2</v>
      </c>
      <c r="S108">
        <f t="shared" si="17"/>
        <v>0.85847991044422922</v>
      </c>
    </row>
    <row r="109" spans="1:19" x14ac:dyDescent="0.5">
      <c r="A109">
        <v>524.51397705078125</v>
      </c>
      <c r="B109">
        <v>302.70001220703125</v>
      </c>
      <c r="J109">
        <v>9</v>
      </c>
      <c r="K109">
        <v>1.029027727647025</v>
      </c>
      <c r="L109">
        <v>30930.580825190405</v>
      </c>
      <c r="M109">
        <v>1.590350114851576</v>
      </c>
      <c r="N109">
        <v>466538.80402374885</v>
      </c>
      <c r="O109">
        <v>3.2472570905258089</v>
      </c>
      <c r="P109">
        <v>25291.201570429832</v>
      </c>
      <c r="Q109">
        <f t="shared" si="15"/>
        <v>5.9167775132108504E-2</v>
      </c>
      <c r="R109">
        <f t="shared" si="16"/>
        <v>0.89245213993520545</v>
      </c>
      <c r="S109">
        <f t="shared" si="17"/>
        <v>4.8380084932686029E-2</v>
      </c>
    </row>
    <row r="110" spans="1:19" x14ac:dyDescent="0.5">
      <c r="A110">
        <v>524.52398681640625</v>
      </c>
      <c r="B110">
        <v>351.29998779296875</v>
      </c>
      <c r="J110">
        <v>10</v>
      </c>
      <c r="K110">
        <v>1.3430711916283322</v>
      </c>
      <c r="L110">
        <v>476042.76412823476</v>
      </c>
      <c r="M110">
        <v>2.3126794388962075</v>
      </c>
      <c r="N110">
        <v>10518.760691697687</v>
      </c>
      <c r="O110">
        <v>2.9995737000947615</v>
      </c>
      <c r="P110">
        <v>39212.989668214919</v>
      </c>
      <c r="Q110">
        <f t="shared" si="15"/>
        <v>0.90541239830095699</v>
      </c>
      <c r="R110">
        <f t="shared" si="16"/>
        <v>2.0006220160628981E-2</v>
      </c>
      <c r="S110">
        <f t="shared" si="17"/>
        <v>7.4581381538414038E-2</v>
      </c>
    </row>
    <row r="111" spans="1:19" x14ac:dyDescent="0.5">
      <c r="A111">
        <v>524.53399658203125</v>
      </c>
      <c r="B111">
        <v>307.79998779296875</v>
      </c>
      <c r="J111">
        <v>11</v>
      </c>
    </row>
    <row r="112" spans="1:19" x14ac:dyDescent="0.5">
      <c r="A112">
        <v>524.54400634765625</v>
      </c>
      <c r="B112">
        <v>233.5</v>
      </c>
      <c r="J112">
        <v>12</v>
      </c>
    </row>
    <row r="113" spans="1:10" x14ac:dyDescent="0.5">
      <c r="A113">
        <v>524.55401611328125</v>
      </c>
      <c r="B113">
        <v>214.30000305175781</v>
      </c>
      <c r="J113">
        <v>13</v>
      </c>
    </row>
    <row r="114" spans="1:10" x14ac:dyDescent="0.5">
      <c r="A114">
        <v>524.56402587890625</v>
      </c>
      <c r="B114">
        <v>251.5</v>
      </c>
      <c r="J114">
        <v>14</v>
      </c>
    </row>
    <row r="115" spans="1:10" x14ac:dyDescent="0.5">
      <c r="A115">
        <v>524.573974609375</v>
      </c>
      <c r="B115">
        <v>415.5</v>
      </c>
      <c r="J115">
        <v>15</v>
      </c>
    </row>
    <row r="116" spans="1:10" x14ac:dyDescent="0.5">
      <c r="A116">
        <v>524.583984375</v>
      </c>
      <c r="B116">
        <v>611</v>
      </c>
      <c r="J116">
        <v>16</v>
      </c>
    </row>
    <row r="117" spans="1:10" x14ac:dyDescent="0.5">
      <c r="A117">
        <v>524.593994140625</v>
      </c>
      <c r="B117">
        <v>646</v>
      </c>
      <c r="J117">
        <v>17</v>
      </c>
    </row>
    <row r="118" spans="1:10" x14ac:dyDescent="0.5">
      <c r="A118">
        <v>524.60400390625</v>
      </c>
      <c r="B118">
        <v>560.70001220703125</v>
      </c>
      <c r="J118">
        <v>18</v>
      </c>
    </row>
    <row r="119" spans="1:10" x14ac:dyDescent="0.5">
      <c r="A119">
        <v>524.614013671875</v>
      </c>
      <c r="B119">
        <v>418.79998779296875</v>
      </c>
      <c r="J119">
        <v>19</v>
      </c>
    </row>
    <row r="120" spans="1:10" x14ac:dyDescent="0.5">
      <c r="A120">
        <v>524.6240234375</v>
      </c>
      <c r="B120">
        <v>234.80000305175781</v>
      </c>
      <c r="J120">
        <v>20</v>
      </c>
    </row>
    <row r="121" spans="1:10" x14ac:dyDescent="0.5">
      <c r="A121">
        <v>524.63397216796875</v>
      </c>
      <c r="B121">
        <v>159.5</v>
      </c>
    </row>
    <row r="122" spans="1:10" x14ac:dyDescent="0.5">
      <c r="A122">
        <v>524.64398193359375</v>
      </c>
      <c r="B122">
        <v>248</v>
      </c>
    </row>
    <row r="123" spans="1:10" x14ac:dyDescent="0.5">
      <c r="A123">
        <v>524.65399169921875</v>
      </c>
      <c r="B123">
        <v>350.70001220703125</v>
      </c>
    </row>
    <row r="124" spans="1:10" x14ac:dyDescent="0.5">
      <c r="A124">
        <v>524.66400146484375</v>
      </c>
      <c r="B124">
        <v>364</v>
      </c>
    </row>
    <row r="125" spans="1:10" x14ac:dyDescent="0.5">
      <c r="A125">
        <v>524.67401123046875</v>
      </c>
      <c r="B125">
        <v>336</v>
      </c>
    </row>
    <row r="126" spans="1:10" x14ac:dyDescent="0.5">
      <c r="A126">
        <v>524.68402099609375</v>
      </c>
      <c r="B126">
        <v>344.5</v>
      </c>
    </row>
    <row r="127" spans="1:10" x14ac:dyDescent="0.5">
      <c r="A127">
        <v>524.6939697265625</v>
      </c>
      <c r="B127">
        <v>379</v>
      </c>
    </row>
    <row r="128" spans="1:10" x14ac:dyDescent="0.5">
      <c r="A128">
        <v>524.7039794921875</v>
      </c>
      <c r="B128">
        <v>394.70001220703125</v>
      </c>
    </row>
    <row r="129" spans="1:2" x14ac:dyDescent="0.5">
      <c r="A129">
        <v>524.7139892578125</v>
      </c>
      <c r="B129">
        <v>400.29998779296875</v>
      </c>
    </row>
    <row r="130" spans="1:2" x14ac:dyDescent="0.5">
      <c r="A130">
        <v>524.7239990234375</v>
      </c>
      <c r="B130">
        <v>444</v>
      </c>
    </row>
    <row r="131" spans="1:2" x14ac:dyDescent="0.5">
      <c r="A131">
        <v>524.7340087890625</v>
      </c>
      <c r="B131">
        <v>697.29998779296875</v>
      </c>
    </row>
    <row r="132" spans="1:2" x14ac:dyDescent="0.5">
      <c r="A132">
        <v>524.7440185546875</v>
      </c>
      <c r="B132">
        <v>2452</v>
      </c>
    </row>
    <row r="133" spans="1:2" x14ac:dyDescent="0.5">
      <c r="A133">
        <v>524.7540283203125</v>
      </c>
      <c r="B133">
        <v>21060</v>
      </c>
    </row>
    <row r="134" spans="1:2" x14ac:dyDescent="0.5">
      <c r="A134">
        <v>524.76397705078125</v>
      </c>
      <c r="B134">
        <v>137400</v>
      </c>
    </row>
    <row r="135" spans="1:2" x14ac:dyDescent="0.5">
      <c r="A135">
        <v>524.77398681640625</v>
      </c>
      <c r="B135">
        <v>302100</v>
      </c>
    </row>
    <row r="136" spans="1:2" x14ac:dyDescent="0.5">
      <c r="A136">
        <v>524.78399658203125</v>
      </c>
      <c r="B136">
        <v>276600</v>
      </c>
    </row>
    <row r="137" spans="1:2" x14ac:dyDescent="0.5">
      <c r="A137">
        <v>524.79400634765625</v>
      </c>
      <c r="B137">
        <v>103900</v>
      </c>
    </row>
    <row r="138" spans="1:2" x14ac:dyDescent="0.5">
      <c r="A138">
        <v>524.80401611328125</v>
      </c>
      <c r="B138">
        <v>12210</v>
      </c>
    </row>
    <row r="139" spans="1:2" x14ac:dyDescent="0.5">
      <c r="A139">
        <v>524.81402587890625</v>
      </c>
      <c r="B139">
        <v>1591</v>
      </c>
    </row>
    <row r="140" spans="1:2" x14ac:dyDescent="0.5">
      <c r="A140">
        <v>524.823974609375</v>
      </c>
      <c r="B140">
        <v>1185</v>
      </c>
    </row>
    <row r="141" spans="1:2" x14ac:dyDescent="0.5">
      <c r="A141">
        <v>524.833984375</v>
      </c>
      <c r="B141">
        <v>2220</v>
      </c>
    </row>
    <row r="142" spans="1:2" x14ac:dyDescent="0.5">
      <c r="A142">
        <v>524.843994140625</v>
      </c>
      <c r="B142">
        <v>2779</v>
      </c>
    </row>
    <row r="143" spans="1:2" x14ac:dyDescent="0.5">
      <c r="A143">
        <v>524.85400390625</v>
      </c>
      <c r="B143">
        <v>1910</v>
      </c>
    </row>
    <row r="144" spans="1:2" x14ac:dyDescent="0.5">
      <c r="A144">
        <v>524.864013671875</v>
      </c>
      <c r="B144">
        <v>828.5</v>
      </c>
    </row>
    <row r="145" spans="1:2" x14ac:dyDescent="0.5">
      <c r="A145">
        <v>524.8740234375</v>
      </c>
      <c r="B145">
        <v>467.79998779296875</v>
      </c>
    </row>
    <row r="146" spans="1:2" x14ac:dyDescent="0.5">
      <c r="A146">
        <v>524.88397216796875</v>
      </c>
      <c r="B146">
        <v>921.29998779296875</v>
      </c>
    </row>
    <row r="147" spans="1:2" x14ac:dyDescent="0.5">
      <c r="A147">
        <v>524.89398193359375</v>
      </c>
      <c r="B147">
        <v>2189</v>
      </c>
    </row>
    <row r="148" spans="1:2" x14ac:dyDescent="0.5">
      <c r="A148">
        <v>524.90399169921875</v>
      </c>
      <c r="B148">
        <v>2671</v>
      </c>
    </row>
    <row r="149" spans="1:2" x14ac:dyDescent="0.5">
      <c r="A149">
        <v>524.91400146484375</v>
      </c>
      <c r="B149">
        <v>1464</v>
      </c>
    </row>
    <row r="150" spans="1:2" x14ac:dyDescent="0.5">
      <c r="A150">
        <v>524.92401123046875</v>
      </c>
      <c r="B150">
        <v>414.5</v>
      </c>
    </row>
    <row r="151" spans="1:2" x14ac:dyDescent="0.5">
      <c r="A151">
        <v>524.93402099609375</v>
      </c>
      <c r="B151">
        <v>290</v>
      </c>
    </row>
    <row r="152" spans="1:2" x14ac:dyDescent="0.5">
      <c r="A152">
        <v>524.9439697265625</v>
      </c>
      <c r="B152">
        <v>334</v>
      </c>
    </row>
    <row r="153" spans="1:2" x14ac:dyDescent="0.5">
      <c r="A153">
        <v>524.9539794921875</v>
      </c>
      <c r="B153">
        <v>760.70001220703125</v>
      </c>
    </row>
    <row r="154" spans="1:2" x14ac:dyDescent="0.5">
      <c r="A154">
        <v>524.9639892578125</v>
      </c>
      <c r="B154">
        <v>1746</v>
      </c>
    </row>
    <row r="155" spans="1:2" x14ac:dyDescent="0.5">
      <c r="A155">
        <v>524.9739990234375</v>
      </c>
      <c r="B155">
        <v>2035</v>
      </c>
    </row>
    <row r="156" spans="1:2" x14ac:dyDescent="0.5">
      <c r="A156">
        <v>524.9840087890625</v>
      </c>
      <c r="B156">
        <v>1159</v>
      </c>
    </row>
    <row r="157" spans="1:2" x14ac:dyDescent="0.5">
      <c r="A157">
        <v>524.9940185546875</v>
      </c>
      <c r="B157">
        <v>393.5</v>
      </c>
    </row>
    <row r="158" spans="1:2" x14ac:dyDescent="0.5">
      <c r="A158">
        <v>525.0040283203125</v>
      </c>
      <c r="B158">
        <v>249.80000305175781</v>
      </c>
    </row>
    <row r="159" spans="1:2" x14ac:dyDescent="0.5">
      <c r="A159">
        <v>525.01397705078125</v>
      </c>
      <c r="B159">
        <v>384.20001220703125</v>
      </c>
    </row>
    <row r="160" spans="1:2" x14ac:dyDescent="0.5">
      <c r="A160">
        <v>525.02398681640625</v>
      </c>
      <c r="B160">
        <v>460.70001220703125</v>
      </c>
    </row>
    <row r="161" spans="1:2" x14ac:dyDescent="0.5">
      <c r="A161">
        <v>525.03399658203125</v>
      </c>
      <c r="B161">
        <v>314.79998779296875</v>
      </c>
    </row>
    <row r="162" spans="1:2" x14ac:dyDescent="0.5">
      <c r="A162">
        <v>525.04400634765625</v>
      </c>
      <c r="B162">
        <v>171.80000305175781</v>
      </c>
    </row>
    <row r="163" spans="1:2" x14ac:dyDescent="0.5">
      <c r="A163">
        <v>525.05401611328125</v>
      </c>
      <c r="B163">
        <v>174.80000305175781</v>
      </c>
    </row>
    <row r="164" spans="1:2" x14ac:dyDescent="0.5">
      <c r="A164">
        <v>525.06402587890625</v>
      </c>
      <c r="B164">
        <v>248.69999694824219</v>
      </c>
    </row>
    <row r="165" spans="1:2" x14ac:dyDescent="0.5">
      <c r="A165">
        <v>525.073974609375</v>
      </c>
      <c r="B165">
        <v>464.79998779296875</v>
      </c>
    </row>
    <row r="166" spans="1:2" x14ac:dyDescent="0.5">
      <c r="A166">
        <v>525.083984375</v>
      </c>
      <c r="B166">
        <v>720</v>
      </c>
    </row>
    <row r="167" spans="1:2" x14ac:dyDescent="0.5">
      <c r="A167">
        <v>525.093994140625</v>
      </c>
      <c r="B167">
        <v>657.20001220703125</v>
      </c>
    </row>
    <row r="168" spans="1:2" x14ac:dyDescent="0.5">
      <c r="A168">
        <v>525.10400390625</v>
      </c>
      <c r="B168">
        <v>465.20001220703125</v>
      </c>
    </row>
    <row r="169" spans="1:2" x14ac:dyDescent="0.5">
      <c r="A169">
        <v>525.114013671875</v>
      </c>
      <c r="B169">
        <v>380.5</v>
      </c>
    </row>
    <row r="170" spans="1:2" x14ac:dyDescent="0.5">
      <c r="A170">
        <v>525.1240234375</v>
      </c>
      <c r="B170">
        <v>277.29998779296875</v>
      </c>
    </row>
    <row r="171" spans="1:2" x14ac:dyDescent="0.5">
      <c r="A171">
        <v>525.13397216796875</v>
      </c>
      <c r="B171">
        <v>207.5</v>
      </c>
    </row>
    <row r="172" spans="1:2" x14ac:dyDescent="0.5">
      <c r="A172">
        <v>525.14398193359375</v>
      </c>
      <c r="B172">
        <v>222.5</v>
      </c>
    </row>
    <row r="173" spans="1:2" x14ac:dyDescent="0.5">
      <c r="A173">
        <v>525.15399169921875</v>
      </c>
      <c r="B173">
        <v>241.5</v>
      </c>
    </row>
    <row r="174" spans="1:2" x14ac:dyDescent="0.5">
      <c r="A174">
        <v>525.16400146484375</v>
      </c>
      <c r="B174">
        <v>228.30000305175781</v>
      </c>
    </row>
    <row r="175" spans="1:2" x14ac:dyDescent="0.5">
      <c r="A175">
        <v>525.17401123046875</v>
      </c>
      <c r="B175">
        <v>205</v>
      </c>
    </row>
    <row r="176" spans="1:2" x14ac:dyDescent="0.5">
      <c r="A176">
        <v>525.18499755859375</v>
      </c>
      <c r="B176">
        <v>195.5</v>
      </c>
    </row>
    <row r="177" spans="1:2" x14ac:dyDescent="0.5">
      <c r="A177">
        <v>525.19500732421875</v>
      </c>
      <c r="B177">
        <v>194</v>
      </c>
    </row>
    <row r="178" spans="1:2" x14ac:dyDescent="0.5">
      <c r="A178">
        <v>525.2039794921875</v>
      </c>
      <c r="B178">
        <v>211</v>
      </c>
    </row>
    <row r="179" spans="1:2" x14ac:dyDescent="0.5">
      <c r="A179">
        <v>525.2139892578125</v>
      </c>
      <c r="B179">
        <v>237.5</v>
      </c>
    </row>
    <row r="180" spans="1:2" x14ac:dyDescent="0.5">
      <c r="A180">
        <v>525.2239990234375</v>
      </c>
      <c r="B180">
        <v>315.79998779296875</v>
      </c>
    </row>
    <row r="181" spans="1:2" x14ac:dyDescent="0.5">
      <c r="A181">
        <v>525.2340087890625</v>
      </c>
      <c r="B181">
        <v>508.5</v>
      </c>
    </row>
    <row r="182" spans="1:2" x14ac:dyDescent="0.5">
      <c r="A182">
        <v>525.2449951171875</v>
      </c>
      <c r="B182">
        <v>1586</v>
      </c>
    </row>
    <row r="183" spans="1:2" x14ac:dyDescent="0.5">
      <c r="A183">
        <v>525.2550048828125</v>
      </c>
      <c r="B183">
        <v>11120</v>
      </c>
    </row>
    <row r="184" spans="1:2" x14ac:dyDescent="0.5">
      <c r="A184">
        <v>525.2650146484375</v>
      </c>
      <c r="B184">
        <v>79000</v>
      </c>
    </row>
    <row r="185" spans="1:2" x14ac:dyDescent="0.5">
      <c r="A185">
        <v>525.2750244140625</v>
      </c>
      <c r="B185">
        <v>204000</v>
      </c>
    </row>
    <row r="186" spans="1:2" x14ac:dyDescent="0.5">
      <c r="A186">
        <v>525.28497314453125</v>
      </c>
      <c r="B186">
        <v>226200</v>
      </c>
    </row>
    <row r="187" spans="1:2" x14ac:dyDescent="0.5">
      <c r="A187">
        <v>525.29400634765625</v>
      </c>
      <c r="B187">
        <v>109700</v>
      </c>
    </row>
    <row r="188" spans="1:2" x14ac:dyDescent="0.5">
      <c r="A188">
        <v>525.30499267578125</v>
      </c>
      <c r="B188">
        <v>20130</v>
      </c>
    </row>
    <row r="189" spans="1:2" x14ac:dyDescent="0.5">
      <c r="A189">
        <v>525.31500244140625</v>
      </c>
      <c r="B189">
        <v>2112</v>
      </c>
    </row>
    <row r="190" spans="1:2" x14ac:dyDescent="0.5">
      <c r="A190">
        <v>525.32501220703125</v>
      </c>
      <c r="B190">
        <v>624</v>
      </c>
    </row>
    <row r="191" spans="1:2" x14ac:dyDescent="0.5">
      <c r="A191">
        <v>525.33502197265625</v>
      </c>
      <c r="B191">
        <v>1149</v>
      </c>
    </row>
    <row r="192" spans="1:2" x14ac:dyDescent="0.5">
      <c r="A192">
        <v>525.344970703125</v>
      </c>
      <c r="B192">
        <v>1950</v>
      </c>
    </row>
    <row r="193" spans="1:2" x14ac:dyDescent="0.5">
      <c r="A193">
        <v>525.35498046875</v>
      </c>
      <c r="B193">
        <v>1591</v>
      </c>
    </row>
    <row r="194" spans="1:2" x14ac:dyDescent="0.5">
      <c r="A194">
        <v>525.364990234375</v>
      </c>
      <c r="B194">
        <v>631.5</v>
      </c>
    </row>
    <row r="195" spans="1:2" x14ac:dyDescent="0.5">
      <c r="A195">
        <v>525.375</v>
      </c>
      <c r="B195">
        <v>256.70001220703125</v>
      </c>
    </row>
    <row r="196" spans="1:2" x14ac:dyDescent="0.5">
      <c r="A196">
        <v>525.385009765625</v>
      </c>
      <c r="B196">
        <v>539.29998779296875</v>
      </c>
    </row>
    <row r="197" spans="1:2" x14ac:dyDescent="0.5">
      <c r="A197">
        <v>525.39501953125</v>
      </c>
      <c r="B197">
        <v>1614</v>
      </c>
    </row>
    <row r="198" spans="1:2" x14ac:dyDescent="0.5">
      <c r="A198">
        <v>525.405029296875</v>
      </c>
      <c r="B198">
        <v>2439</v>
      </c>
    </row>
    <row r="199" spans="1:2" x14ac:dyDescent="0.5">
      <c r="A199">
        <v>525.41497802734375</v>
      </c>
      <c r="B199">
        <v>1616</v>
      </c>
    </row>
    <row r="200" spans="1:2" x14ac:dyDescent="0.5">
      <c r="A200">
        <v>525.42498779296875</v>
      </c>
      <c r="B200">
        <v>461.5</v>
      </c>
    </row>
    <row r="201" spans="1:2" x14ac:dyDescent="0.5">
      <c r="A201">
        <v>525.43499755859375</v>
      </c>
      <c r="B201">
        <v>162.69999694824219</v>
      </c>
    </row>
    <row r="202" spans="1:2" x14ac:dyDescent="0.5">
      <c r="A202">
        <v>525.44500732421875</v>
      </c>
      <c r="B202">
        <v>187.69999694824219</v>
      </c>
    </row>
    <row r="203" spans="1:2" x14ac:dyDescent="0.5">
      <c r="A203">
        <v>525.45501708984375</v>
      </c>
      <c r="B203">
        <v>326.29998779296875</v>
      </c>
    </row>
    <row r="204" spans="1:2" x14ac:dyDescent="0.5">
      <c r="A204">
        <v>525.46502685546875</v>
      </c>
      <c r="B204">
        <v>740.5</v>
      </c>
    </row>
    <row r="205" spans="1:2" x14ac:dyDescent="0.5">
      <c r="A205">
        <v>525.4749755859375</v>
      </c>
      <c r="B205">
        <v>1017</v>
      </c>
    </row>
    <row r="206" spans="1:2" x14ac:dyDescent="0.5">
      <c r="A206">
        <v>525.4849853515625</v>
      </c>
      <c r="B206">
        <v>704.29998779296875</v>
      </c>
    </row>
    <row r="207" spans="1:2" x14ac:dyDescent="0.5">
      <c r="A207">
        <v>525.4949951171875</v>
      </c>
      <c r="B207">
        <v>321</v>
      </c>
    </row>
    <row r="208" spans="1:2" x14ac:dyDescent="0.5">
      <c r="A208">
        <v>525.5050048828125</v>
      </c>
      <c r="B208">
        <v>199.5</v>
      </c>
    </row>
    <row r="209" spans="1:2" x14ac:dyDescent="0.5">
      <c r="A209">
        <v>525.5150146484375</v>
      </c>
      <c r="B209">
        <v>140.80000305175781</v>
      </c>
    </row>
    <row r="210" spans="1:2" x14ac:dyDescent="0.5">
      <c r="A210">
        <v>525.5250244140625</v>
      </c>
      <c r="B210">
        <v>150.19999694824219</v>
      </c>
    </row>
    <row r="211" spans="1:2" x14ac:dyDescent="0.5">
      <c r="A211">
        <v>525.53497314453125</v>
      </c>
      <c r="B211">
        <v>209.19999694824219</v>
      </c>
    </row>
    <row r="212" spans="1:2" x14ac:dyDescent="0.5">
      <c r="A212">
        <v>525.54498291015625</v>
      </c>
      <c r="B212">
        <v>247.30000305175781</v>
      </c>
    </row>
    <row r="213" spans="1:2" x14ac:dyDescent="0.5">
      <c r="A213">
        <v>525.55499267578125</v>
      </c>
      <c r="B213">
        <v>238.19999694824219</v>
      </c>
    </row>
    <row r="214" spans="1:2" x14ac:dyDescent="0.5">
      <c r="A214">
        <v>525.56500244140625</v>
      </c>
      <c r="B214">
        <v>192.80000305175781</v>
      </c>
    </row>
    <row r="215" spans="1:2" x14ac:dyDescent="0.5">
      <c r="A215">
        <v>525.57501220703125</v>
      </c>
      <c r="B215">
        <v>210.69999694824219</v>
      </c>
    </row>
    <row r="216" spans="1:2" x14ac:dyDescent="0.5">
      <c r="A216">
        <v>525.58502197265625</v>
      </c>
      <c r="B216">
        <v>255.80000305175781</v>
      </c>
    </row>
    <row r="217" spans="1:2" x14ac:dyDescent="0.5">
      <c r="A217">
        <v>525.594970703125</v>
      </c>
      <c r="B217">
        <v>224</v>
      </c>
    </row>
    <row r="218" spans="1:2" x14ac:dyDescent="0.5">
      <c r="A218">
        <v>525.60498046875</v>
      </c>
      <c r="B218">
        <v>194.19999694824219</v>
      </c>
    </row>
    <row r="219" spans="1:2" x14ac:dyDescent="0.5">
      <c r="A219">
        <v>525.614990234375</v>
      </c>
      <c r="B219">
        <v>207.5</v>
      </c>
    </row>
    <row r="220" spans="1:2" x14ac:dyDescent="0.5">
      <c r="A220">
        <v>525.625</v>
      </c>
      <c r="B220">
        <v>175.5</v>
      </c>
    </row>
    <row r="221" spans="1:2" x14ac:dyDescent="0.5">
      <c r="A221">
        <v>525.635009765625</v>
      </c>
      <c r="B221">
        <v>153.5</v>
      </c>
    </row>
    <row r="222" spans="1:2" x14ac:dyDescent="0.5">
      <c r="A222">
        <v>525.64501953125</v>
      </c>
      <c r="B222">
        <v>213.5</v>
      </c>
    </row>
    <row r="223" spans="1:2" x14ac:dyDescent="0.5">
      <c r="A223">
        <v>525.655029296875</v>
      </c>
      <c r="B223">
        <v>260</v>
      </c>
    </row>
    <row r="224" spans="1:2" x14ac:dyDescent="0.5">
      <c r="A224">
        <v>525.66497802734375</v>
      </c>
      <c r="B224">
        <v>293.5</v>
      </c>
    </row>
    <row r="225" spans="1:2" x14ac:dyDescent="0.5">
      <c r="A225">
        <v>525.67498779296875</v>
      </c>
      <c r="B225">
        <v>305.79998779296875</v>
      </c>
    </row>
    <row r="226" spans="1:2" x14ac:dyDescent="0.5">
      <c r="A226">
        <v>525.68499755859375</v>
      </c>
      <c r="B226">
        <v>243.80000305175781</v>
      </c>
    </row>
    <row r="227" spans="1:2" x14ac:dyDescent="0.5">
      <c r="A227">
        <v>525.69500732421875</v>
      </c>
      <c r="B227">
        <v>228.80000305175781</v>
      </c>
    </row>
    <row r="228" spans="1:2" x14ac:dyDescent="0.5">
      <c r="A228">
        <v>525.70501708984375</v>
      </c>
      <c r="B228">
        <v>256</v>
      </c>
    </row>
    <row r="229" spans="1:2" x14ac:dyDescent="0.5">
      <c r="A229">
        <v>525.71502685546875</v>
      </c>
      <c r="B229">
        <v>264.79998779296875</v>
      </c>
    </row>
    <row r="230" spans="1:2" x14ac:dyDescent="0.5">
      <c r="A230">
        <v>525.7249755859375</v>
      </c>
      <c r="B230">
        <v>354.70001220703125</v>
      </c>
    </row>
    <row r="231" spans="1:2" x14ac:dyDescent="0.5">
      <c r="A231">
        <v>525.7349853515625</v>
      </c>
      <c r="B231">
        <v>625.5</v>
      </c>
    </row>
    <row r="232" spans="1:2" x14ac:dyDescent="0.5">
      <c r="A232">
        <v>525.7449951171875</v>
      </c>
      <c r="B232">
        <v>1210</v>
      </c>
    </row>
    <row r="233" spans="1:2" x14ac:dyDescent="0.5">
      <c r="A233">
        <v>525.7550048828125</v>
      </c>
      <c r="B233">
        <v>4951</v>
      </c>
    </row>
    <row r="234" spans="1:2" x14ac:dyDescent="0.5">
      <c r="A234">
        <v>525.7650146484375</v>
      </c>
      <c r="B234">
        <v>31830</v>
      </c>
    </row>
    <row r="235" spans="1:2" x14ac:dyDescent="0.5">
      <c r="A235">
        <v>525.7750244140625</v>
      </c>
      <c r="B235">
        <v>91840</v>
      </c>
    </row>
    <row r="236" spans="1:2" x14ac:dyDescent="0.5">
      <c r="A236">
        <v>525.78497314453125</v>
      </c>
      <c r="B236">
        <v>118900</v>
      </c>
    </row>
    <row r="237" spans="1:2" x14ac:dyDescent="0.5">
      <c r="A237">
        <v>525.79498291015625</v>
      </c>
      <c r="B237">
        <v>71350</v>
      </c>
    </row>
    <row r="238" spans="1:2" x14ac:dyDescent="0.5">
      <c r="A238">
        <v>525.80499267578125</v>
      </c>
      <c r="B238">
        <v>18960</v>
      </c>
    </row>
    <row r="239" spans="1:2" x14ac:dyDescent="0.5">
      <c r="A239">
        <v>525.81500244140625</v>
      </c>
      <c r="B239">
        <v>2835</v>
      </c>
    </row>
    <row r="240" spans="1:2" x14ac:dyDescent="0.5">
      <c r="A240">
        <v>525.82501220703125</v>
      </c>
      <c r="B240">
        <v>920.5</v>
      </c>
    </row>
    <row r="241" spans="1:2" x14ac:dyDescent="0.5">
      <c r="A241">
        <v>525.83502197265625</v>
      </c>
      <c r="B241">
        <v>977.70001220703125</v>
      </c>
    </row>
    <row r="242" spans="1:2" x14ac:dyDescent="0.5">
      <c r="A242">
        <v>525.844970703125</v>
      </c>
      <c r="B242">
        <v>1068</v>
      </c>
    </row>
    <row r="243" spans="1:2" x14ac:dyDescent="0.5">
      <c r="A243">
        <v>525.85498046875</v>
      </c>
      <c r="B243">
        <v>792.79998779296875</v>
      </c>
    </row>
    <row r="244" spans="1:2" x14ac:dyDescent="0.5">
      <c r="A244">
        <v>525.864990234375</v>
      </c>
      <c r="B244">
        <v>396.5</v>
      </c>
    </row>
    <row r="245" spans="1:2" x14ac:dyDescent="0.5">
      <c r="A245">
        <v>525.875</v>
      </c>
      <c r="B245">
        <v>187</v>
      </c>
    </row>
    <row r="246" spans="1:2" x14ac:dyDescent="0.5">
      <c r="A246">
        <v>525.885009765625</v>
      </c>
      <c r="B246">
        <v>252</v>
      </c>
    </row>
    <row r="247" spans="1:2" x14ac:dyDescent="0.5">
      <c r="A247">
        <v>525.89501953125</v>
      </c>
      <c r="B247">
        <v>635.5</v>
      </c>
    </row>
    <row r="248" spans="1:2" x14ac:dyDescent="0.5">
      <c r="A248">
        <v>525.905029296875</v>
      </c>
      <c r="B248">
        <v>1026</v>
      </c>
    </row>
    <row r="249" spans="1:2" x14ac:dyDescent="0.5">
      <c r="A249">
        <v>525.91497802734375</v>
      </c>
      <c r="B249">
        <v>885.20001220703125</v>
      </c>
    </row>
    <row r="250" spans="1:2" x14ac:dyDescent="0.5">
      <c r="A250">
        <v>525.92498779296875</v>
      </c>
      <c r="B250">
        <v>416.20001220703125</v>
      </c>
    </row>
    <row r="251" spans="1:2" x14ac:dyDescent="0.5">
      <c r="A251">
        <v>525.93499755859375</v>
      </c>
      <c r="B251">
        <v>172.80000305175781</v>
      </c>
    </row>
    <row r="252" spans="1:2" x14ac:dyDescent="0.5">
      <c r="A252">
        <v>525.94500732421875</v>
      </c>
      <c r="B252">
        <v>132.5</v>
      </c>
    </row>
    <row r="253" spans="1:2" x14ac:dyDescent="0.5">
      <c r="A253">
        <v>525.95501708984375</v>
      </c>
      <c r="B253">
        <v>137.30000305175781</v>
      </c>
    </row>
    <row r="254" spans="1:2" x14ac:dyDescent="0.5">
      <c r="A254">
        <v>525.96502685546875</v>
      </c>
      <c r="B254">
        <v>221.69999694824219</v>
      </c>
    </row>
    <row r="255" spans="1:2" x14ac:dyDescent="0.5">
      <c r="A255">
        <v>525.9749755859375</v>
      </c>
      <c r="B255">
        <v>294.20001220703125</v>
      </c>
    </row>
    <row r="256" spans="1:2" x14ac:dyDescent="0.5">
      <c r="A256">
        <v>525.9849853515625</v>
      </c>
      <c r="B256">
        <v>242</v>
      </c>
    </row>
    <row r="257" spans="1:2" x14ac:dyDescent="0.5">
      <c r="A257">
        <v>525.9949951171875</v>
      </c>
      <c r="B257">
        <v>194</v>
      </c>
    </row>
    <row r="258" spans="1:2" x14ac:dyDescent="0.5">
      <c r="A258">
        <v>526.0050048828125</v>
      </c>
      <c r="B258">
        <v>246</v>
      </c>
    </row>
    <row r="259" spans="1:2" x14ac:dyDescent="0.5">
      <c r="A259">
        <v>526.0150146484375</v>
      </c>
      <c r="B259">
        <v>254.30000305175781</v>
      </c>
    </row>
    <row r="260" spans="1:2" x14ac:dyDescent="0.5">
      <c r="A260">
        <v>526.0250244140625</v>
      </c>
      <c r="B260">
        <v>201.30000305175781</v>
      </c>
    </row>
    <row r="261" spans="1:2" x14ac:dyDescent="0.5">
      <c r="A261">
        <v>526.03497314453125</v>
      </c>
      <c r="B261">
        <v>166</v>
      </c>
    </row>
    <row r="262" spans="1:2" x14ac:dyDescent="0.5">
      <c r="A262">
        <v>526.04498291015625</v>
      </c>
      <c r="B262">
        <v>126.5</v>
      </c>
    </row>
    <row r="263" spans="1:2" x14ac:dyDescent="0.5">
      <c r="A263">
        <v>526.05499267578125</v>
      </c>
      <c r="B263">
        <v>99.5</v>
      </c>
    </row>
    <row r="264" spans="1:2" x14ac:dyDescent="0.5">
      <c r="A264">
        <v>526.06500244140625</v>
      </c>
      <c r="B264">
        <v>117</v>
      </c>
    </row>
    <row r="265" spans="1:2" x14ac:dyDescent="0.5">
      <c r="A265">
        <v>526.07501220703125</v>
      </c>
      <c r="B265">
        <v>145.5</v>
      </c>
    </row>
    <row r="266" spans="1:2" x14ac:dyDescent="0.5">
      <c r="A266">
        <v>526.08502197265625</v>
      </c>
      <c r="B266">
        <v>122.5</v>
      </c>
    </row>
    <row r="267" spans="1:2" x14ac:dyDescent="0.5">
      <c r="A267">
        <v>526.094970703125</v>
      </c>
      <c r="B267">
        <v>98.75</v>
      </c>
    </row>
    <row r="268" spans="1:2" x14ac:dyDescent="0.5">
      <c r="A268">
        <v>526.10498046875</v>
      </c>
      <c r="B268">
        <v>102</v>
      </c>
    </row>
    <row r="269" spans="1:2" x14ac:dyDescent="0.5">
      <c r="A269">
        <v>526.114990234375</v>
      </c>
      <c r="B269">
        <v>86.25</v>
      </c>
    </row>
    <row r="270" spans="1:2" x14ac:dyDescent="0.5">
      <c r="A270">
        <v>526.125</v>
      </c>
      <c r="B270">
        <v>109.69999694824219</v>
      </c>
    </row>
    <row r="271" spans="1:2" x14ac:dyDescent="0.5">
      <c r="A271">
        <v>526.135009765625</v>
      </c>
      <c r="B271">
        <v>136.5</v>
      </c>
    </row>
    <row r="272" spans="1:2" x14ac:dyDescent="0.5">
      <c r="A272">
        <v>526.14501953125</v>
      </c>
      <c r="B272">
        <v>100.19999694824219</v>
      </c>
    </row>
    <row r="273" spans="1:2" x14ac:dyDescent="0.5">
      <c r="A273">
        <v>526.155029296875</v>
      </c>
      <c r="B273">
        <v>100.80000305175781</v>
      </c>
    </row>
    <row r="274" spans="1:2" x14ac:dyDescent="0.5">
      <c r="A274">
        <v>526.16497802734375</v>
      </c>
      <c r="B274">
        <v>141.80000305175781</v>
      </c>
    </row>
    <row r="275" spans="1:2" x14ac:dyDescent="0.5">
      <c r="A275">
        <v>526.17498779296875</v>
      </c>
      <c r="B275">
        <v>158.30000305175781</v>
      </c>
    </row>
    <row r="276" spans="1:2" x14ac:dyDescent="0.5">
      <c r="A276">
        <v>526.18499755859375</v>
      </c>
      <c r="B276">
        <v>180.80000305175781</v>
      </c>
    </row>
    <row r="277" spans="1:2" x14ac:dyDescent="0.5">
      <c r="A277">
        <v>526.19500732421875</v>
      </c>
      <c r="B277">
        <v>186.69999694824219</v>
      </c>
    </row>
    <row r="278" spans="1:2" x14ac:dyDescent="0.5">
      <c r="A278">
        <v>526.20501708984375</v>
      </c>
      <c r="B278">
        <v>150.19999694824219</v>
      </c>
    </row>
    <row r="279" spans="1:2" x14ac:dyDescent="0.5">
      <c r="A279">
        <v>526.21502685546875</v>
      </c>
      <c r="B279">
        <v>129</v>
      </c>
    </row>
    <row r="280" spans="1:2" x14ac:dyDescent="0.5">
      <c r="A280">
        <v>526.2249755859375</v>
      </c>
      <c r="B280">
        <v>149</v>
      </c>
    </row>
    <row r="281" spans="1:2" x14ac:dyDescent="0.5">
      <c r="A281">
        <v>526.2349853515625</v>
      </c>
      <c r="B281">
        <v>227.69999694824219</v>
      </c>
    </row>
    <row r="282" spans="1:2" x14ac:dyDescent="0.5">
      <c r="A282">
        <v>526.2449951171875</v>
      </c>
      <c r="B282">
        <v>540.20001220703125</v>
      </c>
    </row>
    <row r="283" spans="1:2" x14ac:dyDescent="0.5">
      <c r="A283">
        <v>526.2550048828125</v>
      </c>
      <c r="B283">
        <v>2550</v>
      </c>
    </row>
    <row r="284" spans="1:2" x14ac:dyDescent="0.5">
      <c r="A284">
        <v>526.2659912109375</v>
      </c>
      <c r="B284">
        <v>12160</v>
      </c>
    </row>
    <row r="285" spans="1:2" x14ac:dyDescent="0.5">
      <c r="A285">
        <v>526.2760009765625</v>
      </c>
      <c r="B285">
        <v>32080</v>
      </c>
    </row>
    <row r="286" spans="1:2" x14ac:dyDescent="0.5">
      <c r="A286">
        <v>526.2860107421875</v>
      </c>
      <c r="B286">
        <v>43550</v>
      </c>
    </row>
    <row r="287" spans="1:2" x14ac:dyDescent="0.5">
      <c r="A287">
        <v>526.2960205078125</v>
      </c>
      <c r="B287">
        <v>30840</v>
      </c>
    </row>
    <row r="288" spans="1:2" x14ac:dyDescent="0.5">
      <c r="A288">
        <v>526.3060302734375</v>
      </c>
      <c r="B288">
        <v>11490</v>
      </c>
    </row>
    <row r="289" spans="1:2" x14ac:dyDescent="0.5">
      <c r="A289">
        <v>526.31597900390625</v>
      </c>
      <c r="B289">
        <v>2575</v>
      </c>
    </row>
    <row r="290" spans="1:2" x14ac:dyDescent="0.5">
      <c r="A290">
        <v>526.32598876953125</v>
      </c>
      <c r="B290">
        <v>695.20001220703125</v>
      </c>
    </row>
    <row r="291" spans="1:2" x14ac:dyDescent="0.5">
      <c r="A291">
        <v>526.33599853515625</v>
      </c>
      <c r="B291">
        <v>390.5</v>
      </c>
    </row>
    <row r="292" spans="1:2" x14ac:dyDescent="0.5">
      <c r="A292">
        <v>526.34600830078125</v>
      </c>
      <c r="B292">
        <v>304</v>
      </c>
    </row>
    <row r="293" spans="1:2" x14ac:dyDescent="0.5">
      <c r="A293">
        <v>526.35601806640625</v>
      </c>
      <c r="B293">
        <v>230.30000305175781</v>
      </c>
    </row>
    <row r="294" spans="1:2" x14ac:dyDescent="0.5">
      <c r="A294">
        <v>526.36602783203125</v>
      </c>
      <c r="B294">
        <v>129.80000305175781</v>
      </c>
    </row>
    <row r="295" spans="1:2" x14ac:dyDescent="0.5">
      <c r="A295">
        <v>526.3759765625</v>
      </c>
      <c r="B295">
        <v>120.19999694824219</v>
      </c>
    </row>
    <row r="296" spans="1:2" x14ac:dyDescent="0.5">
      <c r="A296">
        <v>526.385986328125</v>
      </c>
      <c r="B296">
        <v>143.30000305175781</v>
      </c>
    </row>
    <row r="297" spans="1:2" x14ac:dyDescent="0.5">
      <c r="A297">
        <v>526.39599609375</v>
      </c>
      <c r="B297">
        <v>144.80000305175781</v>
      </c>
    </row>
    <row r="298" spans="1:2" x14ac:dyDescent="0.5">
      <c r="A298">
        <v>526.406005859375</v>
      </c>
      <c r="B298">
        <v>131.30000305175781</v>
      </c>
    </row>
    <row r="299" spans="1:2" x14ac:dyDescent="0.5">
      <c r="A299">
        <v>526.416015625</v>
      </c>
      <c r="B299">
        <v>91.75</v>
      </c>
    </row>
    <row r="300" spans="1:2" x14ac:dyDescent="0.5">
      <c r="A300">
        <v>526.426025390625</v>
      </c>
      <c r="B300">
        <v>73.25</v>
      </c>
    </row>
    <row r="301" spans="1:2" x14ac:dyDescent="0.5">
      <c r="A301">
        <v>526.43597412109375</v>
      </c>
      <c r="B301">
        <v>85</v>
      </c>
    </row>
    <row r="302" spans="1:2" x14ac:dyDescent="0.5">
      <c r="A302">
        <v>526.44598388671875</v>
      </c>
      <c r="B302">
        <v>93</v>
      </c>
    </row>
    <row r="303" spans="1:2" x14ac:dyDescent="0.5">
      <c r="A303">
        <v>526.45599365234375</v>
      </c>
      <c r="B303">
        <v>88.5</v>
      </c>
    </row>
    <row r="304" spans="1:2" x14ac:dyDescent="0.5">
      <c r="A304">
        <v>526.46600341796875</v>
      </c>
      <c r="B304">
        <v>94.25</v>
      </c>
    </row>
    <row r="305" spans="1:2" x14ac:dyDescent="0.5">
      <c r="A305">
        <v>526.47601318359375</v>
      </c>
      <c r="B305">
        <v>114.30000305175781</v>
      </c>
    </row>
    <row r="306" spans="1:2" x14ac:dyDescent="0.5">
      <c r="A306">
        <v>526.48602294921875</v>
      </c>
      <c r="B306">
        <v>103.80000305175781</v>
      </c>
    </row>
    <row r="307" spans="1:2" x14ac:dyDescent="0.5">
      <c r="A307">
        <v>526.4959716796875</v>
      </c>
      <c r="B307">
        <v>78.75</v>
      </c>
    </row>
    <row r="308" spans="1:2" x14ac:dyDescent="0.5">
      <c r="A308">
        <v>526.5059814453125</v>
      </c>
      <c r="B308">
        <v>67.75</v>
      </c>
    </row>
    <row r="309" spans="1:2" x14ac:dyDescent="0.5">
      <c r="A309">
        <v>526.5159912109375</v>
      </c>
      <c r="B309">
        <v>62.5</v>
      </c>
    </row>
    <row r="310" spans="1:2" x14ac:dyDescent="0.5">
      <c r="A310">
        <v>526.5260009765625</v>
      </c>
      <c r="B310">
        <v>63.5</v>
      </c>
    </row>
    <row r="311" spans="1:2" x14ac:dyDescent="0.5">
      <c r="A311">
        <v>526.5360107421875</v>
      </c>
      <c r="B311">
        <v>57.25</v>
      </c>
    </row>
    <row r="312" spans="1:2" x14ac:dyDescent="0.5">
      <c r="A312">
        <v>526.5460205078125</v>
      </c>
      <c r="B312">
        <v>36.25</v>
      </c>
    </row>
    <row r="313" spans="1:2" x14ac:dyDescent="0.5">
      <c r="A313">
        <v>526.5560302734375</v>
      </c>
      <c r="B313">
        <v>39</v>
      </c>
    </row>
    <row r="314" spans="1:2" x14ac:dyDescent="0.5">
      <c r="A314">
        <v>526.56597900390625</v>
      </c>
      <c r="B314">
        <v>63.75</v>
      </c>
    </row>
    <row r="315" spans="1:2" x14ac:dyDescent="0.5">
      <c r="A315">
        <v>526.57598876953125</v>
      </c>
      <c r="B315">
        <v>67.75</v>
      </c>
    </row>
    <row r="316" spans="1:2" x14ac:dyDescent="0.5">
      <c r="A316">
        <v>526.58599853515625</v>
      </c>
      <c r="B316">
        <v>71</v>
      </c>
    </row>
    <row r="317" spans="1:2" x14ac:dyDescent="0.5">
      <c r="A317">
        <v>526.59600830078125</v>
      </c>
      <c r="B317">
        <v>79.75</v>
      </c>
    </row>
    <row r="318" spans="1:2" x14ac:dyDescent="0.5">
      <c r="A318">
        <v>526.60601806640625</v>
      </c>
      <c r="B318">
        <v>73.75</v>
      </c>
    </row>
    <row r="319" spans="1:2" x14ac:dyDescent="0.5">
      <c r="A319">
        <v>526.61602783203125</v>
      </c>
      <c r="B319">
        <v>63.75</v>
      </c>
    </row>
    <row r="320" spans="1:2" x14ac:dyDescent="0.5">
      <c r="A320">
        <v>526.6259765625</v>
      </c>
      <c r="B320">
        <v>80.5</v>
      </c>
    </row>
    <row r="321" spans="1:2" x14ac:dyDescent="0.5">
      <c r="A321">
        <v>526.635986328125</v>
      </c>
      <c r="B321">
        <v>117.80000305175781</v>
      </c>
    </row>
    <row r="322" spans="1:2" x14ac:dyDescent="0.5">
      <c r="A322">
        <v>526.64599609375</v>
      </c>
      <c r="B322">
        <v>120</v>
      </c>
    </row>
    <row r="323" spans="1:2" x14ac:dyDescent="0.5">
      <c r="A323">
        <v>526.656005859375</v>
      </c>
      <c r="B323">
        <v>120.19999694824219</v>
      </c>
    </row>
    <row r="324" spans="1:2" x14ac:dyDescent="0.5">
      <c r="A324">
        <v>526.666015625</v>
      </c>
      <c r="B324">
        <v>193.30000305175781</v>
      </c>
    </row>
    <row r="325" spans="1:2" x14ac:dyDescent="0.5">
      <c r="A325">
        <v>526.676025390625</v>
      </c>
      <c r="B325">
        <v>232.5</v>
      </c>
    </row>
    <row r="326" spans="1:2" x14ac:dyDescent="0.5">
      <c r="A326">
        <v>526.68597412109375</v>
      </c>
      <c r="B326">
        <v>171.80000305175781</v>
      </c>
    </row>
    <row r="327" spans="1:2" x14ac:dyDescent="0.5">
      <c r="A327">
        <v>526.69598388671875</v>
      </c>
      <c r="B327">
        <v>124</v>
      </c>
    </row>
    <row r="328" spans="1:2" x14ac:dyDescent="0.5">
      <c r="A328">
        <v>526.70599365234375</v>
      </c>
      <c r="B328">
        <v>114.5</v>
      </c>
    </row>
    <row r="329" spans="1:2" x14ac:dyDescent="0.5">
      <c r="A329">
        <v>526.71600341796875</v>
      </c>
      <c r="B329">
        <v>142.5</v>
      </c>
    </row>
    <row r="330" spans="1:2" x14ac:dyDescent="0.5">
      <c r="A330">
        <v>526.72601318359375</v>
      </c>
      <c r="B330">
        <v>205.5</v>
      </c>
    </row>
    <row r="331" spans="1:2" x14ac:dyDescent="0.5">
      <c r="A331">
        <v>526.73602294921875</v>
      </c>
      <c r="B331">
        <v>306</v>
      </c>
    </row>
    <row r="332" spans="1:2" x14ac:dyDescent="0.5">
      <c r="A332">
        <v>526.7459716796875</v>
      </c>
      <c r="B332">
        <v>541</v>
      </c>
    </row>
    <row r="333" spans="1:2" x14ac:dyDescent="0.5">
      <c r="A333">
        <v>526.7559814453125</v>
      </c>
      <c r="B333">
        <v>1189</v>
      </c>
    </row>
    <row r="334" spans="1:2" x14ac:dyDescent="0.5">
      <c r="A334">
        <v>526.7659912109375</v>
      </c>
      <c r="B334">
        <v>3592</v>
      </c>
    </row>
    <row r="335" spans="1:2" x14ac:dyDescent="0.5">
      <c r="A335">
        <v>526.7760009765625</v>
      </c>
      <c r="B335">
        <v>8770</v>
      </c>
    </row>
    <row r="336" spans="1:2" x14ac:dyDescent="0.5">
      <c r="A336">
        <v>526.7860107421875</v>
      </c>
      <c r="B336">
        <v>12540</v>
      </c>
    </row>
    <row r="337" spans="1:2" x14ac:dyDescent="0.5">
      <c r="A337">
        <v>526.7960205078125</v>
      </c>
      <c r="B337">
        <v>10090</v>
      </c>
    </row>
    <row r="338" spans="1:2" x14ac:dyDescent="0.5">
      <c r="A338">
        <v>526.8060302734375</v>
      </c>
      <c r="B338">
        <v>4742</v>
      </c>
    </row>
    <row r="339" spans="1:2" x14ac:dyDescent="0.5">
      <c r="A339">
        <v>526.81597900390625</v>
      </c>
      <c r="B339">
        <v>1549</v>
      </c>
    </row>
    <row r="340" spans="1:2" x14ac:dyDescent="0.5">
      <c r="A340">
        <v>526.8270263671875</v>
      </c>
      <c r="B340">
        <v>564.5</v>
      </c>
    </row>
    <row r="341" spans="1:2" x14ac:dyDescent="0.5">
      <c r="A341">
        <v>526.83697509765625</v>
      </c>
      <c r="B341">
        <v>354.29998779296875</v>
      </c>
    </row>
    <row r="342" spans="1:2" x14ac:dyDescent="0.5">
      <c r="A342">
        <v>526.84698486328125</v>
      </c>
      <c r="B342">
        <v>314.79998779296875</v>
      </c>
    </row>
    <row r="343" spans="1:2" x14ac:dyDescent="0.5">
      <c r="A343">
        <v>526.85699462890625</v>
      </c>
      <c r="B343">
        <v>271.70001220703125</v>
      </c>
    </row>
    <row r="344" spans="1:2" x14ac:dyDescent="0.5">
      <c r="A344">
        <v>526.86700439453125</v>
      </c>
      <c r="B344">
        <v>219.5</v>
      </c>
    </row>
    <row r="345" spans="1:2" x14ac:dyDescent="0.5">
      <c r="A345">
        <v>526.87701416015625</v>
      </c>
      <c r="B345">
        <v>180.80000305175781</v>
      </c>
    </row>
    <row r="346" spans="1:2" x14ac:dyDescent="0.5">
      <c r="A346">
        <v>526.88702392578125</v>
      </c>
      <c r="B346">
        <v>178.80000305175781</v>
      </c>
    </row>
    <row r="347" spans="1:2" x14ac:dyDescent="0.5">
      <c r="A347">
        <v>526.89697265625</v>
      </c>
      <c r="B347">
        <v>176.5</v>
      </c>
    </row>
    <row r="348" spans="1:2" x14ac:dyDescent="0.5">
      <c r="A348">
        <v>526.906982421875</v>
      </c>
      <c r="B348">
        <v>125</v>
      </c>
    </row>
    <row r="349" spans="1:2" x14ac:dyDescent="0.5">
      <c r="A349">
        <v>526.9169921875</v>
      </c>
      <c r="B349">
        <v>94.5</v>
      </c>
    </row>
    <row r="350" spans="1:2" x14ac:dyDescent="0.5">
      <c r="A350">
        <v>526.927001953125</v>
      </c>
      <c r="B350">
        <v>110.69999694824219</v>
      </c>
    </row>
    <row r="351" spans="1:2" x14ac:dyDescent="0.5">
      <c r="A351">
        <v>526.93701171875</v>
      </c>
      <c r="B351">
        <v>104.30000305175781</v>
      </c>
    </row>
    <row r="352" spans="1:2" x14ac:dyDescent="0.5">
      <c r="A352">
        <v>526.947021484375</v>
      </c>
      <c r="B352">
        <v>98.75</v>
      </c>
    </row>
    <row r="353" spans="1:2" x14ac:dyDescent="0.5">
      <c r="A353">
        <v>526.95697021484375</v>
      </c>
      <c r="B353">
        <v>107.30000305175781</v>
      </c>
    </row>
    <row r="354" spans="1:2" x14ac:dyDescent="0.5">
      <c r="A354">
        <v>526.96697998046875</v>
      </c>
      <c r="B354">
        <v>103.30000305175781</v>
      </c>
    </row>
    <row r="355" spans="1:2" x14ac:dyDescent="0.5">
      <c r="A355">
        <v>526.97698974609375</v>
      </c>
      <c r="B355">
        <v>133</v>
      </c>
    </row>
    <row r="356" spans="1:2" x14ac:dyDescent="0.5">
      <c r="A356">
        <v>526.98699951171875</v>
      </c>
      <c r="B356">
        <v>171</v>
      </c>
    </row>
    <row r="357" spans="1:2" x14ac:dyDescent="0.5">
      <c r="A357">
        <v>526.99700927734375</v>
      </c>
      <c r="B357">
        <v>197</v>
      </c>
    </row>
    <row r="358" spans="1:2" x14ac:dyDescent="0.5">
      <c r="A358">
        <v>527.00701904296875</v>
      </c>
      <c r="B358">
        <v>224.30000305175781</v>
      </c>
    </row>
    <row r="359" spans="1:2" x14ac:dyDescent="0.5">
      <c r="A359">
        <v>527.01702880859375</v>
      </c>
      <c r="B359">
        <v>180.80000305175781</v>
      </c>
    </row>
    <row r="360" spans="1:2" x14ac:dyDescent="0.5">
      <c r="A360">
        <v>527.0269775390625</v>
      </c>
      <c r="B360">
        <v>98</v>
      </c>
    </row>
    <row r="361" spans="1:2" x14ac:dyDescent="0.5">
      <c r="A361">
        <v>527.0369873046875</v>
      </c>
      <c r="B361">
        <v>50.25</v>
      </c>
    </row>
    <row r="362" spans="1:2" x14ac:dyDescent="0.5">
      <c r="A362">
        <v>527.0469970703125</v>
      </c>
      <c r="B362">
        <v>31</v>
      </c>
    </row>
    <row r="363" spans="1:2" x14ac:dyDescent="0.5">
      <c r="A363">
        <v>527.0570068359375</v>
      </c>
      <c r="B363">
        <v>33.5</v>
      </c>
    </row>
    <row r="364" spans="1:2" x14ac:dyDescent="0.5">
      <c r="A364">
        <v>527.0670166015625</v>
      </c>
      <c r="B364">
        <v>54.25</v>
      </c>
    </row>
    <row r="365" spans="1:2" x14ac:dyDescent="0.5">
      <c r="A365">
        <v>527.0770263671875</v>
      </c>
      <c r="B365">
        <v>68.5</v>
      </c>
    </row>
    <row r="366" spans="1:2" x14ac:dyDescent="0.5">
      <c r="A366">
        <v>527.08697509765625</v>
      </c>
      <c r="B366">
        <v>50.5</v>
      </c>
    </row>
    <row r="367" spans="1:2" x14ac:dyDescent="0.5">
      <c r="A367">
        <v>527.09698486328125</v>
      </c>
      <c r="B367">
        <v>41.75</v>
      </c>
    </row>
    <row r="368" spans="1:2" x14ac:dyDescent="0.5">
      <c r="A368">
        <v>527.10699462890625</v>
      </c>
      <c r="B368">
        <v>49.5</v>
      </c>
    </row>
    <row r="369" spans="1:2" x14ac:dyDescent="0.5">
      <c r="A369">
        <v>527.11700439453125</v>
      </c>
      <c r="B369">
        <v>36.75</v>
      </c>
    </row>
    <row r="370" spans="1:2" x14ac:dyDescent="0.5">
      <c r="A370">
        <v>527.12701416015625</v>
      </c>
      <c r="B370">
        <v>31</v>
      </c>
    </row>
    <row r="371" spans="1:2" x14ac:dyDescent="0.5">
      <c r="A371">
        <v>527.13702392578125</v>
      </c>
      <c r="B371">
        <v>34</v>
      </c>
    </row>
    <row r="372" spans="1:2" x14ac:dyDescent="0.5">
      <c r="A372">
        <v>527.14697265625</v>
      </c>
      <c r="B372">
        <v>34.5</v>
      </c>
    </row>
    <row r="373" spans="1:2" x14ac:dyDescent="0.5">
      <c r="A373">
        <v>527.156982421875</v>
      </c>
      <c r="B373">
        <v>51.75</v>
      </c>
    </row>
    <row r="374" spans="1:2" x14ac:dyDescent="0.5">
      <c r="A374">
        <v>527.1669921875</v>
      </c>
      <c r="B374">
        <v>67.75</v>
      </c>
    </row>
    <row r="375" spans="1:2" x14ac:dyDescent="0.5">
      <c r="A375">
        <v>527.177001953125</v>
      </c>
      <c r="B375">
        <v>58.5</v>
      </c>
    </row>
    <row r="376" spans="1:2" x14ac:dyDescent="0.5">
      <c r="A376">
        <v>527.18701171875</v>
      </c>
      <c r="B376">
        <v>59.75</v>
      </c>
    </row>
    <row r="377" spans="1:2" x14ac:dyDescent="0.5">
      <c r="A377">
        <v>527.197021484375</v>
      </c>
      <c r="B377">
        <v>80.25</v>
      </c>
    </row>
    <row r="378" spans="1:2" x14ac:dyDescent="0.5">
      <c r="A378">
        <v>527.20697021484375</v>
      </c>
      <c r="B378">
        <v>94.5</v>
      </c>
    </row>
    <row r="379" spans="1:2" x14ac:dyDescent="0.5">
      <c r="A379">
        <v>527.21697998046875</v>
      </c>
      <c r="B379">
        <v>112.69999694824219</v>
      </c>
    </row>
    <row r="380" spans="1:2" x14ac:dyDescent="0.5">
      <c r="A380">
        <v>527.22698974609375</v>
      </c>
      <c r="B380">
        <v>154.5</v>
      </c>
    </row>
    <row r="381" spans="1:2" x14ac:dyDescent="0.5">
      <c r="A381">
        <v>527.23699951171875</v>
      </c>
      <c r="B381">
        <v>178.30000305175781</v>
      </c>
    </row>
    <row r="382" spans="1:2" x14ac:dyDescent="0.5">
      <c r="A382">
        <v>527.24700927734375</v>
      </c>
      <c r="B382">
        <v>197.80000305175781</v>
      </c>
    </row>
    <row r="383" spans="1:2" x14ac:dyDescent="0.5">
      <c r="A383">
        <v>527.25799560546875</v>
      </c>
      <c r="B383">
        <v>449</v>
      </c>
    </row>
    <row r="384" spans="1:2" x14ac:dyDescent="0.5">
      <c r="A384">
        <v>527.26800537109375</v>
      </c>
      <c r="B384">
        <v>1094</v>
      </c>
    </row>
    <row r="385" spans="1:2" x14ac:dyDescent="0.5">
      <c r="A385">
        <v>527.27801513671875</v>
      </c>
      <c r="B385">
        <v>2383</v>
      </c>
    </row>
    <row r="386" spans="1:2" x14ac:dyDescent="0.5">
      <c r="A386">
        <v>527.28802490234375</v>
      </c>
      <c r="B386">
        <v>3514</v>
      </c>
    </row>
    <row r="387" spans="1:2" x14ac:dyDescent="0.5">
      <c r="A387">
        <v>527.2979736328125</v>
      </c>
      <c r="B387">
        <v>2980</v>
      </c>
    </row>
    <row r="388" spans="1:2" x14ac:dyDescent="0.5">
      <c r="A388">
        <v>527.3079833984375</v>
      </c>
      <c r="B388">
        <v>1487</v>
      </c>
    </row>
    <row r="389" spans="1:2" x14ac:dyDescent="0.5">
      <c r="A389">
        <v>527.3179931640625</v>
      </c>
      <c r="B389">
        <v>496</v>
      </c>
    </row>
    <row r="390" spans="1:2" x14ac:dyDescent="0.5">
      <c r="A390">
        <v>527.3280029296875</v>
      </c>
      <c r="B390">
        <v>227.69999694824219</v>
      </c>
    </row>
    <row r="391" spans="1:2" x14ac:dyDescent="0.5">
      <c r="A391">
        <v>527.3380126953125</v>
      </c>
      <c r="B391">
        <v>284.79998779296875</v>
      </c>
    </row>
    <row r="392" spans="1:2" x14ac:dyDescent="0.5">
      <c r="A392">
        <v>527.3480224609375</v>
      </c>
      <c r="B392">
        <v>290.20001220703125</v>
      </c>
    </row>
    <row r="393" spans="1:2" x14ac:dyDescent="0.5">
      <c r="A393">
        <v>527.35797119140625</v>
      </c>
      <c r="B393">
        <v>222</v>
      </c>
    </row>
    <row r="394" spans="1:2" x14ac:dyDescent="0.5">
      <c r="A394">
        <v>527.36798095703125</v>
      </c>
      <c r="B394">
        <v>136.5</v>
      </c>
    </row>
    <row r="395" spans="1:2" x14ac:dyDescent="0.5">
      <c r="A395">
        <v>527.37799072265625</v>
      </c>
      <c r="B395">
        <v>62.5</v>
      </c>
    </row>
    <row r="396" spans="1:2" x14ac:dyDescent="0.5">
      <c r="A396">
        <v>527.38800048828125</v>
      </c>
      <c r="B396">
        <v>18.5</v>
      </c>
    </row>
    <row r="397" spans="1:2" x14ac:dyDescent="0.5">
      <c r="A397">
        <v>527.39801025390625</v>
      </c>
      <c r="B397">
        <v>4</v>
      </c>
    </row>
    <row r="398" spans="1:2" x14ac:dyDescent="0.5">
      <c r="A398">
        <v>527.40802001953125</v>
      </c>
      <c r="B398">
        <v>20.75</v>
      </c>
    </row>
    <row r="399" spans="1:2" x14ac:dyDescent="0.5">
      <c r="A399">
        <v>527.41802978515625</v>
      </c>
      <c r="B399">
        <v>47.5</v>
      </c>
    </row>
    <row r="400" spans="1:2" x14ac:dyDescent="0.5">
      <c r="A400">
        <v>527.427978515625</v>
      </c>
      <c r="B400">
        <v>79</v>
      </c>
    </row>
    <row r="401" spans="1:2" x14ac:dyDescent="0.5">
      <c r="A401">
        <v>527.43798828125</v>
      </c>
      <c r="B401">
        <v>113.30000305175781</v>
      </c>
    </row>
    <row r="402" spans="1:2" x14ac:dyDescent="0.5">
      <c r="A402">
        <v>527.447998046875</v>
      </c>
      <c r="B402">
        <v>109.30000305175781</v>
      </c>
    </row>
    <row r="403" spans="1:2" x14ac:dyDescent="0.5">
      <c r="A403">
        <v>527.4580078125</v>
      </c>
      <c r="B403">
        <v>73.75</v>
      </c>
    </row>
    <row r="404" spans="1:2" x14ac:dyDescent="0.5">
      <c r="A404">
        <v>527.468017578125</v>
      </c>
      <c r="B404">
        <v>44.5</v>
      </c>
    </row>
    <row r="405" spans="1:2" x14ac:dyDescent="0.5">
      <c r="A405">
        <v>527.47802734375</v>
      </c>
      <c r="B405">
        <v>27.25</v>
      </c>
    </row>
    <row r="406" spans="1:2" x14ac:dyDescent="0.5">
      <c r="A406">
        <v>527.48797607421875</v>
      </c>
      <c r="B406">
        <v>17</v>
      </c>
    </row>
    <row r="407" spans="1:2" x14ac:dyDescent="0.5">
      <c r="A407">
        <v>527.49798583984375</v>
      </c>
      <c r="B407">
        <v>12.75</v>
      </c>
    </row>
    <row r="408" spans="1:2" x14ac:dyDescent="0.5">
      <c r="A408">
        <v>527.50799560546875</v>
      </c>
      <c r="B408">
        <v>19.25</v>
      </c>
    </row>
    <row r="409" spans="1:2" x14ac:dyDescent="0.5">
      <c r="A409">
        <v>527.51800537109375</v>
      </c>
      <c r="B409">
        <v>28.5</v>
      </c>
    </row>
    <row r="410" spans="1:2" x14ac:dyDescent="0.5">
      <c r="A410">
        <v>527.52801513671875</v>
      </c>
      <c r="B410">
        <v>38.75</v>
      </c>
    </row>
    <row r="411" spans="1:2" x14ac:dyDescent="0.5">
      <c r="A411">
        <v>527.53802490234375</v>
      </c>
      <c r="B411">
        <v>81.25</v>
      </c>
    </row>
    <row r="412" spans="1:2" x14ac:dyDescent="0.5">
      <c r="A412">
        <v>527.5479736328125</v>
      </c>
      <c r="B412">
        <v>126</v>
      </c>
    </row>
    <row r="413" spans="1:2" x14ac:dyDescent="0.5">
      <c r="A413">
        <v>527.5579833984375</v>
      </c>
      <c r="B413">
        <v>118</v>
      </c>
    </row>
    <row r="414" spans="1:2" x14ac:dyDescent="0.5">
      <c r="A414">
        <v>527.5679931640625</v>
      </c>
      <c r="B414">
        <v>83.25</v>
      </c>
    </row>
    <row r="415" spans="1:2" x14ac:dyDescent="0.5">
      <c r="A415">
        <v>527.5780029296875</v>
      </c>
      <c r="B415">
        <v>55.5</v>
      </c>
    </row>
    <row r="416" spans="1:2" x14ac:dyDescent="0.5">
      <c r="A416">
        <v>527.5880126953125</v>
      </c>
      <c r="B416">
        <v>72.25</v>
      </c>
    </row>
    <row r="417" spans="1:2" x14ac:dyDescent="0.5">
      <c r="A417">
        <v>527.5980224609375</v>
      </c>
      <c r="B417">
        <v>118.80000305175781</v>
      </c>
    </row>
    <row r="418" spans="1:2" x14ac:dyDescent="0.5">
      <c r="A418">
        <v>527.60797119140625</v>
      </c>
      <c r="B418">
        <v>124.19999694824219</v>
      </c>
    </row>
    <row r="419" spans="1:2" x14ac:dyDescent="0.5">
      <c r="A419">
        <v>527.61798095703125</v>
      </c>
      <c r="B419">
        <v>88.75</v>
      </c>
    </row>
    <row r="420" spans="1:2" x14ac:dyDescent="0.5">
      <c r="A420">
        <v>527.62799072265625</v>
      </c>
      <c r="B420">
        <v>103.5</v>
      </c>
    </row>
    <row r="421" spans="1:2" x14ac:dyDescent="0.5">
      <c r="A421">
        <v>527.63800048828125</v>
      </c>
      <c r="B421">
        <v>158.69999694824219</v>
      </c>
    </row>
    <row r="422" spans="1:2" x14ac:dyDescent="0.5">
      <c r="A422">
        <v>527.64801025390625</v>
      </c>
      <c r="B422">
        <v>178.30000305175781</v>
      </c>
    </row>
    <row r="423" spans="1:2" x14ac:dyDescent="0.5">
      <c r="A423">
        <v>527.65899658203125</v>
      </c>
      <c r="B423">
        <v>165.30000305175781</v>
      </c>
    </row>
    <row r="424" spans="1:2" x14ac:dyDescent="0.5">
      <c r="A424">
        <v>527.66900634765625</v>
      </c>
      <c r="B424">
        <v>125.19999694824219</v>
      </c>
    </row>
    <row r="425" spans="1:2" x14ac:dyDescent="0.5">
      <c r="A425">
        <v>527.67901611328125</v>
      </c>
      <c r="B425">
        <v>127.30000305175781</v>
      </c>
    </row>
    <row r="426" spans="1:2" x14ac:dyDescent="0.5">
      <c r="A426">
        <v>527.68902587890625</v>
      </c>
      <c r="B426">
        <v>143.5</v>
      </c>
    </row>
    <row r="427" spans="1:2" x14ac:dyDescent="0.5">
      <c r="A427">
        <v>527.698974609375</v>
      </c>
      <c r="B427">
        <v>96</v>
      </c>
    </row>
    <row r="428" spans="1:2" x14ac:dyDescent="0.5">
      <c r="A428">
        <v>527.708984375</v>
      </c>
      <c r="B428">
        <v>66</v>
      </c>
    </row>
    <row r="429" spans="1:2" x14ac:dyDescent="0.5">
      <c r="A429">
        <v>527.718994140625</v>
      </c>
      <c r="B429">
        <v>99</v>
      </c>
    </row>
    <row r="430" spans="1:2" x14ac:dyDescent="0.5">
      <c r="A430">
        <v>527.72900390625</v>
      </c>
      <c r="B430">
        <v>153.30000305175781</v>
      </c>
    </row>
    <row r="431" spans="1:2" x14ac:dyDescent="0.5">
      <c r="A431">
        <v>527.739013671875</v>
      </c>
      <c r="B431">
        <v>238.80000305175781</v>
      </c>
    </row>
    <row r="432" spans="1:2" x14ac:dyDescent="0.5">
      <c r="A432">
        <v>527.7490234375</v>
      </c>
      <c r="B432">
        <v>346.20001220703125</v>
      </c>
    </row>
    <row r="433" spans="1:2" x14ac:dyDescent="0.5">
      <c r="A433">
        <v>527.75897216796875</v>
      </c>
      <c r="B433">
        <v>401.79998779296875</v>
      </c>
    </row>
    <row r="434" spans="1:2" x14ac:dyDescent="0.5">
      <c r="A434">
        <v>527.76898193359375</v>
      </c>
      <c r="B434">
        <v>500.29998779296875</v>
      </c>
    </row>
    <row r="435" spans="1:2" x14ac:dyDescent="0.5">
      <c r="A435">
        <v>527.77899169921875</v>
      </c>
      <c r="B435">
        <v>831.5</v>
      </c>
    </row>
    <row r="436" spans="1:2" x14ac:dyDescent="0.5">
      <c r="A436">
        <v>527.78900146484375</v>
      </c>
      <c r="B436">
        <v>1132</v>
      </c>
    </row>
    <row r="437" spans="1:2" x14ac:dyDescent="0.5">
      <c r="A437">
        <v>527.79901123046875</v>
      </c>
      <c r="B437">
        <v>1020</v>
      </c>
    </row>
    <row r="438" spans="1:2" x14ac:dyDescent="0.5">
      <c r="A438">
        <v>527.80902099609375</v>
      </c>
      <c r="B438">
        <v>728.5</v>
      </c>
    </row>
    <row r="439" spans="1:2" x14ac:dyDescent="0.5">
      <c r="A439">
        <v>527.8189697265625</v>
      </c>
      <c r="B439">
        <v>548.70001220703125</v>
      </c>
    </row>
    <row r="440" spans="1:2" x14ac:dyDescent="0.5">
      <c r="A440">
        <v>527.8289794921875</v>
      </c>
      <c r="B440">
        <v>434</v>
      </c>
    </row>
    <row r="441" spans="1:2" x14ac:dyDescent="0.5">
      <c r="A441">
        <v>527.8389892578125</v>
      </c>
      <c r="B441">
        <v>310.5</v>
      </c>
    </row>
    <row r="442" spans="1:2" x14ac:dyDescent="0.5">
      <c r="A442">
        <v>527.8489990234375</v>
      </c>
      <c r="B442">
        <v>211.19999694824219</v>
      </c>
    </row>
    <row r="443" spans="1:2" x14ac:dyDescent="0.5">
      <c r="A443">
        <v>527.8590087890625</v>
      </c>
      <c r="B443">
        <v>217.80000305175781</v>
      </c>
    </row>
    <row r="444" spans="1:2" x14ac:dyDescent="0.5">
      <c r="A444">
        <v>527.8690185546875</v>
      </c>
      <c r="B444">
        <v>244.19999694824219</v>
      </c>
    </row>
    <row r="445" spans="1:2" x14ac:dyDescent="0.5">
      <c r="A445">
        <v>527.8790283203125</v>
      </c>
      <c r="B445">
        <v>209.5</v>
      </c>
    </row>
    <row r="446" spans="1:2" x14ac:dyDescent="0.5">
      <c r="A446">
        <v>527.88897705078125</v>
      </c>
      <c r="B446">
        <v>199</v>
      </c>
    </row>
    <row r="447" spans="1:2" x14ac:dyDescent="0.5">
      <c r="A447">
        <v>527.89898681640625</v>
      </c>
      <c r="B447">
        <v>167.5</v>
      </c>
    </row>
    <row r="448" spans="1:2" x14ac:dyDescent="0.5">
      <c r="A448">
        <v>527.90899658203125</v>
      </c>
      <c r="B448">
        <v>101</v>
      </c>
    </row>
    <row r="449" spans="1:2" x14ac:dyDescent="0.5">
      <c r="A449">
        <v>527.91900634765625</v>
      </c>
      <c r="B449">
        <v>85.75</v>
      </c>
    </row>
    <row r="450" spans="1:2" x14ac:dyDescent="0.5">
      <c r="A450">
        <v>527.92901611328125</v>
      </c>
      <c r="B450">
        <v>85.25</v>
      </c>
    </row>
    <row r="451" spans="1:2" x14ac:dyDescent="0.5">
      <c r="A451">
        <v>527.93902587890625</v>
      </c>
      <c r="B451">
        <v>63</v>
      </c>
    </row>
    <row r="452" spans="1:2" x14ac:dyDescent="0.5">
      <c r="A452">
        <v>527.948974609375</v>
      </c>
      <c r="B452">
        <v>41.25</v>
      </c>
    </row>
    <row r="453" spans="1:2" x14ac:dyDescent="0.5">
      <c r="A453">
        <v>527.958984375</v>
      </c>
      <c r="B453">
        <v>68.5</v>
      </c>
    </row>
    <row r="454" spans="1:2" x14ac:dyDescent="0.5">
      <c r="A454">
        <v>527.969970703125</v>
      </c>
      <c r="B454">
        <v>91</v>
      </c>
    </row>
    <row r="455" spans="1:2" x14ac:dyDescent="0.5">
      <c r="A455">
        <v>527.97998046875</v>
      </c>
      <c r="B455">
        <v>71.25</v>
      </c>
    </row>
    <row r="456" spans="1:2" x14ac:dyDescent="0.5">
      <c r="A456">
        <v>527.989990234375</v>
      </c>
      <c r="B456">
        <v>106.69999694824219</v>
      </c>
    </row>
    <row r="457" spans="1:2" x14ac:dyDescent="0.5">
      <c r="A457">
        <v>528</v>
      </c>
      <c r="B457">
        <v>187.69999694824219</v>
      </c>
    </row>
    <row r="458" spans="1:2" x14ac:dyDescent="0.5">
      <c r="A458">
        <v>528.010009765625</v>
      </c>
      <c r="B458">
        <v>182</v>
      </c>
    </row>
    <row r="459" spans="1:2" x14ac:dyDescent="0.5">
      <c r="A459">
        <v>528.02001953125</v>
      </c>
      <c r="B459">
        <v>94.25</v>
      </c>
    </row>
    <row r="460" spans="1:2" x14ac:dyDescent="0.5">
      <c r="A460">
        <v>528.030029296875</v>
      </c>
      <c r="B460">
        <v>77.5</v>
      </c>
    </row>
    <row r="461" spans="1:2" x14ac:dyDescent="0.5">
      <c r="A461">
        <v>528.03997802734375</v>
      </c>
      <c r="B461">
        <v>101.5</v>
      </c>
    </row>
    <row r="462" spans="1:2" x14ac:dyDescent="0.5">
      <c r="A462">
        <v>528.04998779296875</v>
      </c>
      <c r="B462">
        <v>85</v>
      </c>
    </row>
    <row r="463" spans="1:2" x14ac:dyDescent="0.5">
      <c r="A463">
        <v>528.05999755859375</v>
      </c>
      <c r="B463">
        <v>87.5</v>
      </c>
    </row>
    <row r="464" spans="1:2" x14ac:dyDescent="0.5">
      <c r="A464">
        <v>528.07000732421875</v>
      </c>
      <c r="B464">
        <v>119</v>
      </c>
    </row>
    <row r="465" spans="1:2" x14ac:dyDescent="0.5">
      <c r="A465">
        <v>528.08001708984375</v>
      </c>
      <c r="B465">
        <v>119.19999694824219</v>
      </c>
    </row>
    <row r="466" spans="1:2" x14ac:dyDescent="0.5">
      <c r="A466">
        <v>528.09002685546875</v>
      </c>
      <c r="B466">
        <v>71.5</v>
      </c>
    </row>
    <row r="467" spans="1:2" x14ac:dyDescent="0.5">
      <c r="A467">
        <v>528.0999755859375</v>
      </c>
      <c r="B467">
        <v>32</v>
      </c>
    </row>
    <row r="468" spans="1:2" x14ac:dyDescent="0.5">
      <c r="A468">
        <v>528.1099853515625</v>
      </c>
      <c r="B468">
        <v>18.5</v>
      </c>
    </row>
    <row r="469" spans="1:2" x14ac:dyDescent="0.5">
      <c r="A469">
        <v>528.1199951171875</v>
      </c>
      <c r="B469">
        <v>15.75</v>
      </c>
    </row>
    <row r="470" spans="1:2" x14ac:dyDescent="0.5">
      <c r="A470">
        <v>528.1300048828125</v>
      </c>
      <c r="B470">
        <v>24.25</v>
      </c>
    </row>
    <row r="471" spans="1:2" x14ac:dyDescent="0.5">
      <c r="A471">
        <v>528.1400146484375</v>
      </c>
      <c r="B471">
        <v>53.25</v>
      </c>
    </row>
    <row r="472" spans="1:2" x14ac:dyDescent="0.5">
      <c r="A472">
        <v>528.1500244140625</v>
      </c>
      <c r="B472">
        <v>79.25</v>
      </c>
    </row>
    <row r="473" spans="1:2" x14ac:dyDescent="0.5">
      <c r="A473">
        <v>528.15997314453125</v>
      </c>
      <c r="B473">
        <v>92.75</v>
      </c>
    </row>
    <row r="474" spans="1:2" x14ac:dyDescent="0.5">
      <c r="A474">
        <v>528.16998291015625</v>
      </c>
      <c r="B474">
        <v>90.5</v>
      </c>
    </row>
    <row r="475" spans="1:2" x14ac:dyDescent="0.5">
      <c r="A475">
        <v>528.17999267578125</v>
      </c>
      <c r="B475">
        <v>51.75</v>
      </c>
    </row>
    <row r="476" spans="1:2" x14ac:dyDescent="0.5">
      <c r="A476">
        <v>528.19000244140625</v>
      </c>
      <c r="B476">
        <v>30.5</v>
      </c>
    </row>
    <row r="477" spans="1:2" x14ac:dyDescent="0.5">
      <c r="A477">
        <v>528.20001220703125</v>
      </c>
      <c r="B477">
        <v>48.5</v>
      </c>
    </row>
    <row r="478" spans="1:2" x14ac:dyDescent="0.5">
      <c r="A478">
        <v>528.21002197265625</v>
      </c>
      <c r="B478">
        <v>89.25</v>
      </c>
    </row>
    <row r="479" spans="1:2" x14ac:dyDescent="0.5">
      <c r="A479">
        <v>528.219970703125</v>
      </c>
      <c r="B479">
        <v>108</v>
      </c>
    </row>
    <row r="480" spans="1:2" x14ac:dyDescent="0.5">
      <c r="A480">
        <v>528.22998046875</v>
      </c>
      <c r="B480">
        <v>94</v>
      </c>
    </row>
    <row r="481" spans="1:2" x14ac:dyDescent="0.5">
      <c r="A481">
        <v>528.239990234375</v>
      </c>
      <c r="B481">
        <v>117.5</v>
      </c>
    </row>
    <row r="482" spans="1:2" x14ac:dyDescent="0.5">
      <c r="A482">
        <v>528.25</v>
      </c>
      <c r="B482">
        <v>158.30000305175781</v>
      </c>
    </row>
    <row r="483" spans="1:2" x14ac:dyDescent="0.5">
      <c r="A483">
        <v>528.260009765625</v>
      </c>
      <c r="B483">
        <v>197.80000305175781</v>
      </c>
    </row>
    <row r="484" spans="1:2" x14ac:dyDescent="0.5">
      <c r="A484">
        <v>528.27099609375</v>
      </c>
      <c r="B484">
        <v>301</v>
      </c>
    </row>
    <row r="485" spans="1:2" x14ac:dyDescent="0.5">
      <c r="A485">
        <v>528.281005859375</v>
      </c>
      <c r="B485">
        <v>414.5</v>
      </c>
    </row>
    <row r="486" spans="1:2" x14ac:dyDescent="0.5">
      <c r="A486">
        <v>528.291015625</v>
      </c>
      <c r="B486">
        <v>510</v>
      </c>
    </row>
    <row r="487" spans="1:2" x14ac:dyDescent="0.5">
      <c r="A487">
        <v>528.301025390625</v>
      </c>
      <c r="B487">
        <v>623.20001220703125</v>
      </c>
    </row>
    <row r="488" spans="1:2" x14ac:dyDescent="0.5">
      <c r="A488">
        <v>528.31097412109375</v>
      </c>
      <c r="B488">
        <v>579.79998779296875</v>
      </c>
    </row>
    <row r="489" spans="1:2" x14ac:dyDescent="0.5">
      <c r="A489">
        <v>528.32098388671875</v>
      </c>
      <c r="B489">
        <v>407.5</v>
      </c>
    </row>
    <row r="490" spans="1:2" x14ac:dyDescent="0.5">
      <c r="A490">
        <v>528.33099365234375</v>
      </c>
      <c r="B490">
        <v>372</v>
      </c>
    </row>
    <row r="491" spans="1:2" x14ac:dyDescent="0.5">
      <c r="A491">
        <v>528.34100341796875</v>
      </c>
      <c r="B491">
        <v>354.5</v>
      </c>
    </row>
    <row r="492" spans="1:2" x14ac:dyDescent="0.5">
      <c r="A492">
        <v>528.35101318359375</v>
      </c>
      <c r="B492">
        <v>223.19999694824219</v>
      </c>
    </row>
    <row r="493" spans="1:2" x14ac:dyDescent="0.5">
      <c r="A493">
        <v>528.36102294921875</v>
      </c>
      <c r="B493">
        <v>129</v>
      </c>
    </row>
    <row r="494" spans="1:2" x14ac:dyDescent="0.5">
      <c r="A494">
        <v>528.3709716796875</v>
      </c>
      <c r="B494">
        <v>80.5</v>
      </c>
    </row>
    <row r="495" spans="1:2" x14ac:dyDescent="0.5">
      <c r="A495">
        <v>528.3809814453125</v>
      </c>
      <c r="B495">
        <v>45.5</v>
      </c>
    </row>
    <row r="496" spans="1:2" x14ac:dyDescent="0.5">
      <c r="A496">
        <v>528.3909912109375</v>
      </c>
      <c r="B496">
        <v>45</v>
      </c>
    </row>
    <row r="497" spans="1:2" x14ac:dyDescent="0.5">
      <c r="A497">
        <v>528.4010009765625</v>
      </c>
      <c r="B497">
        <v>42.25</v>
      </c>
    </row>
    <row r="498" spans="1:2" x14ac:dyDescent="0.5">
      <c r="A498">
        <v>528.4110107421875</v>
      </c>
      <c r="B498">
        <v>39.5</v>
      </c>
    </row>
    <row r="499" spans="1:2" x14ac:dyDescent="0.5">
      <c r="A499">
        <v>528.4210205078125</v>
      </c>
      <c r="B499">
        <v>51.75</v>
      </c>
    </row>
    <row r="500" spans="1:2" x14ac:dyDescent="0.5">
      <c r="A500">
        <v>528.4310302734375</v>
      </c>
      <c r="B500">
        <v>44.25</v>
      </c>
    </row>
    <row r="501" spans="1:2" x14ac:dyDescent="0.5">
      <c r="A501">
        <v>528.44097900390625</v>
      </c>
      <c r="B501">
        <v>20</v>
      </c>
    </row>
    <row r="502" spans="1:2" x14ac:dyDescent="0.5">
      <c r="A502">
        <v>528.45098876953125</v>
      </c>
      <c r="B502">
        <v>21.25</v>
      </c>
    </row>
    <row r="503" spans="1:2" x14ac:dyDescent="0.5">
      <c r="A503">
        <v>528.46099853515625</v>
      </c>
      <c r="B503">
        <v>38.5</v>
      </c>
    </row>
    <row r="504" spans="1:2" x14ac:dyDescent="0.5">
      <c r="A504">
        <v>528.47100830078125</v>
      </c>
      <c r="B504">
        <v>38.25</v>
      </c>
    </row>
    <row r="505" spans="1:2" x14ac:dyDescent="0.5">
      <c r="A505">
        <v>528.48101806640625</v>
      </c>
      <c r="B505">
        <v>23.75</v>
      </c>
    </row>
    <row r="506" spans="1:2" x14ac:dyDescent="0.5">
      <c r="A506">
        <v>528.49102783203125</v>
      </c>
      <c r="B506">
        <v>12.25</v>
      </c>
    </row>
    <row r="507" spans="1:2" x14ac:dyDescent="0.5">
      <c r="A507">
        <v>528.5009765625</v>
      </c>
      <c r="B507">
        <v>7.25</v>
      </c>
    </row>
    <row r="508" spans="1:2" x14ac:dyDescent="0.5">
      <c r="A508">
        <v>528.510986328125</v>
      </c>
      <c r="B508">
        <v>7.75</v>
      </c>
    </row>
    <row r="509" spans="1:2" x14ac:dyDescent="0.5">
      <c r="A509">
        <v>528.52099609375</v>
      </c>
      <c r="B509">
        <v>16</v>
      </c>
    </row>
    <row r="510" spans="1:2" x14ac:dyDescent="0.5">
      <c r="A510">
        <v>528.531005859375</v>
      </c>
      <c r="B510">
        <v>21.25</v>
      </c>
    </row>
    <row r="511" spans="1:2" x14ac:dyDescent="0.5">
      <c r="A511">
        <v>528.541015625</v>
      </c>
      <c r="B511">
        <v>27</v>
      </c>
    </row>
    <row r="512" spans="1:2" x14ac:dyDescent="0.5">
      <c r="A512">
        <v>528.552001953125</v>
      </c>
      <c r="B512">
        <v>73.25</v>
      </c>
    </row>
    <row r="513" spans="1:2" x14ac:dyDescent="0.5">
      <c r="A513">
        <v>528.56201171875</v>
      </c>
      <c r="B513">
        <v>107</v>
      </c>
    </row>
    <row r="514" spans="1:2" x14ac:dyDescent="0.5">
      <c r="A514">
        <v>528.572021484375</v>
      </c>
      <c r="B514">
        <v>74</v>
      </c>
    </row>
    <row r="515" spans="1:2" x14ac:dyDescent="0.5">
      <c r="A515">
        <v>528.58197021484375</v>
      </c>
      <c r="B515">
        <v>49</v>
      </c>
    </row>
    <row r="516" spans="1:2" x14ac:dyDescent="0.5">
      <c r="A516">
        <v>528.59197998046875</v>
      </c>
      <c r="B516">
        <v>48.75</v>
      </c>
    </row>
    <row r="517" spans="1:2" x14ac:dyDescent="0.5">
      <c r="A517">
        <v>528.60198974609375</v>
      </c>
      <c r="B517">
        <v>31.5</v>
      </c>
    </row>
    <row r="518" spans="1:2" x14ac:dyDescent="0.5">
      <c r="A518">
        <v>528.61199951171875</v>
      </c>
      <c r="B518">
        <v>12</v>
      </c>
    </row>
    <row r="519" spans="1:2" x14ac:dyDescent="0.5">
      <c r="A519">
        <v>528.62200927734375</v>
      </c>
      <c r="B519">
        <v>14.75</v>
      </c>
    </row>
    <row r="520" spans="1:2" x14ac:dyDescent="0.5">
      <c r="A520">
        <v>528.63201904296875</v>
      </c>
      <c r="B520">
        <v>28.5</v>
      </c>
    </row>
    <row r="521" spans="1:2" x14ac:dyDescent="0.5">
      <c r="A521">
        <v>528.64202880859375</v>
      </c>
      <c r="B521">
        <v>38.75</v>
      </c>
    </row>
    <row r="522" spans="1:2" x14ac:dyDescent="0.5">
      <c r="A522">
        <v>528.6519775390625</v>
      </c>
      <c r="B522">
        <v>84.5</v>
      </c>
    </row>
    <row r="523" spans="1:2" x14ac:dyDescent="0.5">
      <c r="A523">
        <v>528.6619873046875</v>
      </c>
      <c r="B523">
        <v>156</v>
      </c>
    </row>
    <row r="524" spans="1:2" x14ac:dyDescent="0.5">
      <c r="A524">
        <v>528.6719970703125</v>
      </c>
      <c r="B524">
        <v>155.80000305175781</v>
      </c>
    </row>
    <row r="525" spans="1:2" x14ac:dyDescent="0.5">
      <c r="A525">
        <v>528.6820068359375</v>
      </c>
      <c r="B525">
        <v>87</v>
      </c>
    </row>
    <row r="526" spans="1:2" x14ac:dyDescent="0.5">
      <c r="A526">
        <v>528.6920166015625</v>
      </c>
      <c r="B526">
        <v>42.5</v>
      </c>
    </row>
    <row r="527" spans="1:2" x14ac:dyDescent="0.5">
      <c r="A527">
        <v>528.7020263671875</v>
      </c>
      <c r="B527">
        <v>79.75</v>
      </c>
    </row>
    <row r="528" spans="1:2" x14ac:dyDescent="0.5">
      <c r="A528">
        <v>528.71197509765625</v>
      </c>
      <c r="B528">
        <v>185.30000305175781</v>
      </c>
    </row>
    <row r="529" spans="1:2" x14ac:dyDescent="0.5">
      <c r="A529">
        <v>528.72198486328125</v>
      </c>
      <c r="B529">
        <v>261</v>
      </c>
    </row>
    <row r="530" spans="1:2" x14ac:dyDescent="0.5">
      <c r="A530">
        <v>528.73199462890625</v>
      </c>
      <c r="B530">
        <v>261.5</v>
      </c>
    </row>
    <row r="531" spans="1:2" x14ac:dyDescent="0.5">
      <c r="A531">
        <v>528.74200439453125</v>
      </c>
      <c r="B531">
        <v>231</v>
      </c>
    </row>
    <row r="532" spans="1:2" x14ac:dyDescent="0.5">
      <c r="A532">
        <v>528.75201416015625</v>
      </c>
      <c r="B532">
        <v>216</v>
      </c>
    </row>
    <row r="533" spans="1:2" x14ac:dyDescent="0.5">
      <c r="A533">
        <v>528.76202392578125</v>
      </c>
      <c r="B533">
        <v>305.79998779296875</v>
      </c>
    </row>
    <row r="534" spans="1:2" x14ac:dyDescent="0.5">
      <c r="A534">
        <v>528.77197265625</v>
      </c>
      <c r="B534">
        <v>502</v>
      </c>
    </row>
    <row r="535" spans="1:2" x14ac:dyDescent="0.5">
      <c r="A535">
        <v>528.781982421875</v>
      </c>
      <c r="B535">
        <v>625.5</v>
      </c>
    </row>
    <row r="536" spans="1:2" x14ac:dyDescent="0.5">
      <c r="A536">
        <v>528.7919921875</v>
      </c>
      <c r="B536">
        <v>631.5</v>
      </c>
    </row>
    <row r="537" spans="1:2" x14ac:dyDescent="0.5">
      <c r="A537">
        <v>528.802001953125</v>
      </c>
      <c r="B537">
        <v>651.79998779296875</v>
      </c>
    </row>
    <row r="538" spans="1:2" x14ac:dyDescent="0.5">
      <c r="A538">
        <v>528.81201171875</v>
      </c>
      <c r="B538">
        <v>642.29998779296875</v>
      </c>
    </row>
    <row r="539" spans="1:2" x14ac:dyDescent="0.5">
      <c r="A539">
        <v>528.822998046875</v>
      </c>
      <c r="B539">
        <v>561.5</v>
      </c>
    </row>
    <row r="540" spans="1:2" x14ac:dyDescent="0.5">
      <c r="A540">
        <v>528.8330078125</v>
      </c>
      <c r="B540">
        <v>514.29998779296875</v>
      </c>
    </row>
    <row r="541" spans="1:2" x14ac:dyDescent="0.5">
      <c r="A541">
        <v>528.843017578125</v>
      </c>
      <c r="B541">
        <v>463.5</v>
      </c>
    </row>
    <row r="542" spans="1:2" x14ac:dyDescent="0.5">
      <c r="A542">
        <v>528.85302734375</v>
      </c>
      <c r="B542">
        <v>401.79998779296875</v>
      </c>
    </row>
    <row r="543" spans="1:2" x14ac:dyDescent="0.5">
      <c r="A543">
        <v>528.86297607421875</v>
      </c>
      <c r="B543">
        <v>341.79998779296875</v>
      </c>
    </row>
    <row r="544" spans="1:2" x14ac:dyDescent="0.5">
      <c r="A544">
        <v>528.87298583984375</v>
      </c>
      <c r="B544">
        <v>244.69999694824219</v>
      </c>
    </row>
    <row r="545" spans="1:2" x14ac:dyDescent="0.5">
      <c r="A545">
        <v>528.88299560546875</v>
      </c>
      <c r="B545">
        <v>209.5</v>
      </c>
    </row>
    <row r="546" spans="1:2" x14ac:dyDescent="0.5">
      <c r="A546">
        <v>528.89300537109375</v>
      </c>
      <c r="B546">
        <v>199.19999694824219</v>
      </c>
    </row>
    <row r="547" spans="1:2" x14ac:dyDescent="0.5">
      <c r="A547">
        <v>528.90301513671875</v>
      </c>
      <c r="B547">
        <v>146</v>
      </c>
    </row>
    <row r="548" spans="1:2" x14ac:dyDescent="0.5">
      <c r="A548">
        <v>528.91302490234375</v>
      </c>
      <c r="B548">
        <v>116.30000305175781</v>
      </c>
    </row>
    <row r="549" spans="1:2" x14ac:dyDescent="0.5">
      <c r="A549">
        <v>528.9229736328125</v>
      </c>
      <c r="B549">
        <v>90.75</v>
      </c>
    </row>
    <row r="550" spans="1:2" x14ac:dyDescent="0.5">
      <c r="A550">
        <v>528.9329833984375</v>
      </c>
      <c r="B550">
        <v>68.5</v>
      </c>
    </row>
    <row r="551" spans="1:2" x14ac:dyDescent="0.5">
      <c r="A551">
        <v>528.9429931640625</v>
      </c>
      <c r="B551">
        <v>68.75</v>
      </c>
    </row>
    <row r="552" spans="1:2" x14ac:dyDescent="0.5">
      <c r="A552">
        <v>528.9530029296875</v>
      </c>
      <c r="B552">
        <v>73.5</v>
      </c>
    </row>
    <row r="553" spans="1:2" x14ac:dyDescent="0.5">
      <c r="A553">
        <v>528.9630126953125</v>
      </c>
      <c r="B553">
        <v>56.25</v>
      </c>
    </row>
    <row r="554" spans="1:2" x14ac:dyDescent="0.5">
      <c r="A554">
        <v>528.9730224609375</v>
      </c>
      <c r="B554">
        <v>20.5</v>
      </c>
    </row>
    <row r="555" spans="1:2" x14ac:dyDescent="0.5">
      <c r="A555">
        <v>528.98297119140625</v>
      </c>
      <c r="B555">
        <v>10.75</v>
      </c>
    </row>
    <row r="556" spans="1:2" x14ac:dyDescent="0.5">
      <c r="A556">
        <v>528.99298095703125</v>
      </c>
      <c r="B556">
        <v>36</v>
      </c>
    </row>
    <row r="557" spans="1:2" x14ac:dyDescent="0.5">
      <c r="A557">
        <v>529.00299072265625</v>
      </c>
      <c r="B557">
        <v>64.5</v>
      </c>
    </row>
    <row r="558" spans="1:2" x14ac:dyDescent="0.5">
      <c r="A558">
        <v>529.01300048828125</v>
      </c>
      <c r="B558">
        <v>70.25</v>
      </c>
    </row>
    <row r="559" spans="1:2" x14ac:dyDescent="0.5">
      <c r="A559">
        <v>529.02301025390625</v>
      </c>
      <c r="B559">
        <v>65.25</v>
      </c>
    </row>
    <row r="560" spans="1:2" x14ac:dyDescent="0.5">
      <c r="A560">
        <v>529.03302001953125</v>
      </c>
      <c r="B560">
        <v>62.5</v>
      </c>
    </row>
    <row r="561" spans="1:2" x14ac:dyDescent="0.5">
      <c r="A561">
        <v>529.04302978515625</v>
      </c>
      <c r="B561">
        <v>56.5</v>
      </c>
    </row>
    <row r="562" spans="1:2" x14ac:dyDescent="0.5">
      <c r="A562">
        <v>529.052978515625</v>
      </c>
      <c r="B562">
        <v>48.25</v>
      </c>
    </row>
    <row r="563" spans="1:2" x14ac:dyDescent="0.5">
      <c r="A563">
        <v>529.06298828125</v>
      </c>
      <c r="B563">
        <v>46</v>
      </c>
    </row>
    <row r="564" spans="1:2" x14ac:dyDescent="0.5">
      <c r="A564">
        <v>529.072998046875</v>
      </c>
      <c r="B564">
        <v>37</v>
      </c>
    </row>
    <row r="565" spans="1:2" x14ac:dyDescent="0.5">
      <c r="A565">
        <v>529.0830078125</v>
      </c>
      <c r="B565">
        <v>18.25</v>
      </c>
    </row>
    <row r="566" spans="1:2" x14ac:dyDescent="0.5">
      <c r="A566">
        <v>529.093994140625</v>
      </c>
      <c r="B566">
        <v>5.75</v>
      </c>
    </row>
    <row r="567" spans="1:2" x14ac:dyDescent="0.5">
      <c r="A567">
        <v>529.10400390625</v>
      </c>
      <c r="B567">
        <v>3</v>
      </c>
    </row>
    <row r="568" spans="1:2" x14ac:dyDescent="0.5">
      <c r="A568">
        <v>529.114013671875</v>
      </c>
      <c r="B568">
        <v>25.75</v>
      </c>
    </row>
    <row r="569" spans="1:2" x14ac:dyDescent="0.5">
      <c r="A569">
        <v>529.1240234375</v>
      </c>
      <c r="B569">
        <v>45.5</v>
      </c>
    </row>
    <row r="570" spans="1:2" x14ac:dyDescent="0.5">
      <c r="A570">
        <v>529.13397216796875</v>
      </c>
      <c r="B570">
        <v>29.75</v>
      </c>
    </row>
    <row r="571" spans="1:2" x14ac:dyDescent="0.5">
      <c r="A571">
        <v>529.14398193359375</v>
      </c>
      <c r="B571">
        <v>21.25</v>
      </c>
    </row>
    <row r="572" spans="1:2" x14ac:dyDescent="0.5">
      <c r="A572">
        <v>529.15399169921875</v>
      </c>
      <c r="B572">
        <v>37.5</v>
      </c>
    </row>
    <row r="573" spans="1:2" x14ac:dyDescent="0.5">
      <c r="A573">
        <v>529.16400146484375</v>
      </c>
      <c r="B573">
        <v>65.75</v>
      </c>
    </row>
    <row r="574" spans="1:2" x14ac:dyDescent="0.5">
      <c r="A574">
        <v>529.17401123046875</v>
      </c>
      <c r="B574">
        <v>67.25</v>
      </c>
    </row>
    <row r="575" spans="1:2" x14ac:dyDescent="0.5">
      <c r="A575">
        <v>529.18402099609375</v>
      </c>
      <c r="B575">
        <v>43.25</v>
      </c>
    </row>
    <row r="576" spans="1:2" x14ac:dyDescent="0.5">
      <c r="A576">
        <v>529.1939697265625</v>
      </c>
      <c r="B576">
        <v>46</v>
      </c>
    </row>
    <row r="577" spans="1:2" x14ac:dyDescent="0.5">
      <c r="A577">
        <v>529.2039794921875</v>
      </c>
      <c r="B577">
        <v>66.75</v>
      </c>
    </row>
    <row r="578" spans="1:2" x14ac:dyDescent="0.5">
      <c r="A578">
        <v>529.2139892578125</v>
      </c>
      <c r="B578">
        <v>106.5</v>
      </c>
    </row>
    <row r="579" spans="1:2" x14ac:dyDescent="0.5">
      <c r="A579">
        <v>529.2239990234375</v>
      </c>
      <c r="B579">
        <v>156.30000305175781</v>
      </c>
    </row>
    <row r="580" spans="1:2" x14ac:dyDescent="0.5">
      <c r="A580">
        <v>529.2340087890625</v>
      </c>
      <c r="B580">
        <v>179.30000305175781</v>
      </c>
    </row>
    <row r="581" spans="1:2" x14ac:dyDescent="0.5">
      <c r="A581">
        <v>529.2440185546875</v>
      </c>
      <c r="B581">
        <v>208.69999694824219</v>
      </c>
    </row>
    <row r="582" spans="1:2" x14ac:dyDescent="0.5">
      <c r="A582">
        <v>529.2540283203125</v>
      </c>
      <c r="B582">
        <v>219.19999694824219</v>
      </c>
    </row>
    <row r="583" spans="1:2" x14ac:dyDescent="0.5">
      <c r="A583">
        <v>529.26397705078125</v>
      </c>
      <c r="B583">
        <v>180.80000305175781</v>
      </c>
    </row>
    <row r="584" spans="1:2" x14ac:dyDescent="0.5">
      <c r="A584">
        <v>529.27398681640625</v>
      </c>
      <c r="B584">
        <v>159.5</v>
      </c>
    </row>
    <row r="585" spans="1:2" x14ac:dyDescent="0.5">
      <c r="A585">
        <v>529.28399658203125</v>
      </c>
      <c r="B585">
        <v>139.5</v>
      </c>
    </row>
    <row r="586" spans="1:2" x14ac:dyDescent="0.5">
      <c r="A586">
        <v>529.29400634765625</v>
      </c>
      <c r="B586">
        <v>127.5</v>
      </c>
    </row>
  </sheetData>
  <sheetProtection formatCells="0"/>
  <sortState xmlns:xlrd2="http://schemas.microsoft.com/office/spreadsheetml/2017/richdata2" ref="A1:B586">
    <sortCondition ref="A1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V586"/>
  <sheetViews>
    <sheetView workbookViewId="0"/>
  </sheetViews>
  <sheetFormatPr defaultRowHeight="14.35" x14ac:dyDescent="0.5"/>
  <cols>
    <col min="6" max="6" width="17.703125" customWidth="1"/>
  </cols>
  <sheetData>
    <row r="1" spans="1:22" ht="14.7" thickBot="1" x14ac:dyDescent="0.55000000000000004">
      <c r="A1">
        <v>523.43499755859375</v>
      </c>
      <c r="B1">
        <v>21.25</v>
      </c>
      <c r="C1" s="2" t="s">
        <v>21</v>
      </c>
      <c r="D1">
        <f>D2 - (1/$G$6)</f>
        <v>523.77398681640625</v>
      </c>
      <c r="E1">
        <v>0</v>
      </c>
      <c r="G1" s="2" t="s">
        <v>23</v>
      </c>
      <c r="H1" s="2" t="s">
        <v>24</v>
      </c>
      <c r="I1" s="2" t="s">
        <v>24</v>
      </c>
      <c r="J1">
        <f>'hidden params'!J1</f>
        <v>1</v>
      </c>
      <c r="K1">
        <f>IF(ISNUMBER(D1),ROUND((D1-I$2)*$G$6,0),"")</f>
        <v>0</v>
      </c>
      <c r="L1">
        <f>IF(ISNUMBER((((EXP(GAMMALN($I$3+1)))/((EXP(GAMMALN(K1+1)))*(EXP(GAMMALN($I$3-K1+1))))))*(($I$8)^K1)*((1-$I$8)^($I$3-K1))),(((EXP(GAMMALN($I$3+1)))/((EXP(GAMMALN(K1+1)))*(EXP(GAMMALN($I$3-K1+1))))))*(($I$8)^K1)*((1-$I$8)^($I$3-K1)),0)</f>
        <v>0.1716956787066912</v>
      </c>
      <c r="M1">
        <f>I$7*(L$1*J1) + $I$4</f>
        <v>589.24645478215155</v>
      </c>
      <c r="N1">
        <f>IF(ISNUMBER((((EXP(GAMMALN($I$22+1)))/((EXP(GAMMALN(K1+1)))*(EXP(GAMMALN($I$22-K1+1))))))*(($I$11)^K1)*((1-$I$11)^($I$22-K1))),(((EXP(GAMMALN($I$22+1)))/((EXP(GAMMALN(K1+1)))*(EXP(GAMMALN($I$22-K1+1))))))*(($I$11)^K1)*((1-$I$11)^($I$22-K1)),0)</f>
        <v>1.4310846253353434E-2</v>
      </c>
      <c r="O1">
        <f>I$10*(N$1*J1)+$I$4</f>
        <v>3998.4474791544253</v>
      </c>
      <c r="P1">
        <f>IF(ISNUMBER(D1),SUM(M1,O1,V1)-(2*$I$4),"")</f>
        <v>5795.0601108175624</v>
      </c>
      <c r="Q1">
        <f>IF(ISNUMBER(P1),P1-E1,"")</f>
        <v>5795.0601108175624</v>
      </c>
      <c r="R1">
        <f>IF(ISNUMBER(P1),Q1*Q1,"")</f>
        <v>33582721.687988862</v>
      </c>
      <c r="S1">
        <f>IF(ISNUMBER(P1),((IF(P1&gt;E1,I$5*(P1-E1),P1-E1)))^2,"")</f>
        <v>33582721.687988862</v>
      </c>
      <c r="T1">
        <f>IF(ISNUMBER(P1),(M1*D1),"")</f>
        <v>308631.96483868075</v>
      </c>
      <c r="U1">
        <f>IF(ISNUMBER((((EXP(GAMMALN($I$23+1)))/((EXP(GAMMALN(K1+1)))*(EXP(GAMMALN($I$23-K1+1))))))*(($I$14)^K1)*((1-$I$14)^($I$23-K1))),(((EXP(GAMMALN($I$23+1)))/((EXP(GAMMALN(K1+1)))*(EXP(GAMMALN($I$23-K1+1))))))*(($I$14)^K1)*((1-$I$14)^($I$23-K1)),0)</f>
        <v>5.0338188856666622E-3</v>
      </c>
      <c r="V1">
        <f>I$13*(U$1*J1)+$I$4</f>
        <v>1207.3661768915244</v>
      </c>
    </row>
    <row r="2" spans="1:22" ht="14.7" thickTop="1" x14ac:dyDescent="0.5">
      <c r="A2">
        <v>523.44500732421875</v>
      </c>
      <c r="B2">
        <v>6</v>
      </c>
      <c r="C2" s="2" t="s">
        <v>22</v>
      </c>
      <c r="D2">
        <v>524.27398681640625</v>
      </c>
      <c r="E2">
        <v>45600</v>
      </c>
      <c r="F2" s="3" t="s">
        <v>25</v>
      </c>
      <c r="G2" s="4">
        <v>3.052001953125</v>
      </c>
      <c r="H2" t="s">
        <v>434</v>
      </c>
      <c r="I2">
        <f>'hidden params'!I2</f>
        <v>523.77129500000001</v>
      </c>
      <c r="J2">
        <f>'hidden params'!J2</f>
        <v>0.60095572250709473</v>
      </c>
      <c r="K2">
        <f t="shared" ref="K2:K30" si="0">IF(ISNUMBER(D2),ROUND((D2-I$2)*$G$6,0),"")</f>
        <v>1</v>
      </c>
      <c r="L2">
        <f t="shared" ref="L2:L30" si="1">IF(ISNUMBER((((EXP(GAMMALN($I$3+1)))/((EXP(GAMMALN(K2+1)))*(EXP(GAMMALN($I$3-K2+1))))))*(($I$8)^K2)*((1-$I$8)^($I$3-K2))),(((EXP(GAMMALN($I$3+1)))/((EXP(GAMMALN(K2+1)))*(EXP(GAMMALN($I$3-K2+1))))))*(($I$8)^K2)*((1-$I$8)^($I$3-K2)),0)</f>
        <v>0.81048981587802016</v>
      </c>
      <c r="M2">
        <f>I$7*((L$1*J2)+(L$2*J1)) + $I$4</f>
        <v>3135.6501698287461</v>
      </c>
      <c r="N2">
        <f t="shared" ref="N2:N30" si="2">IF(ISNUMBER((((EXP(GAMMALN($I$22+1)))/((EXP(GAMMALN(K2+1)))*(EXP(GAMMALN($I$22-K2+1))))))*(($I$11)^K2)*((1-$I$11)^($I$22-K2))),(((EXP(GAMMALN($I$22+1)))/((EXP(GAMMALN(K2+1)))*(EXP(GAMMALN($I$22-K2+1))))))*(($I$11)^K2)*((1-$I$11)^($I$22-K2)),0)</f>
        <v>9.8621395862653366E-2</v>
      </c>
      <c r="O2">
        <f>I$10*((N$1*J2)+(N$2*J1))+$I$4</f>
        <v>29957.687471475958</v>
      </c>
      <c r="P2">
        <f t="shared" ref="P2:P30" si="3">IF(ISNUMBER(D2),SUM(M2,O2,V2)-(2*$I$4),"")</f>
        <v>43904.397639673625</v>
      </c>
      <c r="Q2">
        <f t="shared" ref="Q2:Q30" si="4">IF(ISNUMBER(P2),P2-E2,"")</f>
        <v>-1695.6023603263748</v>
      </c>
      <c r="R2">
        <f t="shared" ref="R2:R30" si="5">IF(ISNUMBER(P2),Q2*Q2,"")</f>
        <v>2875067.3643443733</v>
      </c>
      <c r="S2">
        <f t="shared" ref="S2:S30" si="6">IF(ISNUMBER(P2),((IF(P2&gt;E2,I$5*(P2-E2),P2-E2)))^2,"")</f>
        <v>2875067.3643443733</v>
      </c>
      <c r="T2">
        <f t="shared" ref="T2:T30" si="7">IF(ISNUMBER(P2),(M2*D2),"")</f>
        <v>1643939.8157976582</v>
      </c>
      <c r="U2">
        <f t="shared" ref="U2:U30" si="8">IF(ISNUMBER((((EXP(GAMMALN($I$23+1)))/((EXP(GAMMALN(K2+1)))*(EXP(GAMMALN($I$23-K2+1))))))*(($I$14)^K2)*((1-$I$14)^($I$23-K2))),(((EXP(GAMMALN($I$23+1)))/((EXP(GAMMALN(K2+1)))*(EXP(GAMMALN($I$23-K2+1))))))*(($I$14)^K2)*((1-$I$14)^($I$23-K2)),0)</f>
        <v>4.2048976366017177E-2</v>
      </c>
      <c r="V2">
        <f>I$13*((U$1*J2)+(U$2*J1))+$I$4</f>
        <v>10811.059998379467</v>
      </c>
    </row>
    <row r="3" spans="1:22" x14ac:dyDescent="0.5">
      <c r="A3">
        <v>523.45501708984375</v>
      </c>
      <c r="B3">
        <v>10</v>
      </c>
      <c r="D3">
        <v>524.77398681640625</v>
      </c>
      <c r="E3">
        <v>135600</v>
      </c>
      <c r="F3" s="7" t="s">
        <v>19</v>
      </c>
      <c r="G3" s="8">
        <f>IF(ISBLANK(G2),"",$G$2*$G$6)</f>
        <v>6.10400390625</v>
      </c>
      <c r="H3" s="21" t="s">
        <v>435</v>
      </c>
      <c r="I3" s="21">
        <v>1.0197048577726044</v>
      </c>
      <c r="J3">
        <f>'hidden params'!J3</f>
        <v>0.20220994369181175</v>
      </c>
      <c r="K3">
        <f t="shared" si="0"/>
        <v>2</v>
      </c>
      <c r="L3">
        <f t="shared" si="1"/>
        <v>3.6966180524651081E-2</v>
      </c>
      <c r="M3">
        <f>I$7*((L$1*J3)+(L$2*J2)+(L$3*J1)) + $I$4</f>
        <v>1917.5984645140288</v>
      </c>
      <c r="N3">
        <f t="shared" si="2"/>
        <v>0.26771877516940495</v>
      </c>
      <c r="O3">
        <f>I$10*((N$1*J3)+(N$2*J2)+(N$3*J1))+$I$4</f>
        <v>92168.309459362092</v>
      </c>
      <c r="P3">
        <f t="shared" si="3"/>
        <v>135725.54010792755</v>
      </c>
      <c r="Q3">
        <f t="shared" si="4"/>
        <v>125.54010792754707</v>
      </c>
      <c r="R3">
        <f t="shared" si="5"/>
        <v>15760.318698460167</v>
      </c>
      <c r="S3">
        <f t="shared" si="6"/>
        <v>15760.318698460167</v>
      </c>
      <c r="T3">
        <f t="shared" si="7"/>
        <v>1006305.7913360458</v>
      </c>
      <c r="U3">
        <f t="shared" si="8"/>
        <v>0.14731883230530554</v>
      </c>
      <c r="V3">
        <f>I$13*((U$1*J3)+(U$2*J2)+(U$3*J1))+$I$4</f>
        <v>41639.632184061957</v>
      </c>
    </row>
    <row r="4" spans="1:22" x14ac:dyDescent="0.5">
      <c r="A4">
        <v>523.46502685546875</v>
      </c>
      <c r="B4">
        <v>20.25</v>
      </c>
      <c r="D4">
        <v>525.28497314453125</v>
      </c>
      <c r="E4">
        <v>240000</v>
      </c>
      <c r="F4" s="5" t="s">
        <v>26</v>
      </c>
      <c r="G4" s="6">
        <v>525.67010498046875</v>
      </c>
      <c r="H4" t="s">
        <v>11</v>
      </c>
      <c r="I4">
        <v>5.2696705658689623E-9</v>
      </c>
      <c r="J4">
        <f>'hidden params'!J4</f>
        <v>4.9195920044795109E-2</v>
      </c>
      <c r="K4">
        <f t="shared" si="0"/>
        <v>3</v>
      </c>
      <c r="L4">
        <f t="shared" si="1"/>
        <v>0</v>
      </c>
      <c r="M4">
        <f>I$7*((L$1*J4)+(L$2*J3)+(L$3*J2)+(L$4*J1)) + $I$4</f>
        <v>667.68370716463119</v>
      </c>
      <c r="N4">
        <f t="shared" si="2"/>
        <v>0.35401987201030766</v>
      </c>
      <c r="O4">
        <f>I$10*((N$1*J4)+(N$2*J3)+(N$3*J2)+(N$4*J1))+$I$4</f>
        <v>149633.47107315899</v>
      </c>
      <c r="P4">
        <f t="shared" si="3"/>
        <v>240307.55175180591</v>
      </c>
      <c r="Q4">
        <f t="shared" si="4"/>
        <v>307.55175180590595</v>
      </c>
      <c r="R4">
        <f t="shared" si="5"/>
        <v>94588.08003888157</v>
      </c>
      <c r="S4">
        <f t="shared" si="6"/>
        <v>94588.08003888157</v>
      </c>
      <c r="T4">
        <f t="shared" si="7"/>
        <v>350724.21818701434</v>
      </c>
      <c r="U4">
        <f t="shared" si="8"/>
        <v>0.27797726635232967</v>
      </c>
      <c r="V4">
        <f>I$13*((U$1*J4)+(U$2*J3)+(U$3*J2)+(U$4*J1))+$I$4</f>
        <v>90006.396971492824</v>
      </c>
    </row>
    <row r="5" spans="1:22" ht="14.7" thickBot="1" x14ac:dyDescent="0.55000000000000004">
      <c r="A5">
        <v>523.4749755859375</v>
      </c>
      <c r="B5">
        <v>36</v>
      </c>
      <c r="D5">
        <v>525.78497314453125</v>
      </c>
      <c r="E5">
        <v>258000</v>
      </c>
      <c r="F5" s="9" t="s">
        <v>27</v>
      </c>
      <c r="G5" s="10">
        <f>($G$4-1.00794)*$G$6</f>
        <v>1049.3243299609376</v>
      </c>
      <c r="H5" t="s">
        <v>436</v>
      </c>
      <c r="I5">
        <f>'hidden params'!D2</f>
        <v>1</v>
      </c>
      <c r="J5">
        <f>'hidden params'!J5</f>
        <v>9.56276746222493E-3</v>
      </c>
      <c r="K5">
        <f t="shared" si="0"/>
        <v>4</v>
      </c>
      <c r="L5">
        <f t="shared" si="1"/>
        <v>0</v>
      </c>
      <c r="M5">
        <f>I$7*((L$1*J5)+(L$2*J4)+(L$3*J3)+(L$4*J2)+(L$5*J1)) + $I$4</f>
        <v>168.12859034878446</v>
      </c>
      <c r="N5">
        <f t="shared" si="2"/>
        <v>0.22169792629882246</v>
      </c>
      <c r="O5">
        <f>I$10*((N$1*J5)+(N$2*J4)+(N$3*J3)+(N$4*J2)+(N$5*J1))+$I$4</f>
        <v>137903.97445245154</v>
      </c>
      <c r="P5">
        <f t="shared" si="3"/>
        <v>257706.74401790323</v>
      </c>
      <c r="Q5">
        <f t="shared" si="4"/>
        <v>-293.25598209677264</v>
      </c>
      <c r="R5">
        <f t="shared" si="5"/>
        <v>85999.071035542642</v>
      </c>
      <c r="S5">
        <f t="shared" si="6"/>
        <v>85999.071035542642</v>
      </c>
      <c r="T5">
        <f t="shared" si="7"/>
        <v>88399.486361363524</v>
      </c>
      <c r="U5">
        <f t="shared" si="8"/>
        <v>0.29982932830645648</v>
      </c>
      <c r="V5">
        <f>I$13*((U$1*J5)+(U$2*J4)+(U$3*J3)+(U$4*J2)+(U$5*J1))+$I$4</f>
        <v>119634.64097511343</v>
      </c>
    </row>
    <row r="6" spans="1:22" ht="14.7" thickTop="1" x14ac:dyDescent="0.5">
      <c r="A6">
        <v>523.4849853515625</v>
      </c>
      <c r="B6">
        <v>49.5</v>
      </c>
      <c r="D6">
        <v>526.2860107421875</v>
      </c>
      <c r="E6">
        <v>175200</v>
      </c>
      <c r="F6" t="s">
        <v>28</v>
      </c>
      <c r="G6">
        <v>2</v>
      </c>
      <c r="H6" t="s">
        <v>437</v>
      </c>
      <c r="I6">
        <f>SUM(S1:S30)</f>
        <v>39819823.944113187</v>
      </c>
      <c r="J6">
        <f>'hidden params'!J6</f>
        <v>1.5654537401586068E-3</v>
      </c>
      <c r="K6">
        <f t="shared" si="0"/>
        <v>5</v>
      </c>
      <c r="L6">
        <f t="shared" si="1"/>
        <v>0</v>
      </c>
      <c r="M6">
        <f>I$7*((L$1*J6)+(L$2*J5)+(L$3*J4)+(L$4*J3)+(L$5*J2)+(L$6*J1)) + $I$4</f>
        <v>33.762895772102674</v>
      </c>
      <c r="N6">
        <f t="shared" si="2"/>
        <v>4.62359693739633E-2</v>
      </c>
      <c r="O6">
        <f>I$10*((N$1*J6)+(N$2*J5)+(N$3*J4)+(N$4*J3)+(N$5*J2)+(N$6*J1))+$I$4</f>
        <v>74093.783285008991</v>
      </c>
      <c r="P6">
        <f t="shared" si="3"/>
        <v>175354.15722523665</v>
      </c>
      <c r="Q6">
        <f t="shared" si="4"/>
        <v>154.1572252366459</v>
      </c>
      <c r="R6">
        <f t="shared" si="5"/>
        <v>23764.450092661977</v>
      </c>
      <c r="S6">
        <f t="shared" si="6"/>
        <v>23764.450092661977</v>
      </c>
      <c r="T6">
        <f t="shared" si="7"/>
        <v>17768.939727004185</v>
      </c>
      <c r="U6">
        <f t="shared" si="8"/>
        <v>0.17798828464974681</v>
      </c>
      <c r="V6">
        <f>I$13*((U$1*J6)+(U$2*J5)+(U$3*J4)+(U$4*J3)+(U$5*J2)+(U$6*J1))+$I$4</f>
        <v>101226.61104446609</v>
      </c>
    </row>
    <row r="7" spans="1:22" x14ac:dyDescent="0.5">
      <c r="A7">
        <v>523.4949951171875</v>
      </c>
      <c r="B7">
        <v>47</v>
      </c>
      <c r="D7">
        <v>526.7860107421875</v>
      </c>
      <c r="E7">
        <v>81350</v>
      </c>
      <c r="F7" t="s">
        <v>29</v>
      </c>
      <c r="G7" s="11">
        <v>0.10000000149011612</v>
      </c>
      <c r="H7" s="21" t="s">
        <v>438</v>
      </c>
      <c r="I7" s="21">
        <v>3431.923617504056</v>
      </c>
      <c r="J7">
        <f>'hidden params'!J7</f>
        <v>2.2288478874357397E-4</v>
      </c>
      <c r="K7">
        <f t="shared" si="0"/>
        <v>6</v>
      </c>
      <c r="L7">
        <f t="shared" si="1"/>
        <v>0</v>
      </c>
      <c r="M7">
        <f>I$7*((L$1*J7)+(L$2*J6)+(L$3*J5)+(L$4*J4)+(L$5*J3)+(L$6*J2)+(L$7*J1)) + $I$4</f>
        <v>5.6988864551071536</v>
      </c>
      <c r="N7">
        <f t="shared" si="2"/>
        <v>0</v>
      </c>
      <c r="O7">
        <f>I$10*((N$1*J7)+(N$2*J6)+(N$3*J5)+(N$4*J4)+(N$5*J3)+(N$6*J2)+(N$7*J1))+$I$4</f>
        <v>25914.145879449326</v>
      </c>
      <c r="P7">
        <f t="shared" si="3"/>
        <v>81290.659970864624</v>
      </c>
      <c r="Q7">
        <f t="shared" si="4"/>
        <v>-59.340029135375516</v>
      </c>
      <c r="R7">
        <f t="shared" si="5"/>
        <v>3521.2390577872152</v>
      </c>
      <c r="S7">
        <f t="shared" si="6"/>
        <v>3521.2390577872152</v>
      </c>
      <c r="T7">
        <f t="shared" si="7"/>
        <v>3002.0936613585841</v>
      </c>
      <c r="U7">
        <f t="shared" si="8"/>
        <v>4.8112492491208941E-2</v>
      </c>
      <c r="V7">
        <f>I$13*((U$1*J7)+(U$2*J6)+(U$3*J5)+(U$4*J4)+(U$5*J3)+(U$6*J2)+(U$7*J1))+$I$4</f>
        <v>55370.815204970735</v>
      </c>
    </row>
    <row r="8" spans="1:22" x14ac:dyDescent="0.5">
      <c r="A8">
        <v>523.5050048828125</v>
      </c>
      <c r="B8">
        <v>34.25</v>
      </c>
      <c r="D8">
        <v>527.28802490234375</v>
      </c>
      <c r="E8">
        <v>26750</v>
      </c>
      <c r="F8" t="s">
        <v>30</v>
      </c>
      <c r="G8" s="11">
        <v>2.9999999329447746E-2</v>
      </c>
      <c r="H8" s="21" t="s">
        <v>439</v>
      </c>
      <c r="I8" s="21">
        <v>0.82235747575759888</v>
      </c>
      <c r="J8">
        <f>'hidden params'!J8</f>
        <v>2.8200854503395628E-5</v>
      </c>
      <c r="K8">
        <f t="shared" si="0"/>
        <v>7</v>
      </c>
      <c r="L8">
        <f t="shared" si="1"/>
        <v>0</v>
      </c>
      <c r="M8">
        <f>I$7*((L$1*J8)+(L$2*J7)+(L$3*J6)+(L$4*J5)+(L$5*J4)+(L$6*J3)+(L$7*J2)+(L$8*J1)) + $I$4</f>
        <v>0.83518148040052753</v>
      </c>
      <c r="N8">
        <f t="shared" si="2"/>
        <v>0</v>
      </c>
      <c r="O8">
        <f>I$10*((N$1*J8)+(N$2*J7)+(N$3*J6)+(N$4*J5)+(N$5*J4)+(N$6*J3)+(N$7*J2)+(N$8*J1))+$I$4</f>
        <v>6728.7578525768904</v>
      </c>
      <c r="P8">
        <f t="shared" si="3"/>
        <v>26984.388207543681</v>
      </c>
      <c r="Q8">
        <f t="shared" si="4"/>
        <v>234.38820754368135</v>
      </c>
      <c r="R8">
        <f t="shared" si="5"/>
        <v>54937.831835539844</v>
      </c>
      <c r="S8">
        <f t="shared" si="6"/>
        <v>54937.831835539844</v>
      </c>
      <c r="T8">
        <f t="shared" si="7"/>
        <v>440.38119323540968</v>
      </c>
      <c r="U8">
        <f t="shared" si="8"/>
        <v>1.8942046273287317E-3</v>
      </c>
      <c r="V8">
        <f>I$13*((U$1*J8)+(U$2*J7)+(U$3*J6)+(U$4*J5)+(U$5*J4)+(U$6*J3)+(U$7*J2)+(U$8*J1))+$I$4</f>
        <v>20254.795173496928</v>
      </c>
    </row>
    <row r="9" spans="1:22" x14ac:dyDescent="0.5">
      <c r="A9">
        <v>523.5150146484375</v>
      </c>
      <c r="B9">
        <v>38.75</v>
      </c>
      <c r="D9">
        <v>527.79901123046875</v>
      </c>
      <c r="E9">
        <v>7877</v>
      </c>
      <c r="F9" t="s">
        <v>31</v>
      </c>
      <c r="G9">
        <v>6</v>
      </c>
      <c r="H9" t="s">
        <v>445</v>
      </c>
      <c r="I9">
        <f>I3*I8</f>
        <v>0.83856191285564041</v>
      </c>
      <c r="J9">
        <f>'hidden params'!J9</f>
        <v>3.2198967658273084E-6</v>
      </c>
      <c r="K9">
        <f t="shared" si="0"/>
        <v>8</v>
      </c>
      <c r="L9">
        <f t="shared" si="1"/>
        <v>0</v>
      </c>
      <c r="M9">
        <f>I$7*((L$1*J9)+(L$2*J8)+(L$3*J7)+(L$4*J6)+(L$5*J5)+(L$6*J4)+(L$7*J3)+(L$8*J2)+(L$9*J1)) + $I$4</f>
        <v>0.10861540142413574</v>
      </c>
      <c r="N9">
        <f t="shared" si="2"/>
        <v>0</v>
      </c>
      <c r="O9">
        <f>I$10*((N$1*J9)+(N$2*J8)+(N$3*J7)+(N$4*J6)+(N$5*J5)+(N$6*J4)+(N$7*J3)+(N$8*J2)+(N$9*J1))+$I$4</f>
        <v>1400.1746870086142</v>
      </c>
      <c r="P9">
        <f t="shared" si="3"/>
        <v>6907.2250267838044</v>
      </c>
      <c r="Q9">
        <f t="shared" si="4"/>
        <v>-969.77497321619558</v>
      </c>
      <c r="R9">
        <f t="shared" si="5"/>
        <v>940463.49867647281</v>
      </c>
      <c r="S9">
        <f t="shared" si="6"/>
        <v>940463.49867647281</v>
      </c>
      <c r="T9">
        <f t="shared" si="7"/>
        <v>57.327101476059291</v>
      </c>
      <c r="U9">
        <f t="shared" si="8"/>
        <v>0</v>
      </c>
      <c r="V9">
        <f>I$13*((U$1*J9)+(U$2*J8)+(U$3*J7)+(U$4*J6)+(U$5*J5)+(U$6*J4)+(U$7*J3)+(U$8*J2)+(U$9*J1))+$I$4</f>
        <v>5506.9417243843054</v>
      </c>
    </row>
    <row r="10" spans="1:22" x14ac:dyDescent="0.5">
      <c r="A10">
        <v>523.5250244140625</v>
      </c>
      <c r="B10">
        <v>56.75</v>
      </c>
      <c r="D10">
        <f>D9 + (1/$G$6)</f>
        <v>528.29901123046875</v>
      </c>
      <c r="E10">
        <v>0</v>
      </c>
      <c r="F10" s="2" t="s">
        <v>22</v>
      </c>
      <c r="G10">
        <v>524.26171875</v>
      </c>
      <c r="H10" s="22" t="s">
        <v>453</v>
      </c>
      <c r="I10" s="22">
        <v>279399.79288172472</v>
      </c>
      <c r="J10">
        <f>'hidden params'!J10</f>
        <v>3.3555566333987669E-7</v>
      </c>
      <c r="K10">
        <f t="shared" si="0"/>
        <v>9</v>
      </c>
      <c r="L10">
        <f t="shared" si="1"/>
        <v>0</v>
      </c>
      <c r="M10">
        <f>I$7*((L1*J$10)+(L2*J$9)+(L3*J$8)+(L4*J$7)+(L5*J$6)+(L6*J$5)+(L7*J$4)+(L8*J$3)+(L9*J$2)+(L10*J$1)) + $I$4</f>
        <v>1.2731703590370553E-2</v>
      </c>
      <c r="N10">
        <f t="shared" si="2"/>
        <v>0</v>
      </c>
      <c r="O10">
        <f>I$10*((N1*J$10)+(N2*J$9)+(N3*J$8)+(N4*J$7)+(N5*J$6)+(N6*J$5)+(N7*J$4)+(N8*J$3)+(N9*J$2)+(N10*J$1)) + $I$4</f>
        <v>244.7485095470816</v>
      </c>
      <c r="P10">
        <f t="shared" si="3"/>
        <v>1441.0521771955741</v>
      </c>
      <c r="Q10">
        <f t="shared" si="4"/>
        <v>1441.0521771955741</v>
      </c>
      <c r="R10">
        <f t="shared" si="5"/>
        <v>2076631.3774001044</v>
      </c>
      <c r="S10">
        <f t="shared" si="6"/>
        <v>2076631.3774001044</v>
      </c>
      <c r="T10">
        <f t="shared" si="7"/>
        <v>6.7261464180721724</v>
      </c>
      <c r="U10">
        <f t="shared" si="8"/>
        <v>0</v>
      </c>
      <c r="V10">
        <f>I$13*((U1*J$10)+(U2*J$9)+(U3*J$8)+(U4*J$7)+(U5*J$6)+(U6*J$5)+(U7*J$4)+(U8*J$3)+(U9*J$2)+(U10*J$1)) + $I$4</f>
        <v>1196.2909359554417</v>
      </c>
    </row>
    <row r="11" spans="1:22" x14ac:dyDescent="0.5">
      <c r="A11">
        <v>523.53497314453125</v>
      </c>
      <c r="B11">
        <v>75.5</v>
      </c>
      <c r="D11">
        <f>D10 + (1/$G$6)</f>
        <v>528.79901123046875</v>
      </c>
      <c r="E11">
        <v>0</v>
      </c>
      <c r="F11" s="2" t="s">
        <v>32</v>
      </c>
      <c r="G11">
        <v>527.313720703125</v>
      </c>
      <c r="H11" s="22" t="s">
        <v>454</v>
      </c>
      <c r="I11" s="22">
        <v>0.59385109215342791</v>
      </c>
      <c r="J11">
        <f>'hidden params'!J11</f>
        <v>3.2197744332767282E-8</v>
      </c>
      <c r="K11">
        <f t="shared" si="0"/>
        <v>10</v>
      </c>
      <c r="L11">
        <f t="shared" si="1"/>
        <v>0</v>
      </c>
      <c r="M11">
        <f t="shared" ref="M11:M30" si="9">I$7*((L2*J$10)+(L3*J$9)+(L4*J$8)+(L5*J$7)+(L6*J$6)+(L7*J$5)+(L8*J$4)+(L9*J$3)+(L10*J$2)+(L11*J$1)) + $I$4</f>
        <v>1.3418590321051622E-3</v>
      </c>
      <c r="N11">
        <f t="shared" si="2"/>
        <v>0</v>
      </c>
      <c r="O11">
        <f t="shared" ref="O11:O30" si="10">I$10*((N2*J$10)+(N3*J$9)+(N4*J$8)+(N5*J$7)+(N6*J$6)+(N7*J$5)+(N8*J$4)+(N9*J$3)+(N10*J$2)+(N11*J$1)) + $I$4</f>
        <v>37.068571052718404</v>
      </c>
      <c r="P11">
        <f t="shared" si="3"/>
        <v>254.62987075113921</v>
      </c>
      <c r="Q11">
        <f t="shared" si="4"/>
        <v>254.62987075113921</v>
      </c>
      <c r="R11">
        <f t="shared" si="5"/>
        <v>64836.37107874186</v>
      </c>
      <c r="S11">
        <f t="shared" si="6"/>
        <v>64836.37107874186</v>
      </c>
      <c r="T11">
        <f t="shared" si="7"/>
        <v>0.70957372938788354</v>
      </c>
      <c r="U11">
        <f t="shared" si="8"/>
        <v>0</v>
      </c>
      <c r="V11">
        <f t="shared" ref="V11:V30" si="11">I$13*((U2*J$10)+(U3*J$9)+(U4*J$8)+(U5*J$7)+(U6*J$6)+(U7*J$5)+(U8*J$4)+(U9*J$3)+(U10*J$2)+(U11*J$1)) + $I$4</f>
        <v>217.55995784992803</v>
      </c>
    </row>
    <row r="12" spans="1:22" x14ac:dyDescent="0.5">
      <c r="A12">
        <v>523.54498291015625</v>
      </c>
      <c r="B12">
        <v>97.75</v>
      </c>
      <c r="D12">
        <f>D11 + (1/$G$6)</f>
        <v>529.29901123046875</v>
      </c>
      <c r="E12">
        <v>0</v>
      </c>
      <c r="F12" t="s">
        <v>33</v>
      </c>
      <c r="G12" t="s">
        <v>34</v>
      </c>
      <c r="H12" t="s">
        <v>458</v>
      </c>
      <c r="I12">
        <f>I11*I22</f>
        <v>2.7989240825318134</v>
      </c>
      <c r="J12">
        <f>'hidden params'!J12</f>
        <v>2.82920264901344E-9</v>
      </c>
      <c r="K12">
        <f t="shared" si="0"/>
        <v>11</v>
      </c>
      <c r="L12">
        <f t="shared" si="1"/>
        <v>0</v>
      </c>
      <c r="M12">
        <f t="shared" si="9"/>
        <v>4.2575575137328175E-5</v>
      </c>
      <c r="N12">
        <f t="shared" si="2"/>
        <v>0</v>
      </c>
      <c r="O12">
        <f t="shared" si="10"/>
        <v>4.9697140789617231</v>
      </c>
      <c r="P12">
        <f t="shared" si="3"/>
        <v>39.149123435448473</v>
      </c>
      <c r="Q12">
        <f t="shared" si="4"/>
        <v>39.149123435448473</v>
      </c>
      <c r="R12">
        <f t="shared" si="5"/>
        <v>1532.6538657639808</v>
      </c>
      <c r="S12">
        <f t="shared" si="6"/>
        <v>1532.6538657639808</v>
      </c>
      <c r="T12">
        <f t="shared" si="7"/>
        <v>2.2535209822756332E-2</v>
      </c>
      <c r="U12">
        <f t="shared" si="8"/>
        <v>0</v>
      </c>
      <c r="V12">
        <f t="shared" si="11"/>
        <v>34.179366791450953</v>
      </c>
    </row>
    <row r="13" spans="1:22" x14ac:dyDescent="0.5">
      <c r="A13">
        <v>523.55499267578125</v>
      </c>
      <c r="B13">
        <v>83.25</v>
      </c>
      <c r="E13">
        <v>0</v>
      </c>
      <c r="F13">
        <v>25800</v>
      </c>
      <c r="H13" s="23" t="s">
        <v>514</v>
      </c>
      <c r="I13" s="23">
        <v>239850.93709352938</v>
      </c>
      <c r="J13">
        <f>'hidden params'!J13</f>
        <v>2.3609250813173977E-10</v>
      </c>
      <c r="K13" t="str">
        <f t="shared" si="0"/>
        <v/>
      </c>
      <c r="L13">
        <f t="shared" si="1"/>
        <v>0</v>
      </c>
      <c r="M13">
        <f t="shared" si="9"/>
        <v>5.2696705658689623E-9</v>
      </c>
      <c r="N13">
        <f t="shared" si="2"/>
        <v>0</v>
      </c>
      <c r="O13">
        <f t="shared" si="10"/>
        <v>0.59694650688439455</v>
      </c>
      <c r="P13" t="str">
        <f t="shared" si="3"/>
        <v/>
      </c>
      <c r="Q13" t="str">
        <f t="shared" si="4"/>
        <v/>
      </c>
      <c r="R13" t="str">
        <f t="shared" si="5"/>
        <v/>
      </c>
      <c r="S13" t="str">
        <f t="shared" si="6"/>
        <v/>
      </c>
      <c r="T13" t="str">
        <f t="shared" si="7"/>
        <v/>
      </c>
      <c r="U13">
        <f t="shared" si="8"/>
        <v>0</v>
      </c>
      <c r="V13">
        <f t="shared" si="11"/>
        <v>4.7411216043873363</v>
      </c>
    </row>
    <row r="14" spans="1:22" x14ac:dyDescent="0.5">
      <c r="A14">
        <v>523.56500244140625</v>
      </c>
      <c r="B14">
        <v>36.25</v>
      </c>
      <c r="E14">
        <v>0</v>
      </c>
      <c r="F14">
        <v>25800</v>
      </c>
      <c r="H14" s="23" t="s">
        <v>515</v>
      </c>
      <c r="I14" s="23">
        <v>0.57379410989343005</v>
      </c>
      <c r="J14">
        <f>'hidden params'!J14</f>
        <v>0</v>
      </c>
      <c r="K14" t="str">
        <f t="shared" si="0"/>
        <v/>
      </c>
      <c r="L14">
        <f t="shared" si="1"/>
        <v>0</v>
      </c>
      <c r="M14">
        <f t="shared" si="9"/>
        <v>5.2696705658689623E-9</v>
      </c>
      <c r="N14">
        <f t="shared" si="2"/>
        <v>0</v>
      </c>
      <c r="O14">
        <f t="shared" si="10"/>
        <v>6.2380770833471849E-2</v>
      </c>
      <c r="P14" t="str">
        <f t="shared" si="3"/>
        <v/>
      </c>
      <c r="Q14" t="str">
        <f t="shared" si="4"/>
        <v/>
      </c>
      <c r="R14" t="str">
        <f t="shared" si="5"/>
        <v/>
      </c>
      <c r="S14" t="str">
        <f t="shared" si="6"/>
        <v/>
      </c>
      <c r="T14" t="str">
        <f t="shared" si="7"/>
        <v/>
      </c>
      <c r="U14">
        <f t="shared" si="8"/>
        <v>0</v>
      </c>
      <c r="V14">
        <f t="shared" si="11"/>
        <v>0.58828626747148061</v>
      </c>
    </row>
    <row r="15" spans="1:22" x14ac:dyDescent="0.5">
      <c r="A15">
        <v>523.57501220703125</v>
      </c>
      <c r="B15">
        <v>18.5</v>
      </c>
      <c r="E15">
        <v>0</v>
      </c>
      <c r="H15" t="s">
        <v>513</v>
      </c>
      <c r="I15">
        <f>I14*I23</f>
        <v>3.5602237202411815</v>
      </c>
      <c r="J15">
        <f>'hidden params'!J15</f>
        <v>0</v>
      </c>
      <c r="K15" t="str">
        <f t="shared" si="0"/>
        <v/>
      </c>
      <c r="L15">
        <f t="shared" si="1"/>
        <v>0</v>
      </c>
      <c r="M15">
        <f t="shared" si="9"/>
        <v>5.2696705658689623E-9</v>
      </c>
      <c r="N15">
        <f t="shared" si="2"/>
        <v>0</v>
      </c>
      <c r="O15">
        <f t="shared" si="10"/>
        <v>4.3348207960239192E-3</v>
      </c>
      <c r="P15" t="str">
        <f t="shared" si="3"/>
        <v/>
      </c>
      <c r="Q15" t="str">
        <f t="shared" si="4"/>
        <v/>
      </c>
      <c r="R15" t="str">
        <f t="shared" si="5"/>
        <v/>
      </c>
      <c r="S15" t="str">
        <f t="shared" si="6"/>
        <v/>
      </c>
      <c r="T15" t="str">
        <f t="shared" si="7"/>
        <v/>
      </c>
      <c r="U15">
        <f t="shared" si="8"/>
        <v>0</v>
      </c>
      <c r="V15">
        <f t="shared" si="11"/>
        <v>6.4294549400171624E-2</v>
      </c>
    </row>
    <row r="16" spans="1:22" x14ac:dyDescent="0.5">
      <c r="A16">
        <v>523.58502197265625</v>
      </c>
      <c r="B16">
        <v>27</v>
      </c>
      <c r="E16">
        <v>0</v>
      </c>
      <c r="F16">
        <v>45075691.106119014</v>
      </c>
      <c r="H16" t="s">
        <v>455</v>
      </c>
      <c r="I16">
        <f>I7/(I7+I10+I13)</f>
        <v>6.565979555499076E-3</v>
      </c>
      <c r="J16">
        <f>'hidden params'!J16</f>
        <v>0</v>
      </c>
      <c r="K16" t="str">
        <f t="shared" si="0"/>
        <v/>
      </c>
      <c r="L16">
        <f t="shared" si="1"/>
        <v>0</v>
      </c>
      <c r="M16">
        <f t="shared" si="9"/>
        <v>5.2696705658689623E-9</v>
      </c>
      <c r="N16">
        <f t="shared" si="2"/>
        <v>0</v>
      </c>
      <c r="O16">
        <f t="shared" si="10"/>
        <v>5.2696705658689623E-9</v>
      </c>
      <c r="P16" t="str">
        <f t="shared" si="3"/>
        <v/>
      </c>
      <c r="Q16" t="str">
        <f t="shared" si="4"/>
        <v/>
      </c>
      <c r="R16" t="str">
        <f t="shared" si="5"/>
        <v/>
      </c>
      <c r="S16" t="str">
        <f t="shared" si="6"/>
        <v/>
      </c>
      <c r="T16" t="str">
        <f t="shared" si="7"/>
        <v/>
      </c>
      <c r="U16">
        <f t="shared" si="8"/>
        <v>0</v>
      </c>
      <c r="V16">
        <f t="shared" si="11"/>
        <v>5.3351446242479094E-3</v>
      </c>
    </row>
    <row r="17" spans="1:22" x14ac:dyDescent="0.5">
      <c r="A17">
        <v>523.594970703125</v>
      </c>
      <c r="B17">
        <v>39</v>
      </c>
      <c r="E17">
        <v>0</v>
      </c>
      <c r="F17">
        <v>51416290.005242206</v>
      </c>
      <c r="H17" t="s">
        <v>456</v>
      </c>
      <c r="I17">
        <f>I10/(I10+I7+I13)</f>
        <v>0.53454957986689888</v>
      </c>
      <c r="J17">
        <f>'hidden params'!J17</f>
        <v>0</v>
      </c>
      <c r="K17" t="str">
        <f t="shared" si="0"/>
        <v/>
      </c>
      <c r="L17">
        <f t="shared" si="1"/>
        <v>0</v>
      </c>
      <c r="M17">
        <f t="shared" si="9"/>
        <v>5.2696705658689623E-9</v>
      </c>
      <c r="N17">
        <f t="shared" si="2"/>
        <v>0</v>
      </c>
      <c r="O17">
        <f t="shared" si="10"/>
        <v>5.2696705658689623E-9</v>
      </c>
      <c r="P17" t="str">
        <f t="shared" si="3"/>
        <v/>
      </c>
      <c r="Q17" t="str">
        <f t="shared" si="4"/>
        <v/>
      </c>
      <c r="R17" t="str">
        <f t="shared" si="5"/>
        <v/>
      </c>
      <c r="S17" t="str">
        <f t="shared" si="6"/>
        <v/>
      </c>
      <c r="T17" t="str">
        <f t="shared" si="7"/>
        <v/>
      </c>
      <c r="U17">
        <f t="shared" si="8"/>
        <v>0</v>
      </c>
      <c r="V17">
        <f t="shared" si="11"/>
        <v>1.5245718528801358E-4</v>
      </c>
    </row>
    <row r="18" spans="1:22" x14ac:dyDescent="0.5">
      <c r="A18">
        <v>523.60498046875</v>
      </c>
      <c r="B18">
        <v>65.5</v>
      </c>
      <c r="E18">
        <v>0</v>
      </c>
      <c r="F18">
        <v>45741641.50183934</v>
      </c>
      <c r="H18" t="s">
        <v>511</v>
      </c>
      <c r="I18">
        <f>I13/(I13+I10+I7)</f>
        <v>0.45888444057760203</v>
      </c>
      <c r="J18">
        <f>'hidden params'!J18</f>
        <v>0</v>
      </c>
      <c r="K18" t="str">
        <f t="shared" si="0"/>
        <v/>
      </c>
      <c r="L18">
        <f t="shared" si="1"/>
        <v>0</v>
      </c>
      <c r="M18">
        <f t="shared" si="9"/>
        <v>5.2696705658689623E-9</v>
      </c>
      <c r="N18">
        <f t="shared" si="2"/>
        <v>0</v>
      </c>
      <c r="O18">
        <f t="shared" si="10"/>
        <v>5.2696705658689623E-9</v>
      </c>
      <c r="P18" t="str">
        <f t="shared" si="3"/>
        <v/>
      </c>
      <c r="Q18" t="str">
        <f t="shared" si="4"/>
        <v/>
      </c>
      <c r="R18" t="str">
        <f t="shared" si="5"/>
        <v/>
      </c>
      <c r="S18" t="str">
        <f t="shared" si="6"/>
        <v/>
      </c>
      <c r="T18" t="str">
        <f t="shared" si="7"/>
        <v/>
      </c>
      <c r="U18">
        <f t="shared" si="8"/>
        <v>0</v>
      </c>
      <c r="V18">
        <f t="shared" si="11"/>
        <v>5.2696705658689623E-9</v>
      </c>
    </row>
    <row r="19" spans="1:22" x14ac:dyDescent="0.5">
      <c r="A19">
        <v>523.614990234375</v>
      </c>
      <c r="B19">
        <v>106.5</v>
      </c>
      <c r="E19">
        <v>0</v>
      </c>
      <c r="H19" t="s">
        <v>444</v>
      </c>
      <c r="I19">
        <v>76.953234777917388</v>
      </c>
      <c r="J19">
        <f>'hidden params'!J19</f>
        <v>0</v>
      </c>
      <c r="K19" t="str">
        <f t="shared" si="0"/>
        <v/>
      </c>
      <c r="L19">
        <f t="shared" si="1"/>
        <v>0</v>
      </c>
      <c r="M19">
        <f t="shared" si="9"/>
        <v>5.2696705658689623E-9</v>
      </c>
      <c r="N19">
        <f t="shared" si="2"/>
        <v>0</v>
      </c>
      <c r="O19">
        <f t="shared" si="10"/>
        <v>5.2696705658689623E-9</v>
      </c>
      <c r="P19" t="str">
        <f t="shared" si="3"/>
        <v/>
      </c>
      <c r="Q19" t="str">
        <f t="shared" si="4"/>
        <v/>
      </c>
      <c r="R19" t="str">
        <f t="shared" si="5"/>
        <v/>
      </c>
      <c r="S19" t="str">
        <f t="shared" si="6"/>
        <v/>
      </c>
      <c r="T19" t="str">
        <f t="shared" si="7"/>
        <v/>
      </c>
      <c r="U19">
        <f t="shared" si="8"/>
        <v>0</v>
      </c>
      <c r="V19">
        <f t="shared" si="11"/>
        <v>5.2696705658689623E-9</v>
      </c>
    </row>
    <row r="20" spans="1:22" x14ac:dyDescent="0.5">
      <c r="A20">
        <v>523.625</v>
      </c>
      <c r="B20">
        <v>105.80000305175781</v>
      </c>
      <c r="E20">
        <v>0</v>
      </c>
      <c r="F20">
        <v>0.7196850885207936</v>
      </c>
      <c r="H20" t="s">
        <v>450</v>
      </c>
      <c r="I20">
        <f>'hidden params'!I20</f>
        <v>0.82235748181840074</v>
      </c>
      <c r="J20">
        <f>'hidden params'!J20</f>
        <v>0</v>
      </c>
      <c r="K20" t="str">
        <f t="shared" si="0"/>
        <v/>
      </c>
      <c r="L20">
        <f t="shared" si="1"/>
        <v>0</v>
      </c>
      <c r="M20">
        <f t="shared" si="9"/>
        <v>5.2696705658689623E-9</v>
      </c>
      <c r="N20">
        <f t="shared" si="2"/>
        <v>0</v>
      </c>
      <c r="O20">
        <f t="shared" si="10"/>
        <v>5.2696705658689623E-9</v>
      </c>
      <c r="P20" t="str">
        <f t="shared" si="3"/>
        <v/>
      </c>
      <c r="Q20" t="str">
        <f t="shared" si="4"/>
        <v/>
      </c>
      <c r="R20" t="str">
        <f t="shared" si="5"/>
        <v/>
      </c>
      <c r="S20" t="str">
        <f t="shared" si="6"/>
        <v/>
      </c>
      <c r="T20" t="str">
        <f t="shared" si="7"/>
        <v/>
      </c>
      <c r="U20">
        <f t="shared" si="8"/>
        <v>0</v>
      </c>
      <c r="V20">
        <f t="shared" si="11"/>
        <v>5.2696705658689623E-9</v>
      </c>
    </row>
    <row r="21" spans="1:22" x14ac:dyDescent="0.5">
      <c r="A21">
        <v>523.635009765625</v>
      </c>
      <c r="B21">
        <v>69.25</v>
      </c>
      <c r="E21">
        <v>0</v>
      </c>
      <c r="F21">
        <v>0.50665085177852054</v>
      </c>
      <c r="H21" t="s">
        <v>451</v>
      </c>
      <c r="I21">
        <f>'hidden params'!I21</f>
        <v>7.2200180148492263</v>
      </c>
      <c r="J21">
        <f>'hidden params'!J21</f>
        <v>0</v>
      </c>
      <c r="K21" t="str">
        <f t="shared" si="0"/>
        <v/>
      </c>
      <c r="L21">
        <f t="shared" si="1"/>
        <v>0</v>
      </c>
      <c r="M21">
        <f t="shared" si="9"/>
        <v>5.2696705658689623E-9</v>
      </c>
      <c r="N21">
        <f t="shared" si="2"/>
        <v>0</v>
      </c>
      <c r="O21">
        <f t="shared" si="10"/>
        <v>5.2696705658689623E-9</v>
      </c>
      <c r="P21" t="str">
        <f t="shared" si="3"/>
        <v/>
      </c>
      <c r="Q21" t="str">
        <f t="shared" si="4"/>
        <v/>
      </c>
      <c r="R21" t="str">
        <f t="shared" si="5"/>
        <v/>
      </c>
      <c r="S21" t="str">
        <f t="shared" si="6"/>
        <v/>
      </c>
      <c r="T21" t="str">
        <f t="shared" si="7"/>
        <v/>
      </c>
      <c r="U21">
        <f t="shared" si="8"/>
        <v>0</v>
      </c>
      <c r="V21">
        <f t="shared" si="11"/>
        <v>5.2696705658689623E-9</v>
      </c>
    </row>
    <row r="22" spans="1:22" x14ac:dyDescent="0.5">
      <c r="A22">
        <v>523.64501953125</v>
      </c>
      <c r="B22">
        <v>59.75</v>
      </c>
      <c r="E22">
        <v>0</v>
      </c>
      <c r="F22">
        <v>52442.292697545483</v>
      </c>
      <c r="H22" s="22" t="s">
        <v>457</v>
      </c>
      <c r="I22" s="22">
        <v>4.7131749347842922</v>
      </c>
      <c r="J22">
        <f>'hidden params'!J22</f>
        <v>0</v>
      </c>
      <c r="K22" t="str">
        <f t="shared" si="0"/>
        <v/>
      </c>
      <c r="L22">
        <f t="shared" si="1"/>
        <v>0</v>
      </c>
      <c r="M22">
        <f t="shared" si="9"/>
        <v>5.2696705658689623E-9</v>
      </c>
      <c r="N22">
        <f t="shared" si="2"/>
        <v>0</v>
      </c>
      <c r="O22">
        <f t="shared" si="10"/>
        <v>5.2696705658689623E-9</v>
      </c>
      <c r="P22" t="str">
        <f t="shared" si="3"/>
        <v/>
      </c>
      <c r="Q22" t="str">
        <f t="shared" si="4"/>
        <v/>
      </c>
      <c r="R22" t="str">
        <f t="shared" si="5"/>
        <v/>
      </c>
      <c r="S22" t="str">
        <f t="shared" si="6"/>
        <v/>
      </c>
      <c r="T22" t="str">
        <f t="shared" si="7"/>
        <v/>
      </c>
      <c r="U22">
        <f t="shared" si="8"/>
        <v>0</v>
      </c>
      <c r="V22">
        <f t="shared" si="11"/>
        <v>5.2696705658689623E-9</v>
      </c>
    </row>
    <row r="23" spans="1:22" x14ac:dyDescent="0.5">
      <c r="A23">
        <v>523.655029296875</v>
      </c>
      <c r="B23">
        <v>59</v>
      </c>
      <c r="E23">
        <v>0</v>
      </c>
      <c r="F23">
        <v>4.0947054980938642</v>
      </c>
      <c r="H23" s="23" t="s">
        <v>512</v>
      </c>
      <c r="I23" s="23">
        <v>6.2047059369473425</v>
      </c>
      <c r="J23">
        <f>'hidden params'!J23</f>
        <v>0</v>
      </c>
      <c r="K23" t="str">
        <f t="shared" si="0"/>
        <v/>
      </c>
      <c r="L23">
        <f t="shared" si="1"/>
        <v>0</v>
      </c>
      <c r="M23">
        <f t="shared" si="9"/>
        <v>5.2696705658689623E-9</v>
      </c>
      <c r="N23">
        <f t="shared" si="2"/>
        <v>0</v>
      </c>
      <c r="O23">
        <f t="shared" si="10"/>
        <v>5.2696705658689623E-9</v>
      </c>
      <c r="P23" t="str">
        <f t="shared" si="3"/>
        <v/>
      </c>
      <c r="Q23" t="str">
        <f t="shared" si="4"/>
        <v/>
      </c>
      <c r="R23" t="str">
        <f t="shared" si="5"/>
        <v/>
      </c>
      <c r="S23" t="str">
        <f t="shared" si="6"/>
        <v/>
      </c>
      <c r="T23" t="str">
        <f t="shared" si="7"/>
        <v/>
      </c>
      <c r="U23">
        <f t="shared" si="8"/>
        <v>0</v>
      </c>
      <c r="V23">
        <f t="shared" si="11"/>
        <v>5.2696705658689623E-9</v>
      </c>
    </row>
    <row r="24" spans="1:22" x14ac:dyDescent="0.5">
      <c r="A24">
        <v>523.66497802734375</v>
      </c>
      <c r="B24">
        <v>75</v>
      </c>
      <c r="E24">
        <v>0</v>
      </c>
      <c r="F24">
        <v>6.2350271567080346</v>
      </c>
      <c r="H24" t="s">
        <v>446</v>
      </c>
      <c r="I24">
        <v>51369214.824208505</v>
      </c>
      <c r="J24">
        <f>'hidden params'!J24</f>
        <v>0</v>
      </c>
      <c r="K24" t="str">
        <f t="shared" si="0"/>
        <v/>
      </c>
      <c r="L24">
        <f t="shared" si="1"/>
        <v>0</v>
      </c>
      <c r="M24">
        <f t="shared" si="9"/>
        <v>5.2696705658689623E-9</v>
      </c>
      <c r="N24">
        <f t="shared" si="2"/>
        <v>0</v>
      </c>
      <c r="O24">
        <f t="shared" si="10"/>
        <v>5.2696705658689623E-9</v>
      </c>
      <c r="P24" t="str">
        <f t="shared" si="3"/>
        <v/>
      </c>
      <c r="Q24" t="str">
        <f t="shared" si="4"/>
        <v/>
      </c>
      <c r="R24" t="str">
        <f t="shared" si="5"/>
        <v/>
      </c>
      <c r="S24" t="str">
        <f t="shared" si="6"/>
        <v/>
      </c>
      <c r="T24" t="str">
        <f t="shared" si="7"/>
        <v/>
      </c>
      <c r="U24">
        <f t="shared" si="8"/>
        <v>0</v>
      </c>
      <c r="V24">
        <f t="shared" si="11"/>
        <v>5.2696705658689623E-9</v>
      </c>
    </row>
    <row r="25" spans="1:22" x14ac:dyDescent="0.5">
      <c r="A25">
        <v>523.67498779296875</v>
      </c>
      <c r="B25">
        <v>130.30000305175781</v>
      </c>
      <c r="E25">
        <v>0</v>
      </c>
      <c r="H25" t="s">
        <v>452</v>
      </c>
      <c r="I25">
        <v>51369214.824547864</v>
      </c>
      <c r="J25">
        <f>'hidden params'!J25</f>
        <v>0</v>
      </c>
      <c r="K25" t="str">
        <f t="shared" si="0"/>
        <v/>
      </c>
      <c r="L25">
        <f t="shared" si="1"/>
        <v>0</v>
      </c>
      <c r="M25">
        <f t="shared" si="9"/>
        <v>5.2696705658689623E-9</v>
      </c>
      <c r="N25">
        <f t="shared" si="2"/>
        <v>0</v>
      </c>
      <c r="O25">
        <f t="shared" si="10"/>
        <v>5.2696705658689623E-9</v>
      </c>
      <c r="P25" t="str">
        <f t="shared" si="3"/>
        <v/>
      </c>
      <c r="Q25" t="str">
        <f t="shared" si="4"/>
        <v/>
      </c>
      <c r="R25" t="str">
        <f t="shared" si="5"/>
        <v/>
      </c>
      <c r="S25" t="str">
        <f t="shared" si="6"/>
        <v/>
      </c>
      <c r="T25" t="str">
        <f t="shared" si="7"/>
        <v/>
      </c>
      <c r="U25">
        <f t="shared" si="8"/>
        <v>0</v>
      </c>
      <c r="V25">
        <f t="shared" si="11"/>
        <v>5.2696705658689623E-9</v>
      </c>
    </row>
    <row r="26" spans="1:22" x14ac:dyDescent="0.5">
      <c r="A26">
        <v>523.68499755859375</v>
      </c>
      <c r="B26">
        <v>144.80000305175781</v>
      </c>
      <c r="E26">
        <v>0</v>
      </c>
      <c r="H26" t="s">
        <v>510</v>
      </c>
      <c r="I26">
        <v>44468046.250646435</v>
      </c>
      <c r="J26">
        <f>'hidden params'!J26</f>
        <v>0</v>
      </c>
      <c r="K26" t="str">
        <f t="shared" si="0"/>
        <v/>
      </c>
      <c r="L26">
        <f t="shared" si="1"/>
        <v>0</v>
      </c>
      <c r="M26">
        <f t="shared" si="9"/>
        <v>5.2696705658689623E-9</v>
      </c>
      <c r="N26">
        <f t="shared" si="2"/>
        <v>0</v>
      </c>
      <c r="O26">
        <f t="shared" si="10"/>
        <v>5.2696705658689623E-9</v>
      </c>
      <c r="P26" t="str">
        <f t="shared" si="3"/>
        <v/>
      </c>
      <c r="Q26" t="str">
        <f t="shared" si="4"/>
        <v/>
      </c>
      <c r="R26" t="str">
        <f t="shared" si="5"/>
        <v/>
      </c>
      <c r="S26" t="str">
        <f t="shared" si="6"/>
        <v/>
      </c>
      <c r="T26" t="str">
        <f t="shared" si="7"/>
        <v/>
      </c>
      <c r="U26">
        <f t="shared" si="8"/>
        <v>0</v>
      </c>
      <c r="V26">
        <f t="shared" si="11"/>
        <v>5.2696705658689623E-9</v>
      </c>
    </row>
    <row r="27" spans="1:22" x14ac:dyDescent="0.5">
      <c r="A27">
        <v>523.69500732421875</v>
      </c>
      <c r="B27">
        <v>104</v>
      </c>
      <c r="E27">
        <v>0</v>
      </c>
      <c r="H27" t="s">
        <v>473</v>
      </c>
      <c r="I27">
        <f xml:space="preserve"> 1 + 1.5*EXP(-(I22 * 0.000239 * I19))</f>
        <v>2.3754503825241091</v>
      </c>
      <c r="J27">
        <f>'hidden params'!J27</f>
        <v>0</v>
      </c>
      <c r="K27" t="str">
        <f t="shared" si="0"/>
        <v/>
      </c>
      <c r="L27">
        <f t="shared" si="1"/>
        <v>0</v>
      </c>
      <c r="M27">
        <f t="shared" si="9"/>
        <v>5.2696705658689623E-9</v>
      </c>
      <c r="N27">
        <f t="shared" si="2"/>
        <v>0</v>
      </c>
      <c r="O27">
        <f t="shared" si="10"/>
        <v>5.2696705658689623E-9</v>
      </c>
      <c r="P27" t="str">
        <f t="shared" si="3"/>
        <v/>
      </c>
      <c r="Q27" t="str">
        <f t="shared" si="4"/>
        <v/>
      </c>
      <c r="R27" t="str">
        <f t="shared" si="5"/>
        <v/>
      </c>
      <c r="S27" t="str">
        <f t="shared" si="6"/>
        <v/>
      </c>
      <c r="T27" t="str">
        <f t="shared" si="7"/>
        <v/>
      </c>
      <c r="U27">
        <f t="shared" si="8"/>
        <v>0</v>
      </c>
      <c r="V27">
        <f t="shared" si="11"/>
        <v>5.2696705658689623E-9</v>
      </c>
    </row>
    <row r="28" spans="1:22" x14ac:dyDescent="0.5">
      <c r="A28">
        <v>523.70501708984375</v>
      </c>
      <c r="B28">
        <v>98.25</v>
      </c>
      <c r="E28">
        <v>0</v>
      </c>
      <c r="H28" t="s">
        <v>472</v>
      </c>
      <c r="I28">
        <f>MIN((ABS((I3*I8)-I23*I14))/((AVERAGE((I3*I8*(1-I8)),(I23*I14*(1-I14))))),(ABS((I23*I14)-I22*I11))/((AVERAGE((I23*I14*(1-I14)),(I22*I11*(1-I11))))))</f>
        <v>0.57366342876825382</v>
      </c>
      <c r="J28">
        <f>'hidden params'!J28</f>
        <v>0</v>
      </c>
      <c r="K28" t="str">
        <f t="shared" si="0"/>
        <v/>
      </c>
      <c r="L28">
        <f t="shared" si="1"/>
        <v>0</v>
      </c>
      <c r="M28">
        <f t="shared" si="9"/>
        <v>5.2696705658689623E-9</v>
      </c>
      <c r="N28">
        <f t="shared" si="2"/>
        <v>0</v>
      </c>
      <c r="O28">
        <f t="shared" si="10"/>
        <v>5.2696705658689623E-9</v>
      </c>
      <c r="P28" t="str">
        <f t="shared" si="3"/>
        <v/>
      </c>
      <c r="Q28" t="str">
        <f t="shared" si="4"/>
        <v/>
      </c>
      <c r="R28" t="str">
        <f t="shared" si="5"/>
        <v/>
      </c>
      <c r="S28" t="str">
        <f t="shared" si="6"/>
        <v/>
      </c>
      <c r="T28" t="str">
        <f t="shared" si="7"/>
        <v/>
      </c>
      <c r="U28">
        <f t="shared" si="8"/>
        <v>0</v>
      </c>
      <c r="V28">
        <f t="shared" si="11"/>
        <v>5.2696705658689623E-9</v>
      </c>
    </row>
    <row r="29" spans="1:22" x14ac:dyDescent="0.5">
      <c r="A29">
        <v>523.71502685546875</v>
      </c>
      <c r="B29">
        <v>118.80000305175781</v>
      </c>
      <c r="H29" t="s">
        <v>474</v>
      </c>
      <c r="I29">
        <f>(I25-I26)/I26</f>
        <v>0.15519387865620715</v>
      </c>
      <c r="J29">
        <f>'hidden params'!J29</f>
        <v>0</v>
      </c>
      <c r="K29" t="str">
        <f t="shared" si="0"/>
        <v/>
      </c>
      <c r="L29">
        <f t="shared" si="1"/>
        <v>0</v>
      </c>
      <c r="M29">
        <f t="shared" si="9"/>
        <v>5.2696705658689623E-9</v>
      </c>
      <c r="N29">
        <f t="shared" si="2"/>
        <v>0</v>
      </c>
      <c r="O29">
        <f t="shared" si="10"/>
        <v>5.2696705658689623E-9</v>
      </c>
      <c r="P29" t="str">
        <f t="shared" si="3"/>
        <v/>
      </c>
      <c r="Q29" t="str">
        <f t="shared" si="4"/>
        <v/>
      </c>
      <c r="R29" t="str">
        <f t="shared" si="5"/>
        <v/>
      </c>
      <c r="S29" t="str">
        <f t="shared" si="6"/>
        <v/>
      </c>
      <c r="T29" t="str">
        <f t="shared" si="7"/>
        <v/>
      </c>
      <c r="U29">
        <f t="shared" si="8"/>
        <v>0</v>
      </c>
      <c r="V29">
        <f t="shared" si="11"/>
        <v>5.2696705658689623E-9</v>
      </c>
    </row>
    <row r="30" spans="1:22" x14ac:dyDescent="0.5">
      <c r="A30">
        <v>523.7249755859375</v>
      </c>
      <c r="B30">
        <v>161.69999694824219</v>
      </c>
      <c r="H30" t="s">
        <v>516</v>
      </c>
      <c r="I30">
        <f>(I26-I6)/I6</f>
        <v>0.11673136257601216</v>
      </c>
      <c r="J30">
        <f>'hidden params'!J30</f>
        <v>0</v>
      </c>
      <c r="K30" t="str">
        <f t="shared" si="0"/>
        <v/>
      </c>
      <c r="L30">
        <f t="shared" si="1"/>
        <v>0</v>
      </c>
      <c r="M30">
        <f t="shared" si="9"/>
        <v>5.2696705658689623E-9</v>
      </c>
      <c r="N30">
        <f t="shared" si="2"/>
        <v>0</v>
      </c>
      <c r="O30">
        <f t="shared" si="10"/>
        <v>5.2696705658689623E-9</v>
      </c>
      <c r="P30" t="str">
        <f t="shared" si="3"/>
        <v/>
      </c>
      <c r="Q30" t="str">
        <f t="shared" si="4"/>
        <v/>
      </c>
      <c r="R30" t="str">
        <f t="shared" si="5"/>
        <v/>
      </c>
      <c r="S30" t="str">
        <f t="shared" si="6"/>
        <v/>
      </c>
      <c r="T30" t="str">
        <f t="shared" si="7"/>
        <v/>
      </c>
      <c r="U30">
        <f t="shared" si="8"/>
        <v>0</v>
      </c>
      <c r="V30">
        <f t="shared" si="11"/>
        <v>5.2696705658689623E-9</v>
      </c>
    </row>
    <row r="31" spans="1:22" x14ac:dyDescent="0.5">
      <c r="A31">
        <v>523.7349853515625</v>
      </c>
      <c r="B31">
        <v>396.20001220703125</v>
      </c>
      <c r="H31" t="s">
        <v>475</v>
      </c>
      <c r="I31">
        <f>(0.25* 0.0058*I22*I19)*EXP(-((I17-0.5)^2)/(2*((0.174318)^2)))</f>
        <v>0.51567765963952361</v>
      </c>
    </row>
    <row r="32" spans="1:22" x14ac:dyDescent="0.5">
      <c r="A32">
        <v>523.7449951171875</v>
      </c>
      <c r="B32">
        <v>1262</v>
      </c>
      <c r="H32" t="s">
        <v>498</v>
      </c>
      <c r="I32" t="e">
        <f xml:space="preserve"> 1/ (0.01 * $R$69)</f>
        <v>#VALUE!</v>
      </c>
    </row>
    <row r="33" spans="1:9" x14ac:dyDescent="0.5">
      <c r="A33">
        <v>523.7550048828125</v>
      </c>
      <c r="B33">
        <v>3709</v>
      </c>
      <c r="F33">
        <v>7877</v>
      </c>
      <c r="H33" t="s">
        <v>499</v>
      </c>
      <c r="I33" t="e">
        <f xml:space="preserve"> 1/ (0.01 * $R$72)</f>
        <v>#VALUE!</v>
      </c>
    </row>
    <row r="34" spans="1:9" x14ac:dyDescent="0.5">
      <c r="A34">
        <v>523.7650146484375</v>
      </c>
      <c r="B34">
        <v>6902</v>
      </c>
      <c r="H34" t="s">
        <v>522</v>
      </c>
      <c r="I34" t="e">
        <f xml:space="preserve"> 1/ (0.01 * $R$75)</f>
        <v>#VALUE!</v>
      </c>
    </row>
    <row r="35" spans="1:9" ht="14.7" thickBot="1" x14ac:dyDescent="0.55000000000000004">
      <c r="A35">
        <v>523.7750244140625</v>
      </c>
      <c r="B35">
        <v>7545</v>
      </c>
    </row>
    <row r="36" spans="1:9" x14ac:dyDescent="0.5">
      <c r="A36">
        <v>523.78497314453125</v>
      </c>
      <c r="B36">
        <v>5066</v>
      </c>
      <c r="G36" s="14">
        <v>30</v>
      </c>
      <c r="H36" s="15" t="s">
        <v>505</v>
      </c>
      <c r="I36" s="18" t="s">
        <v>506</v>
      </c>
    </row>
    <row r="37" spans="1:9" x14ac:dyDescent="0.5">
      <c r="A37">
        <v>523.79498291015625</v>
      </c>
      <c r="B37">
        <v>2340</v>
      </c>
      <c r="G37" s="13" t="s">
        <v>461</v>
      </c>
      <c r="H37">
        <f>AVERAGE(K101:K110)</f>
        <v>1.5278763928435721</v>
      </c>
      <c r="I37" s="19">
        <f>STDEV(K101:K110)</f>
        <v>0.56578444751435142</v>
      </c>
    </row>
    <row r="38" spans="1:9" x14ac:dyDescent="0.5">
      <c r="A38">
        <v>523.80499267578125</v>
      </c>
      <c r="B38">
        <v>1072</v>
      </c>
      <c r="G38" s="13" t="s">
        <v>463</v>
      </c>
      <c r="H38">
        <f>AVERAGE(M101:M110)</f>
        <v>2.9610970137026329</v>
      </c>
      <c r="I38" s="19">
        <f>STDEV(M101:M110)</f>
        <v>0.39372374204271515</v>
      </c>
    </row>
    <row r="39" spans="1:9" x14ac:dyDescent="0.5">
      <c r="A39">
        <v>523.81500244140625</v>
      </c>
      <c r="B39">
        <v>754</v>
      </c>
      <c r="G39" s="13" t="s">
        <v>465</v>
      </c>
      <c r="H39">
        <f>AVERAGE(O101:O110)</f>
        <v>3.9264223458369103</v>
      </c>
      <c r="I39" s="19">
        <f>STDEV(O101:O110)</f>
        <v>0.95580539697395184</v>
      </c>
    </row>
    <row r="40" spans="1:9" x14ac:dyDescent="0.5">
      <c r="A40">
        <v>523.82501220703125</v>
      </c>
      <c r="B40">
        <v>727.5</v>
      </c>
      <c r="G40" s="13" t="s">
        <v>507</v>
      </c>
      <c r="H40">
        <f>AVERAGE(Q101:Q110)</f>
        <v>0.15918668042738054</v>
      </c>
      <c r="I40" s="19">
        <f>STDEV(Q101:Q110)</f>
        <v>0.24895616824064651</v>
      </c>
    </row>
    <row r="41" spans="1:9" x14ac:dyDescent="0.5">
      <c r="A41">
        <v>523.83502197265625</v>
      </c>
      <c r="B41">
        <v>872</v>
      </c>
      <c r="G41" s="13" t="s">
        <v>508</v>
      </c>
      <c r="H41">
        <f>AVERAGE(R101:R110)</f>
        <v>0.29682262236066287</v>
      </c>
      <c r="I41" s="19">
        <f>STDEV(R101:R110)</f>
        <v>0.32027124895847586</v>
      </c>
    </row>
    <row r="42" spans="1:9" ht="14.7" thickBot="1" x14ac:dyDescent="0.55000000000000004">
      <c r="A42">
        <v>523.844970703125</v>
      </c>
      <c r="B42">
        <v>896.70001220703125</v>
      </c>
      <c r="G42" s="16" t="s">
        <v>509</v>
      </c>
      <c r="H42" s="17">
        <f>AVERAGE(S101:S110)</f>
        <v>0.54399069721195659</v>
      </c>
      <c r="I42" s="20">
        <f>STDEV(S101:S110)</f>
        <v>0.42024464392039068</v>
      </c>
    </row>
    <row r="43" spans="1:9" x14ac:dyDescent="0.5">
      <c r="A43">
        <v>523.85498046875</v>
      </c>
      <c r="B43">
        <v>646</v>
      </c>
      <c r="F43">
        <v>76.953234777917388</v>
      </c>
    </row>
    <row r="44" spans="1:9" x14ac:dyDescent="0.5">
      <c r="A44">
        <v>523.864990234375</v>
      </c>
      <c r="B44">
        <v>371.20001220703125</v>
      </c>
      <c r="F44">
        <f xml:space="preserve"> $F$51 / 2</f>
        <v>76.953234777917388</v>
      </c>
    </row>
    <row r="45" spans="1:9" x14ac:dyDescent="0.5">
      <c r="A45">
        <v>523.875</v>
      </c>
      <c r="B45">
        <v>264</v>
      </c>
    </row>
    <row r="46" spans="1:9" x14ac:dyDescent="0.5">
      <c r="A46">
        <v>523.885009765625</v>
      </c>
      <c r="B46">
        <v>215.5</v>
      </c>
    </row>
    <row r="47" spans="1:9" x14ac:dyDescent="0.5">
      <c r="A47">
        <v>523.89501953125</v>
      </c>
      <c r="B47">
        <v>154.80000305175781</v>
      </c>
    </row>
    <row r="48" spans="1:9" x14ac:dyDescent="0.5">
      <c r="A48">
        <v>523.905029296875</v>
      </c>
      <c r="B48">
        <v>133</v>
      </c>
    </row>
    <row r="49" spans="1:16" x14ac:dyDescent="0.5">
      <c r="A49">
        <v>523.91497802734375</v>
      </c>
      <c r="B49">
        <v>131</v>
      </c>
    </row>
    <row r="50" spans="1:16" x14ac:dyDescent="0.5">
      <c r="A50">
        <v>523.92498779296875</v>
      </c>
      <c r="B50">
        <v>144</v>
      </c>
      <c r="E50" t="s">
        <v>440</v>
      </c>
      <c r="F50">
        <f>MEDIAN(F54:F67)</f>
        <v>128.35909201882103</v>
      </c>
    </row>
    <row r="51" spans="1:16" x14ac:dyDescent="0.5">
      <c r="A51">
        <v>523.93499755859375</v>
      </c>
      <c r="B51">
        <v>135.30000305175781</v>
      </c>
      <c r="E51" t="s">
        <v>441</v>
      </c>
      <c r="F51">
        <f>AVERAGE(F54:F67)</f>
        <v>153.90646955583478</v>
      </c>
    </row>
    <row r="52" spans="1:16" x14ac:dyDescent="0.5">
      <c r="A52">
        <v>523.94500732421875</v>
      </c>
      <c r="B52">
        <v>106</v>
      </c>
      <c r="E52" t="s">
        <v>442</v>
      </c>
      <c r="F52">
        <f>SUM(E$1:E$11)</f>
        <v>970377</v>
      </c>
    </row>
    <row r="53" spans="1:16" x14ac:dyDescent="0.5">
      <c r="A53">
        <v>523.95501708984375</v>
      </c>
      <c r="B53">
        <v>87</v>
      </c>
      <c r="E53" t="s">
        <v>443</v>
      </c>
      <c r="F53">
        <f>ABS(F52/F50)</f>
        <v>7559.8618277676478</v>
      </c>
    </row>
    <row r="54" spans="1:16" x14ac:dyDescent="0.5">
      <c r="A54">
        <v>523.96502685546875</v>
      </c>
      <c r="B54">
        <v>67.75</v>
      </c>
      <c r="F54">
        <f>AVERAGE(B1:B10)</f>
        <v>31.975000000000001</v>
      </c>
    </row>
    <row r="55" spans="1:16" x14ac:dyDescent="0.5">
      <c r="A55">
        <v>523.9749755859375</v>
      </c>
      <c r="B55">
        <v>72</v>
      </c>
      <c r="F55">
        <v>206</v>
      </c>
    </row>
    <row r="56" spans="1:16" x14ac:dyDescent="0.5">
      <c r="A56">
        <v>523.9849853515625</v>
      </c>
      <c r="B56">
        <v>183.30000305175781</v>
      </c>
      <c r="F56">
        <v>119.19999694824219</v>
      </c>
    </row>
    <row r="57" spans="1:16" x14ac:dyDescent="0.5">
      <c r="A57">
        <v>523.9949951171875</v>
      </c>
      <c r="B57">
        <v>346</v>
      </c>
      <c r="F57">
        <v>258.70001220703125</v>
      </c>
    </row>
    <row r="58" spans="1:16" x14ac:dyDescent="0.5">
      <c r="A58">
        <v>524.0050048828125</v>
      </c>
      <c r="B58">
        <v>339</v>
      </c>
      <c r="F58">
        <v>340.5</v>
      </c>
    </row>
    <row r="59" spans="1:16" x14ac:dyDescent="0.5">
      <c r="A59">
        <v>524.0150146484375</v>
      </c>
      <c r="B59">
        <v>206</v>
      </c>
      <c r="F59">
        <v>308.5</v>
      </c>
    </row>
    <row r="60" spans="1:16" x14ac:dyDescent="0.5">
      <c r="A60">
        <v>524.0250244140625</v>
      </c>
      <c r="B60">
        <v>139.30000305175781</v>
      </c>
      <c r="F60">
        <v>214</v>
      </c>
    </row>
    <row r="61" spans="1:16" x14ac:dyDescent="0.5">
      <c r="A61">
        <v>524.03497314453125</v>
      </c>
      <c r="B61">
        <v>132</v>
      </c>
      <c r="F61">
        <v>138.30000305175781</v>
      </c>
      <c r="I61" s="21"/>
    </row>
    <row r="62" spans="1:16" x14ac:dyDescent="0.5">
      <c r="A62">
        <v>524.04498291015625</v>
      </c>
      <c r="B62">
        <v>124.19999694824219</v>
      </c>
      <c r="F62">
        <v>77.25</v>
      </c>
      <c r="I62" s="21"/>
    </row>
    <row r="63" spans="1:16" x14ac:dyDescent="0.5">
      <c r="A63">
        <v>524.05499267578125</v>
      </c>
      <c r="B63">
        <v>101</v>
      </c>
      <c r="F63">
        <v>76.25</v>
      </c>
      <c r="I63" s="21"/>
    </row>
    <row r="64" spans="1:16" x14ac:dyDescent="0.5">
      <c r="A64">
        <v>524.06500244140625</v>
      </c>
      <c r="B64">
        <v>83.25</v>
      </c>
      <c r="F64">
        <v>43</v>
      </c>
      <c r="L64" t="s">
        <v>485</v>
      </c>
      <c r="M64" t="s">
        <v>486</v>
      </c>
      <c r="N64" t="s">
        <v>487</v>
      </c>
      <c r="O64" t="s">
        <v>488</v>
      </c>
      <c r="P64" t="s">
        <v>489</v>
      </c>
    </row>
    <row r="65" spans="1:20" x14ac:dyDescent="0.5">
      <c r="A65">
        <v>524.07501220703125</v>
      </c>
      <c r="B65">
        <v>89.25</v>
      </c>
      <c r="F65">
        <v>58.75</v>
      </c>
      <c r="I65" t="s">
        <v>491</v>
      </c>
      <c r="L65">
        <v>0.99980900286915064</v>
      </c>
      <c r="M65">
        <v>0.99705522108108902</v>
      </c>
      <c r="N65">
        <v>0.99998762795941953</v>
      </c>
      <c r="O65">
        <v>0.99961804221820538</v>
      </c>
      <c r="P65">
        <v>0.99859948813341937</v>
      </c>
    </row>
    <row r="66" spans="1:20" x14ac:dyDescent="0.5">
      <c r="A66">
        <v>524.08502197265625</v>
      </c>
      <c r="B66">
        <v>89.5</v>
      </c>
      <c r="F66">
        <f>AVERAGE(B$576:B$586)</f>
        <v>128.35909201882103</v>
      </c>
      <c r="I66" t="s">
        <v>492</v>
      </c>
      <c r="J66" t="s">
        <v>493</v>
      </c>
      <c r="K66" t="s">
        <v>494</v>
      </c>
      <c r="L66" t="s">
        <v>495</v>
      </c>
      <c r="M66" t="s">
        <v>496</v>
      </c>
      <c r="N66" t="s">
        <v>486</v>
      </c>
      <c r="O66" t="s">
        <v>487</v>
      </c>
      <c r="P66" t="s">
        <v>482</v>
      </c>
      <c r="Q66" t="s">
        <v>483</v>
      </c>
      <c r="R66" t="s">
        <v>497</v>
      </c>
      <c r="S66" t="s">
        <v>479</v>
      </c>
      <c r="T66" t="s">
        <v>480</v>
      </c>
    </row>
    <row r="67" spans="1:20" x14ac:dyDescent="0.5">
      <c r="A67">
        <v>524.094970703125</v>
      </c>
      <c r="B67">
        <v>75.25</v>
      </c>
      <c r="I67" t="s">
        <v>476</v>
      </c>
      <c r="J67">
        <v>1.0197048577726044</v>
      </c>
      <c r="K67" s="12">
        <v>0</v>
      </c>
      <c r="L67" t="s">
        <v>521</v>
      </c>
      <c r="M67" t="s">
        <v>521</v>
      </c>
      <c r="N67" t="s">
        <v>521</v>
      </c>
      <c r="O67" t="s">
        <v>521</v>
      </c>
      <c r="P67" t="s">
        <v>521</v>
      </c>
      <c r="Q67" t="s">
        <v>521</v>
      </c>
      <c r="R67" t="s">
        <v>521</v>
      </c>
      <c r="S67">
        <v>47313434449.4795</v>
      </c>
      <c r="T67">
        <v>-2735465163.6112742</v>
      </c>
    </row>
    <row r="68" spans="1:20" x14ac:dyDescent="0.5">
      <c r="A68">
        <v>524.10400390625</v>
      </c>
      <c r="B68">
        <v>64.5</v>
      </c>
      <c r="I68" t="s">
        <v>477</v>
      </c>
      <c r="J68">
        <v>0.82235747575759888</v>
      </c>
      <c r="K68" s="12">
        <v>0</v>
      </c>
      <c r="L68" t="s">
        <v>521</v>
      </c>
      <c r="M68" t="s">
        <v>521</v>
      </c>
      <c r="N68" t="s">
        <v>521</v>
      </c>
      <c r="O68" t="s">
        <v>521</v>
      </c>
      <c r="P68" t="s">
        <v>521</v>
      </c>
      <c r="Q68" t="s">
        <v>521</v>
      </c>
      <c r="R68" t="s">
        <v>521</v>
      </c>
      <c r="S68">
        <v>-10137561564.04928</v>
      </c>
      <c r="T68">
        <v>586111467.60820675</v>
      </c>
    </row>
    <row r="69" spans="1:20" x14ac:dyDescent="0.5">
      <c r="A69">
        <v>524.114990234375</v>
      </c>
      <c r="B69">
        <v>62.5</v>
      </c>
      <c r="I69" t="s">
        <v>478</v>
      </c>
      <c r="J69">
        <v>3431.923617504056</v>
      </c>
      <c r="K69" s="12">
        <v>0</v>
      </c>
      <c r="L69" t="s">
        <v>521</v>
      </c>
      <c r="M69" t="s">
        <v>521</v>
      </c>
      <c r="N69" t="s">
        <v>521</v>
      </c>
      <c r="O69" t="s">
        <v>521</v>
      </c>
      <c r="P69" t="s">
        <v>521</v>
      </c>
      <c r="Q69" t="s">
        <v>521</v>
      </c>
      <c r="R69" t="s">
        <v>521</v>
      </c>
      <c r="S69">
        <v>535301449123470.44</v>
      </c>
      <c r="T69">
        <v>-30948893969835.645</v>
      </c>
    </row>
    <row r="70" spans="1:20" x14ac:dyDescent="0.5">
      <c r="A70">
        <v>524.125</v>
      </c>
      <c r="B70">
        <v>47.25</v>
      </c>
      <c r="I70" t="s">
        <v>479</v>
      </c>
      <c r="J70">
        <v>4.7131749347842922</v>
      </c>
      <c r="K70" s="12">
        <v>0</v>
      </c>
      <c r="L70" t="s">
        <v>521</v>
      </c>
      <c r="M70" t="s">
        <v>521</v>
      </c>
      <c r="N70" t="s">
        <v>521</v>
      </c>
      <c r="O70" t="s">
        <v>521</v>
      </c>
      <c r="P70" t="s">
        <v>521</v>
      </c>
      <c r="Q70" t="s">
        <v>521</v>
      </c>
      <c r="R70" t="s">
        <v>521</v>
      </c>
      <c r="S70">
        <v>-279507065231.73401</v>
      </c>
      <c r="T70">
        <v>16159931082.397692</v>
      </c>
    </row>
    <row r="71" spans="1:20" x14ac:dyDescent="0.5">
      <c r="A71">
        <v>524.135009765625</v>
      </c>
      <c r="B71">
        <v>33</v>
      </c>
      <c r="I71" t="s">
        <v>480</v>
      </c>
      <c r="J71">
        <v>0.59385109215342791</v>
      </c>
      <c r="K71" s="12">
        <v>0</v>
      </c>
      <c r="L71" t="s">
        <v>521</v>
      </c>
      <c r="M71" t="s">
        <v>521</v>
      </c>
      <c r="N71" t="s">
        <v>521</v>
      </c>
      <c r="O71" t="s">
        <v>521</v>
      </c>
      <c r="P71" t="s">
        <v>521</v>
      </c>
      <c r="Q71" t="s">
        <v>521</v>
      </c>
      <c r="R71" t="s">
        <v>521</v>
      </c>
      <c r="S71">
        <v>16159931082.394524</v>
      </c>
      <c r="T71">
        <v>-934299719.29302096</v>
      </c>
    </row>
    <row r="72" spans="1:20" x14ac:dyDescent="0.5">
      <c r="A72">
        <v>524.14398193359375</v>
      </c>
      <c r="B72">
        <v>59.25</v>
      </c>
      <c r="I72" t="s">
        <v>481</v>
      </c>
      <c r="J72">
        <v>279399.79288172472</v>
      </c>
      <c r="K72" s="12">
        <v>0</v>
      </c>
      <c r="L72" t="s">
        <v>521</v>
      </c>
      <c r="M72" t="s">
        <v>521</v>
      </c>
      <c r="N72" t="s">
        <v>521</v>
      </c>
      <c r="O72" t="s">
        <v>521</v>
      </c>
      <c r="P72" t="s">
        <v>521</v>
      </c>
      <c r="Q72" t="s">
        <v>521</v>
      </c>
      <c r="R72" t="s">
        <v>521</v>
      </c>
      <c r="S72">
        <v>-2.3300623905481251E+17</v>
      </c>
      <c r="T72">
        <v>1.3471447534900802E+16</v>
      </c>
    </row>
    <row r="73" spans="1:20" x14ac:dyDescent="0.5">
      <c r="A73">
        <v>524.15399169921875</v>
      </c>
      <c r="B73">
        <v>104</v>
      </c>
      <c r="I73" t="s">
        <v>517</v>
      </c>
      <c r="J73">
        <v>6.2047059369473425</v>
      </c>
      <c r="K73" s="12">
        <v>0</v>
      </c>
      <c r="L73" t="s">
        <v>521</v>
      </c>
      <c r="M73" t="s">
        <v>521</v>
      </c>
      <c r="N73" t="s">
        <v>521</v>
      </c>
      <c r="O73" t="s">
        <v>521</v>
      </c>
      <c r="P73" t="s">
        <v>521</v>
      </c>
      <c r="Q73" t="s">
        <v>521</v>
      </c>
      <c r="R73" t="s">
        <v>521</v>
      </c>
      <c r="S73">
        <v>91588003818.124847</v>
      </c>
      <c r="T73">
        <v>-5295235841.1669531</v>
      </c>
    </row>
    <row r="74" spans="1:20" x14ac:dyDescent="0.5">
      <c r="A74">
        <v>524.16400146484375</v>
      </c>
      <c r="B74">
        <v>127.30000305175781</v>
      </c>
      <c r="I74" t="s">
        <v>518</v>
      </c>
      <c r="J74">
        <v>0.57379410989343005</v>
      </c>
      <c r="K74" s="12">
        <v>0</v>
      </c>
      <c r="L74" t="s">
        <v>521</v>
      </c>
      <c r="M74" t="s">
        <v>521</v>
      </c>
      <c r="N74" t="s">
        <v>521</v>
      </c>
      <c r="O74" t="s">
        <v>521</v>
      </c>
      <c r="P74" t="s">
        <v>521</v>
      </c>
      <c r="Q74" t="s">
        <v>521</v>
      </c>
      <c r="R74" t="s">
        <v>521</v>
      </c>
      <c r="S74">
        <v>-109416587285.36035</v>
      </c>
      <c r="T74">
        <v>6326010071.8412971</v>
      </c>
    </row>
    <row r="75" spans="1:20" x14ac:dyDescent="0.5">
      <c r="A75">
        <v>524.17401123046875</v>
      </c>
      <c r="B75">
        <v>146.5</v>
      </c>
      <c r="I75" t="s">
        <v>519</v>
      </c>
      <c r="J75">
        <v>239850.93709352938</v>
      </c>
      <c r="K75" s="12">
        <v>0</v>
      </c>
      <c r="L75" t="s">
        <v>521</v>
      </c>
      <c r="M75" t="s">
        <v>521</v>
      </c>
      <c r="N75" t="s">
        <v>521</v>
      </c>
      <c r="O75" t="s">
        <v>521</v>
      </c>
      <c r="P75" t="s">
        <v>521</v>
      </c>
      <c r="Q75" t="s">
        <v>521</v>
      </c>
      <c r="R75" t="s">
        <v>521</v>
      </c>
      <c r="S75">
        <v>2.3251274082991005E+17</v>
      </c>
      <c r="T75">
        <v>-1.344291552875477E+16</v>
      </c>
    </row>
    <row r="76" spans="1:20" x14ac:dyDescent="0.5">
      <c r="A76">
        <v>524.18402099609375</v>
      </c>
      <c r="B76">
        <v>149.80000305175781</v>
      </c>
    </row>
    <row r="77" spans="1:20" x14ac:dyDescent="0.5">
      <c r="A77">
        <v>524.1939697265625</v>
      </c>
      <c r="B77">
        <v>154.80000305175781</v>
      </c>
      <c r="I77" t="s">
        <v>500</v>
      </c>
      <c r="J77" t="s">
        <v>501</v>
      </c>
      <c r="K77" t="s">
        <v>472</v>
      </c>
    </row>
    <row r="78" spans="1:20" x14ac:dyDescent="0.5">
      <c r="A78">
        <v>524.2039794921875</v>
      </c>
      <c r="B78">
        <v>197.5</v>
      </c>
      <c r="I78" t="e">
        <f>MIN(I32:I34)</f>
        <v>#VALUE!</v>
      </c>
      <c r="J78">
        <f>I30</f>
        <v>0.11673136257601216</v>
      </c>
      <c r="K78">
        <f>I28</f>
        <v>0.57366342876825382</v>
      </c>
    </row>
    <row r="79" spans="1:20" x14ac:dyDescent="0.5">
      <c r="A79">
        <v>524.2139892578125</v>
      </c>
      <c r="B79">
        <v>176.30000305175781</v>
      </c>
      <c r="I79">
        <f>8</f>
        <v>8</v>
      </c>
      <c r="J79">
        <f>J80*2</f>
        <v>1.0313553192790472</v>
      </c>
      <c r="K79">
        <v>2</v>
      </c>
    </row>
    <row r="80" spans="1:20" x14ac:dyDescent="0.5">
      <c r="A80">
        <v>524.2239990234375</v>
      </c>
      <c r="B80">
        <v>146</v>
      </c>
      <c r="I80">
        <f>4</f>
        <v>4</v>
      </c>
      <c r="J80">
        <f>I31</f>
        <v>0.51567765963952361</v>
      </c>
      <c r="K80">
        <v>1.5</v>
      </c>
    </row>
    <row r="81" spans="1:11" x14ac:dyDescent="0.5">
      <c r="A81">
        <v>524.2340087890625</v>
      </c>
      <c r="B81">
        <v>331.29998779296875</v>
      </c>
      <c r="I81">
        <f>2</f>
        <v>2</v>
      </c>
      <c r="J81">
        <f>J80/2</f>
        <v>0.25783882981976181</v>
      </c>
      <c r="K81">
        <v>1</v>
      </c>
    </row>
    <row r="82" spans="1:11" x14ac:dyDescent="0.5">
      <c r="A82">
        <v>524.2440185546875</v>
      </c>
      <c r="B82">
        <v>1803</v>
      </c>
    </row>
    <row r="83" spans="1:11" x14ac:dyDescent="0.5">
      <c r="A83">
        <v>524.2540283203125</v>
      </c>
      <c r="B83">
        <v>9575</v>
      </c>
    </row>
    <row r="84" spans="1:11" x14ac:dyDescent="0.5">
      <c r="A84">
        <v>524.26397705078125</v>
      </c>
      <c r="B84">
        <v>29410</v>
      </c>
    </row>
    <row r="85" spans="1:11" x14ac:dyDescent="0.5">
      <c r="A85">
        <v>524.27398681640625</v>
      </c>
      <c r="B85">
        <v>45600</v>
      </c>
    </row>
    <row r="86" spans="1:11" x14ac:dyDescent="0.5">
      <c r="A86">
        <v>524.28399658203125</v>
      </c>
      <c r="B86">
        <v>35750</v>
      </c>
    </row>
    <row r="87" spans="1:11" x14ac:dyDescent="0.5">
      <c r="A87">
        <v>524.29400634765625</v>
      </c>
      <c r="B87">
        <v>13960</v>
      </c>
    </row>
    <row r="88" spans="1:11" x14ac:dyDescent="0.5">
      <c r="A88">
        <v>524.30401611328125</v>
      </c>
      <c r="B88">
        <v>2886</v>
      </c>
    </row>
    <row r="89" spans="1:11" x14ac:dyDescent="0.5">
      <c r="A89">
        <v>524.31402587890625</v>
      </c>
      <c r="B89">
        <v>674.5</v>
      </c>
      <c r="I89">
        <v>51369214.824208505</v>
      </c>
    </row>
    <row r="90" spans="1:11" x14ac:dyDescent="0.5">
      <c r="A90">
        <v>524.323974609375</v>
      </c>
      <c r="B90">
        <v>489.5</v>
      </c>
      <c r="H90" t="s">
        <v>503</v>
      </c>
      <c r="I90">
        <f>((MIN(I24:I25)-I26)/(I98-I97))/((I26/(I96-I98)))</f>
        <v>5.1731292882858534E-2</v>
      </c>
    </row>
    <row r="91" spans="1:11" x14ac:dyDescent="0.5">
      <c r="A91">
        <v>524.333984375</v>
      </c>
      <c r="B91">
        <v>602.29998779296875</v>
      </c>
      <c r="H91" t="s">
        <v>504</v>
      </c>
      <c r="I91">
        <f>_xlfn.F.DIST(I90,I96-I97,I96-I98,FALSE)</f>
        <v>0.38791244791341567</v>
      </c>
    </row>
    <row r="92" spans="1:11" x14ac:dyDescent="0.5">
      <c r="A92">
        <v>524.343994140625</v>
      </c>
      <c r="B92">
        <v>630.5</v>
      </c>
      <c r="I92">
        <f>ROUND(I91,3-(1+INT(LOG10(I91))))</f>
        <v>0.38800000000000001</v>
      </c>
    </row>
    <row r="93" spans="1:11" x14ac:dyDescent="0.5">
      <c r="A93">
        <v>524.35400390625</v>
      </c>
      <c r="B93">
        <v>626.79998779296875</v>
      </c>
      <c r="H93" t="s">
        <v>523</v>
      </c>
      <c r="I93">
        <f>((I26-I6)/(I99-I98))/((I6/(I96-I99)))</f>
        <v>-7.7820908384008111E-2</v>
      </c>
    </row>
    <row r="94" spans="1:11" x14ac:dyDescent="0.5">
      <c r="A94">
        <v>524.364013671875</v>
      </c>
      <c r="B94">
        <v>520.20001220703125</v>
      </c>
      <c r="H94" t="s">
        <v>524</v>
      </c>
      <c r="I94">
        <v>1</v>
      </c>
    </row>
    <row r="95" spans="1:11" x14ac:dyDescent="0.5">
      <c r="A95">
        <v>524.3740234375</v>
      </c>
      <c r="B95">
        <v>300</v>
      </c>
      <c r="I95">
        <f>ROUND(I94,3-(1+INT(LOG10(I94))))</f>
        <v>1</v>
      </c>
    </row>
    <row r="96" spans="1:11" x14ac:dyDescent="0.5">
      <c r="A96">
        <v>524.38397216796875</v>
      </c>
      <c r="B96">
        <v>157</v>
      </c>
      <c r="H96" t="s">
        <v>502</v>
      </c>
      <c r="I96">
        <v>8</v>
      </c>
    </row>
    <row r="97" spans="1:19" x14ac:dyDescent="0.5">
      <c r="A97">
        <v>524.39398193359375</v>
      </c>
      <c r="B97">
        <v>135.69999694824219</v>
      </c>
      <c r="H97" t="s">
        <v>23</v>
      </c>
      <c r="I97">
        <v>4</v>
      </c>
      <c r="J97" t="s">
        <v>467</v>
      </c>
      <c r="K97">
        <f>AVERAGE(K101:K120)</f>
        <v>1.5278763928435721</v>
      </c>
      <c r="L97">
        <f t="shared" ref="L97:P97" si="12">AVERAGE(L101:L120)</f>
        <v>77050.43664778411</v>
      </c>
      <c r="M97">
        <f t="shared" si="12"/>
        <v>2.9610970137026329</v>
      </c>
      <c r="N97">
        <f t="shared" si="12"/>
        <v>147973.70438808453</v>
      </c>
      <c r="O97">
        <f t="shared" si="12"/>
        <v>3.9264223458369103</v>
      </c>
      <c r="P97">
        <f t="shared" si="12"/>
        <v>286375.8716781211</v>
      </c>
    </row>
    <row r="98" spans="1:19" x14ac:dyDescent="0.5">
      <c r="A98">
        <v>524.40399169921875</v>
      </c>
      <c r="B98">
        <v>169.19999694824219</v>
      </c>
      <c r="H98" t="s">
        <v>24</v>
      </c>
      <c r="I98">
        <v>7</v>
      </c>
      <c r="J98" t="s">
        <v>468</v>
      </c>
      <c r="K98">
        <f>K99/AVERAGE(K101:K120)</f>
        <v>0.37030773573335646</v>
      </c>
      <c r="L98">
        <f t="shared" ref="L98:P98" si="13">L99/AVERAGE(L101:L120)</f>
        <v>1.5266821905337544</v>
      </c>
      <c r="M98">
        <f t="shared" si="13"/>
        <v>0.132965499009569</v>
      </c>
      <c r="N98">
        <f t="shared" si="13"/>
        <v>1.0728393961125644</v>
      </c>
      <c r="O98">
        <f t="shared" si="13"/>
        <v>0.24342908449147579</v>
      </c>
      <c r="P98">
        <f t="shared" si="13"/>
        <v>0.78506322887699331</v>
      </c>
    </row>
    <row r="99" spans="1:19" x14ac:dyDescent="0.5">
      <c r="A99">
        <v>524.41400146484375</v>
      </c>
      <c r="B99">
        <v>166</v>
      </c>
      <c r="H99" t="s">
        <v>1</v>
      </c>
      <c r="I99">
        <v>10</v>
      </c>
      <c r="J99" t="s">
        <v>459</v>
      </c>
      <c r="K99">
        <f>STDEV(K101:K120)</f>
        <v>0.56578444751435142</v>
      </c>
      <c r="L99">
        <f t="shared" ref="L99:P99" si="14">STDEV(L101:L120)</f>
        <v>117631.52940302131</v>
      </c>
      <c r="M99">
        <f t="shared" si="14"/>
        <v>0.39372374204271515</v>
      </c>
      <c r="N99">
        <f t="shared" si="14"/>
        <v>158752.01965625174</v>
      </c>
      <c r="O99">
        <f t="shared" si="14"/>
        <v>0.95580539697395184</v>
      </c>
      <c r="P99">
        <f t="shared" si="14"/>
        <v>224823.16649208925</v>
      </c>
    </row>
    <row r="100" spans="1:19" x14ac:dyDescent="0.5">
      <c r="A100">
        <v>524.42401123046875</v>
      </c>
      <c r="B100">
        <v>153.30000305175781</v>
      </c>
      <c r="J100" t="s">
        <v>460</v>
      </c>
      <c r="K100" t="s">
        <v>461</v>
      </c>
      <c r="L100" t="s">
        <v>462</v>
      </c>
      <c r="M100" t="s">
        <v>463</v>
      </c>
      <c r="N100" t="s">
        <v>464</v>
      </c>
      <c r="O100" t="s">
        <v>465</v>
      </c>
      <c r="P100" t="s">
        <v>466</v>
      </c>
      <c r="Q100" t="s">
        <v>469</v>
      </c>
      <c r="R100" t="s">
        <v>470</v>
      </c>
      <c r="S100" t="s">
        <v>471</v>
      </c>
    </row>
    <row r="101" spans="1:19" x14ac:dyDescent="0.5">
      <c r="A101">
        <v>524.43402099609375</v>
      </c>
      <c r="B101">
        <v>174.80000305175781</v>
      </c>
      <c r="J101">
        <v>1</v>
      </c>
      <c r="K101">
        <v>1.2961605647034125</v>
      </c>
      <c r="L101">
        <v>0</v>
      </c>
      <c r="M101">
        <v>2.3871095127061617</v>
      </c>
      <c r="N101">
        <v>27568.599509949676</v>
      </c>
      <c r="O101">
        <v>3.1868412907846282</v>
      </c>
      <c r="P101">
        <v>490078.47715069313</v>
      </c>
      <c r="Q101">
        <f>L101/SUM(P101,N101,L101)</f>
        <v>0</v>
      </c>
      <c r="R101">
        <f>N101/SUM(P101,N101,L101)</f>
        <v>5.3257519945433783E-2</v>
      </c>
      <c r="S101">
        <f>P101/SUM(P101,N101,L101)</f>
        <v>0.94674248005456618</v>
      </c>
    </row>
    <row r="102" spans="1:19" x14ac:dyDescent="0.5">
      <c r="A102">
        <v>524.4439697265625</v>
      </c>
      <c r="B102">
        <v>159.30000305175781</v>
      </c>
      <c r="J102">
        <v>2</v>
      </c>
      <c r="K102">
        <v>0.89849457628296892</v>
      </c>
      <c r="L102">
        <v>19284.792768740965</v>
      </c>
      <c r="M102">
        <v>2.9746002314215474</v>
      </c>
      <c r="N102">
        <v>29597.836863572244</v>
      </c>
      <c r="O102">
        <v>3.1912383091853922</v>
      </c>
      <c r="P102">
        <v>501405.29290919658</v>
      </c>
      <c r="Q102">
        <f t="shared" ref="Q102:Q110" si="15">L102/SUM(P102,N102,L102)</f>
        <v>3.5044913723844738E-2</v>
      </c>
      <c r="R102">
        <f t="shared" ref="R102:R110" si="16">N102/SUM(P102,N102,L102)</f>
        <v>5.3786092064085952E-2</v>
      </c>
      <c r="S102">
        <f t="shared" ref="S102:S110" si="17">P102/SUM(P102,N102,L102)</f>
        <v>0.91116899421206943</v>
      </c>
    </row>
    <row r="103" spans="1:19" x14ac:dyDescent="0.5">
      <c r="A103">
        <v>524.4539794921875</v>
      </c>
      <c r="B103">
        <v>114.5</v>
      </c>
      <c r="J103">
        <v>3</v>
      </c>
      <c r="K103">
        <v>1.9187208137558274</v>
      </c>
      <c r="L103">
        <v>185413.70173844093</v>
      </c>
      <c r="M103">
        <v>3.6090297287013393</v>
      </c>
      <c r="N103">
        <v>181676.08125091199</v>
      </c>
      <c r="O103">
        <v>3.8162015334891435</v>
      </c>
      <c r="P103">
        <v>164363.68637799815</v>
      </c>
      <c r="Q103">
        <f t="shared" si="15"/>
        <v>0.34888040520115476</v>
      </c>
      <c r="R103">
        <f t="shared" si="16"/>
        <v>0.34184757786449582</v>
      </c>
      <c r="S103">
        <f t="shared" si="17"/>
        <v>0.30927201693434941</v>
      </c>
    </row>
    <row r="104" spans="1:19" x14ac:dyDescent="0.5">
      <c r="A104">
        <v>524.4639892578125</v>
      </c>
      <c r="B104">
        <v>93.25</v>
      </c>
      <c r="J104">
        <v>4</v>
      </c>
      <c r="K104">
        <v>2.9078390011665625</v>
      </c>
      <c r="L104">
        <v>355566.925979283</v>
      </c>
      <c r="M104">
        <v>3.0537178465767787</v>
      </c>
      <c r="N104">
        <v>66474.646290318953</v>
      </c>
      <c r="O104">
        <v>4.8076964959851916</v>
      </c>
      <c r="P104">
        <v>43339.834543480138</v>
      </c>
      <c r="Q104">
        <f t="shared" si="15"/>
        <v>0.76403337300085683</v>
      </c>
      <c r="R104">
        <f t="shared" si="16"/>
        <v>0.14283906773486149</v>
      </c>
      <c r="S104">
        <f t="shared" si="17"/>
        <v>9.3127559264281803E-2</v>
      </c>
    </row>
    <row r="105" spans="1:19" x14ac:dyDescent="0.5">
      <c r="A105">
        <v>524.4739990234375</v>
      </c>
      <c r="B105">
        <v>123</v>
      </c>
      <c r="J105">
        <v>5</v>
      </c>
      <c r="K105">
        <v>1.3342296482204055</v>
      </c>
      <c r="L105">
        <v>0</v>
      </c>
      <c r="M105">
        <v>2.7311458461380589</v>
      </c>
      <c r="N105">
        <v>434639.5262503784</v>
      </c>
      <c r="O105">
        <v>4.9962506584512782</v>
      </c>
      <c r="P105">
        <v>68697.071090804428</v>
      </c>
      <c r="Q105">
        <f t="shared" si="15"/>
        <v>0</v>
      </c>
      <c r="R105">
        <f t="shared" si="16"/>
        <v>0.86351663786482302</v>
      </c>
      <c r="S105">
        <f t="shared" si="17"/>
        <v>0.13648336213517701</v>
      </c>
    </row>
    <row r="106" spans="1:19" x14ac:dyDescent="0.5">
      <c r="A106">
        <v>524.4840087890625</v>
      </c>
      <c r="B106">
        <v>233.69999694824219</v>
      </c>
      <c r="J106">
        <v>6</v>
      </c>
      <c r="K106">
        <v>1.6380801675400121</v>
      </c>
      <c r="L106">
        <v>87454.561691600407</v>
      </c>
      <c r="M106">
        <v>3.3867855857346805</v>
      </c>
      <c r="N106">
        <v>362439.48045150691</v>
      </c>
      <c r="O106">
        <v>3.9415908159325435</v>
      </c>
      <c r="P106">
        <v>73168.95479472389</v>
      </c>
      <c r="Q106">
        <f t="shared" si="15"/>
        <v>0.16719699577983116</v>
      </c>
      <c r="R106">
        <f t="shared" si="16"/>
        <v>0.69291745463421639</v>
      </c>
      <c r="S106">
        <f t="shared" si="17"/>
        <v>0.13988554958595245</v>
      </c>
    </row>
    <row r="107" spans="1:19" x14ac:dyDescent="0.5">
      <c r="A107">
        <v>524.4940185546875</v>
      </c>
      <c r="B107">
        <v>281.70001220703125</v>
      </c>
      <c r="J107">
        <v>7</v>
      </c>
      <c r="K107">
        <v>1.2981629476868271</v>
      </c>
      <c r="L107">
        <v>0</v>
      </c>
      <c r="M107">
        <v>2.3837215314355862</v>
      </c>
      <c r="N107">
        <v>28169.69718291362</v>
      </c>
      <c r="O107">
        <v>3.2155992254760077</v>
      </c>
      <c r="P107">
        <v>530983.59189607471</v>
      </c>
      <c r="Q107">
        <f t="shared" si="15"/>
        <v>0</v>
      </c>
      <c r="R107">
        <f t="shared" si="16"/>
        <v>5.0379203222274613E-2</v>
      </c>
      <c r="S107">
        <f t="shared" si="17"/>
        <v>0.94962079677772526</v>
      </c>
    </row>
    <row r="108" spans="1:19" x14ac:dyDescent="0.5">
      <c r="A108">
        <v>524.5040283203125</v>
      </c>
      <c r="B108">
        <v>178.5</v>
      </c>
      <c r="J108">
        <v>8</v>
      </c>
      <c r="K108">
        <v>1.6355743380455241</v>
      </c>
      <c r="L108">
        <v>122784.38429977591</v>
      </c>
      <c r="M108">
        <v>3.2157258467388794</v>
      </c>
      <c r="N108">
        <v>289610.74396308768</v>
      </c>
      <c r="O108">
        <v>5.7986795657255366</v>
      </c>
      <c r="P108">
        <v>31332.560825297871</v>
      </c>
      <c r="Q108">
        <f t="shared" si="15"/>
        <v>0.27671111656811809</v>
      </c>
      <c r="R108">
        <f t="shared" si="16"/>
        <v>0.65267674541163634</v>
      </c>
      <c r="S108">
        <f t="shared" si="17"/>
        <v>7.0612138020245574E-2</v>
      </c>
    </row>
    <row r="109" spans="1:19" x14ac:dyDescent="0.5">
      <c r="A109">
        <v>524.51397705078125</v>
      </c>
      <c r="B109">
        <v>106</v>
      </c>
      <c r="J109">
        <v>9</v>
      </c>
      <c r="K109">
        <v>1.0978317840051244</v>
      </c>
      <c r="L109">
        <v>0</v>
      </c>
      <c r="M109">
        <v>2.89314368556821</v>
      </c>
      <c r="N109">
        <v>31413.727510478238</v>
      </c>
      <c r="O109">
        <v>3.169839295833019</v>
      </c>
      <c r="P109">
        <v>466583.60744714399</v>
      </c>
      <c r="Q109">
        <f t="shared" si="15"/>
        <v>0</v>
      </c>
      <c r="R109">
        <f t="shared" si="16"/>
        <v>6.3080111690058407E-2</v>
      </c>
      <c r="S109">
        <f t="shared" si="17"/>
        <v>0.93691988830994166</v>
      </c>
    </row>
    <row r="110" spans="1:19" x14ac:dyDescent="0.5">
      <c r="A110">
        <v>524.52398681640625</v>
      </c>
      <c r="B110">
        <v>119.19999694824219</v>
      </c>
      <c r="J110">
        <v>10</v>
      </c>
      <c r="K110">
        <v>1.2536700870290551</v>
      </c>
      <c r="L110">
        <v>0</v>
      </c>
      <c r="M110">
        <v>2.9759903220050838</v>
      </c>
      <c r="N110">
        <v>28146.704607727479</v>
      </c>
      <c r="O110">
        <v>3.1402862675063612</v>
      </c>
      <c r="P110">
        <v>493805.63974579819</v>
      </c>
      <c r="Q110">
        <f t="shared" si="15"/>
        <v>0</v>
      </c>
      <c r="R110">
        <f t="shared" si="16"/>
        <v>5.3925813174743251E-2</v>
      </c>
      <c r="S110">
        <f t="shared" si="17"/>
        <v>0.94607418682525679</v>
      </c>
    </row>
    <row r="111" spans="1:19" x14ac:dyDescent="0.5">
      <c r="A111">
        <v>524.53399658203125</v>
      </c>
      <c r="B111">
        <v>125.5</v>
      </c>
      <c r="J111">
        <v>11</v>
      </c>
    </row>
    <row r="112" spans="1:19" x14ac:dyDescent="0.5">
      <c r="A112">
        <v>524.54400634765625</v>
      </c>
      <c r="B112">
        <v>133.69999694824219</v>
      </c>
      <c r="J112">
        <v>12</v>
      </c>
    </row>
    <row r="113" spans="1:10" x14ac:dyDescent="0.5">
      <c r="A113">
        <v>524.55401611328125</v>
      </c>
      <c r="B113">
        <v>142.5</v>
      </c>
      <c r="J113">
        <v>13</v>
      </c>
    </row>
    <row r="114" spans="1:10" x14ac:dyDescent="0.5">
      <c r="A114">
        <v>524.56402587890625</v>
      </c>
      <c r="B114">
        <v>154.5</v>
      </c>
      <c r="J114">
        <v>14</v>
      </c>
    </row>
    <row r="115" spans="1:10" x14ac:dyDescent="0.5">
      <c r="A115">
        <v>524.573974609375</v>
      </c>
      <c r="B115">
        <v>189</v>
      </c>
      <c r="J115">
        <v>15</v>
      </c>
    </row>
    <row r="116" spans="1:10" x14ac:dyDescent="0.5">
      <c r="A116">
        <v>524.583984375</v>
      </c>
      <c r="B116">
        <v>189.30000305175781</v>
      </c>
      <c r="J116">
        <v>16</v>
      </c>
    </row>
    <row r="117" spans="1:10" x14ac:dyDescent="0.5">
      <c r="A117">
        <v>524.593994140625</v>
      </c>
      <c r="B117">
        <v>161</v>
      </c>
      <c r="J117">
        <v>17</v>
      </c>
    </row>
    <row r="118" spans="1:10" x14ac:dyDescent="0.5">
      <c r="A118">
        <v>524.60400390625</v>
      </c>
      <c r="B118">
        <v>148.5</v>
      </c>
      <c r="J118">
        <v>18</v>
      </c>
    </row>
    <row r="119" spans="1:10" x14ac:dyDescent="0.5">
      <c r="A119">
        <v>524.614013671875</v>
      </c>
      <c r="B119">
        <v>163.30000305175781</v>
      </c>
      <c r="J119">
        <v>19</v>
      </c>
    </row>
    <row r="120" spans="1:10" x14ac:dyDescent="0.5">
      <c r="A120">
        <v>524.6240234375</v>
      </c>
      <c r="B120">
        <v>184.5</v>
      </c>
      <c r="J120">
        <v>20</v>
      </c>
    </row>
    <row r="121" spans="1:10" x14ac:dyDescent="0.5">
      <c r="A121">
        <v>524.63397216796875</v>
      </c>
      <c r="B121">
        <v>187</v>
      </c>
    </row>
    <row r="122" spans="1:10" x14ac:dyDescent="0.5">
      <c r="A122">
        <v>524.64398193359375</v>
      </c>
      <c r="B122">
        <v>173</v>
      </c>
    </row>
    <row r="123" spans="1:10" x14ac:dyDescent="0.5">
      <c r="A123">
        <v>524.65399169921875</v>
      </c>
      <c r="B123">
        <v>213.5</v>
      </c>
    </row>
    <row r="124" spans="1:10" x14ac:dyDescent="0.5">
      <c r="A124">
        <v>524.66400146484375</v>
      </c>
      <c r="B124">
        <v>343.29998779296875</v>
      </c>
    </row>
    <row r="125" spans="1:10" x14ac:dyDescent="0.5">
      <c r="A125">
        <v>524.67401123046875</v>
      </c>
      <c r="B125">
        <v>415.70001220703125</v>
      </c>
    </row>
    <row r="126" spans="1:10" x14ac:dyDescent="0.5">
      <c r="A126">
        <v>524.68402099609375</v>
      </c>
      <c r="B126">
        <v>377</v>
      </c>
    </row>
    <row r="127" spans="1:10" x14ac:dyDescent="0.5">
      <c r="A127">
        <v>524.6939697265625</v>
      </c>
      <c r="B127">
        <v>330</v>
      </c>
    </row>
    <row r="128" spans="1:10" x14ac:dyDescent="0.5">
      <c r="A128">
        <v>524.7039794921875</v>
      </c>
      <c r="B128">
        <v>378</v>
      </c>
    </row>
    <row r="129" spans="1:2" x14ac:dyDescent="0.5">
      <c r="A129">
        <v>524.7139892578125</v>
      </c>
      <c r="B129">
        <v>561.5</v>
      </c>
    </row>
    <row r="130" spans="1:2" x14ac:dyDescent="0.5">
      <c r="A130">
        <v>524.7239990234375</v>
      </c>
      <c r="B130">
        <v>713.79998779296875</v>
      </c>
    </row>
    <row r="131" spans="1:2" x14ac:dyDescent="0.5">
      <c r="A131">
        <v>524.7340087890625</v>
      </c>
      <c r="B131">
        <v>876</v>
      </c>
    </row>
    <row r="132" spans="1:2" x14ac:dyDescent="0.5">
      <c r="A132">
        <v>524.7440185546875</v>
      </c>
      <c r="B132">
        <v>2055</v>
      </c>
    </row>
    <row r="133" spans="1:2" x14ac:dyDescent="0.5">
      <c r="A133">
        <v>524.7540283203125</v>
      </c>
      <c r="B133">
        <v>11550</v>
      </c>
    </row>
    <row r="134" spans="1:2" x14ac:dyDescent="0.5">
      <c r="A134">
        <v>524.76397705078125</v>
      </c>
      <c r="B134">
        <v>62370</v>
      </c>
    </row>
    <row r="135" spans="1:2" x14ac:dyDescent="0.5">
      <c r="A135">
        <v>524.77398681640625</v>
      </c>
      <c r="B135">
        <v>135600</v>
      </c>
    </row>
    <row r="136" spans="1:2" x14ac:dyDescent="0.5">
      <c r="A136">
        <v>524.78399658203125</v>
      </c>
      <c r="B136">
        <v>130600</v>
      </c>
    </row>
    <row r="137" spans="1:2" x14ac:dyDescent="0.5">
      <c r="A137">
        <v>524.79400634765625</v>
      </c>
      <c r="B137">
        <v>56170</v>
      </c>
    </row>
    <row r="138" spans="1:2" x14ac:dyDescent="0.5">
      <c r="A138">
        <v>524.80401611328125</v>
      </c>
      <c r="B138">
        <v>10030</v>
      </c>
    </row>
    <row r="139" spans="1:2" x14ac:dyDescent="0.5">
      <c r="A139">
        <v>524.81402587890625</v>
      </c>
      <c r="B139">
        <v>1665</v>
      </c>
    </row>
    <row r="140" spans="1:2" x14ac:dyDescent="0.5">
      <c r="A140">
        <v>524.823974609375</v>
      </c>
      <c r="B140">
        <v>996.29998779296875</v>
      </c>
    </row>
    <row r="141" spans="1:2" x14ac:dyDescent="0.5">
      <c r="A141">
        <v>524.833984375</v>
      </c>
      <c r="B141">
        <v>1603</v>
      </c>
    </row>
    <row r="142" spans="1:2" x14ac:dyDescent="0.5">
      <c r="A142">
        <v>524.843994140625</v>
      </c>
      <c r="B142">
        <v>1950</v>
      </c>
    </row>
    <row r="143" spans="1:2" x14ac:dyDescent="0.5">
      <c r="A143">
        <v>524.85400390625</v>
      </c>
      <c r="B143">
        <v>1359</v>
      </c>
    </row>
    <row r="144" spans="1:2" x14ac:dyDescent="0.5">
      <c r="A144">
        <v>524.864013671875</v>
      </c>
      <c r="B144">
        <v>642.5</v>
      </c>
    </row>
    <row r="145" spans="1:2" x14ac:dyDescent="0.5">
      <c r="A145">
        <v>524.8740234375</v>
      </c>
      <c r="B145">
        <v>375.70001220703125</v>
      </c>
    </row>
    <row r="146" spans="1:2" x14ac:dyDescent="0.5">
      <c r="A146">
        <v>524.88397216796875</v>
      </c>
      <c r="B146">
        <v>406.70001220703125</v>
      </c>
    </row>
    <row r="147" spans="1:2" x14ac:dyDescent="0.5">
      <c r="A147">
        <v>524.89398193359375</v>
      </c>
      <c r="B147">
        <v>597.5</v>
      </c>
    </row>
    <row r="148" spans="1:2" x14ac:dyDescent="0.5">
      <c r="A148">
        <v>524.90399169921875</v>
      </c>
      <c r="B148">
        <v>688</v>
      </c>
    </row>
    <row r="149" spans="1:2" x14ac:dyDescent="0.5">
      <c r="A149">
        <v>524.91400146484375</v>
      </c>
      <c r="B149">
        <v>532.20001220703125</v>
      </c>
    </row>
    <row r="150" spans="1:2" x14ac:dyDescent="0.5">
      <c r="A150">
        <v>524.92401123046875</v>
      </c>
      <c r="B150">
        <v>321.70001220703125</v>
      </c>
    </row>
    <row r="151" spans="1:2" x14ac:dyDescent="0.5">
      <c r="A151">
        <v>524.93402099609375</v>
      </c>
      <c r="B151">
        <v>227</v>
      </c>
    </row>
    <row r="152" spans="1:2" x14ac:dyDescent="0.5">
      <c r="A152">
        <v>524.9439697265625</v>
      </c>
      <c r="B152">
        <v>196</v>
      </c>
    </row>
    <row r="153" spans="1:2" x14ac:dyDescent="0.5">
      <c r="A153">
        <v>524.9539794921875</v>
      </c>
      <c r="B153">
        <v>321.5</v>
      </c>
    </row>
    <row r="154" spans="1:2" x14ac:dyDescent="0.5">
      <c r="A154">
        <v>524.9639892578125</v>
      </c>
      <c r="B154">
        <v>627</v>
      </c>
    </row>
    <row r="155" spans="1:2" x14ac:dyDescent="0.5">
      <c r="A155">
        <v>524.9739990234375</v>
      </c>
      <c r="B155">
        <v>727.29998779296875</v>
      </c>
    </row>
    <row r="156" spans="1:2" x14ac:dyDescent="0.5">
      <c r="A156">
        <v>524.9840087890625</v>
      </c>
      <c r="B156">
        <v>530.5</v>
      </c>
    </row>
    <row r="157" spans="1:2" x14ac:dyDescent="0.5">
      <c r="A157">
        <v>524.9940185546875</v>
      </c>
      <c r="B157">
        <v>357</v>
      </c>
    </row>
    <row r="158" spans="1:2" x14ac:dyDescent="0.5">
      <c r="A158">
        <v>525.0040283203125</v>
      </c>
      <c r="B158">
        <v>301.79998779296875</v>
      </c>
    </row>
    <row r="159" spans="1:2" x14ac:dyDescent="0.5">
      <c r="A159">
        <v>525.01397705078125</v>
      </c>
      <c r="B159">
        <v>278</v>
      </c>
    </row>
    <row r="160" spans="1:2" x14ac:dyDescent="0.5">
      <c r="A160">
        <v>525.02398681640625</v>
      </c>
      <c r="B160">
        <v>258.70001220703125</v>
      </c>
    </row>
    <row r="161" spans="1:2" x14ac:dyDescent="0.5">
      <c r="A161">
        <v>525.03399658203125</v>
      </c>
      <c r="B161">
        <v>292</v>
      </c>
    </row>
    <row r="162" spans="1:2" x14ac:dyDescent="0.5">
      <c r="A162">
        <v>525.04400634765625</v>
      </c>
      <c r="B162">
        <v>341</v>
      </c>
    </row>
    <row r="163" spans="1:2" x14ac:dyDescent="0.5">
      <c r="A163">
        <v>525.05401611328125</v>
      </c>
      <c r="B163">
        <v>314.5</v>
      </c>
    </row>
    <row r="164" spans="1:2" x14ac:dyDescent="0.5">
      <c r="A164">
        <v>525.06402587890625</v>
      </c>
      <c r="B164">
        <v>245</v>
      </c>
    </row>
    <row r="165" spans="1:2" x14ac:dyDescent="0.5">
      <c r="A165">
        <v>525.073974609375</v>
      </c>
      <c r="B165">
        <v>231.30000305175781</v>
      </c>
    </row>
    <row r="166" spans="1:2" x14ac:dyDescent="0.5">
      <c r="A166">
        <v>525.083984375</v>
      </c>
      <c r="B166">
        <v>279.70001220703125</v>
      </c>
    </row>
    <row r="167" spans="1:2" x14ac:dyDescent="0.5">
      <c r="A167">
        <v>525.093994140625</v>
      </c>
      <c r="B167">
        <v>286.20001220703125</v>
      </c>
    </row>
    <row r="168" spans="1:2" x14ac:dyDescent="0.5">
      <c r="A168">
        <v>525.10400390625</v>
      </c>
      <c r="B168">
        <v>224.30000305175781</v>
      </c>
    </row>
    <row r="169" spans="1:2" x14ac:dyDescent="0.5">
      <c r="A169">
        <v>525.114013671875</v>
      </c>
      <c r="B169">
        <v>193.5</v>
      </c>
    </row>
    <row r="170" spans="1:2" x14ac:dyDescent="0.5">
      <c r="A170">
        <v>525.1240234375</v>
      </c>
      <c r="B170">
        <v>229.69999694824219</v>
      </c>
    </row>
    <row r="171" spans="1:2" x14ac:dyDescent="0.5">
      <c r="A171">
        <v>525.13397216796875</v>
      </c>
      <c r="B171">
        <v>252</v>
      </c>
    </row>
    <row r="172" spans="1:2" x14ac:dyDescent="0.5">
      <c r="A172">
        <v>525.14398193359375</v>
      </c>
      <c r="B172">
        <v>221.5</v>
      </c>
    </row>
    <row r="173" spans="1:2" x14ac:dyDescent="0.5">
      <c r="A173">
        <v>525.15399169921875</v>
      </c>
      <c r="B173">
        <v>181.5</v>
      </c>
    </row>
    <row r="174" spans="1:2" x14ac:dyDescent="0.5">
      <c r="A174">
        <v>525.16400146484375</v>
      </c>
      <c r="B174">
        <v>189.5</v>
      </c>
    </row>
    <row r="175" spans="1:2" x14ac:dyDescent="0.5">
      <c r="A175">
        <v>525.17401123046875</v>
      </c>
      <c r="B175">
        <v>272</v>
      </c>
    </row>
    <row r="176" spans="1:2" x14ac:dyDescent="0.5">
      <c r="A176">
        <v>525.18499755859375</v>
      </c>
      <c r="B176">
        <v>338.20001220703125</v>
      </c>
    </row>
    <row r="177" spans="1:2" x14ac:dyDescent="0.5">
      <c r="A177">
        <v>525.19500732421875</v>
      </c>
      <c r="B177">
        <v>325</v>
      </c>
    </row>
    <row r="178" spans="1:2" x14ac:dyDescent="0.5">
      <c r="A178">
        <v>525.2039794921875</v>
      </c>
      <c r="B178">
        <v>346.20001220703125</v>
      </c>
    </row>
    <row r="179" spans="1:2" x14ac:dyDescent="0.5">
      <c r="A179">
        <v>525.2139892578125</v>
      </c>
      <c r="B179">
        <v>381.70001220703125</v>
      </c>
    </row>
    <row r="180" spans="1:2" x14ac:dyDescent="0.5">
      <c r="A180">
        <v>525.2239990234375</v>
      </c>
      <c r="B180">
        <v>358.5</v>
      </c>
    </row>
    <row r="181" spans="1:2" x14ac:dyDescent="0.5">
      <c r="A181">
        <v>525.2340087890625</v>
      </c>
      <c r="B181">
        <v>565.5</v>
      </c>
    </row>
    <row r="182" spans="1:2" x14ac:dyDescent="0.5">
      <c r="A182">
        <v>525.2449951171875</v>
      </c>
      <c r="B182">
        <v>1410</v>
      </c>
    </row>
    <row r="183" spans="1:2" x14ac:dyDescent="0.5">
      <c r="A183">
        <v>525.2550048828125</v>
      </c>
      <c r="B183">
        <v>8136</v>
      </c>
    </row>
    <row r="184" spans="1:2" x14ac:dyDescent="0.5">
      <c r="A184">
        <v>525.2650146484375</v>
      </c>
      <c r="B184">
        <v>68640</v>
      </c>
    </row>
    <row r="185" spans="1:2" x14ac:dyDescent="0.5">
      <c r="A185">
        <v>525.2750244140625</v>
      </c>
      <c r="B185">
        <v>199300</v>
      </c>
    </row>
    <row r="186" spans="1:2" x14ac:dyDescent="0.5">
      <c r="A186">
        <v>525.28497314453125</v>
      </c>
      <c r="B186">
        <v>240000</v>
      </c>
    </row>
    <row r="187" spans="1:2" x14ac:dyDescent="0.5">
      <c r="A187">
        <v>525.29400634765625</v>
      </c>
      <c r="B187">
        <v>124100</v>
      </c>
    </row>
    <row r="188" spans="1:2" x14ac:dyDescent="0.5">
      <c r="A188">
        <v>525.30499267578125</v>
      </c>
      <c r="B188">
        <v>24410</v>
      </c>
    </row>
    <row r="189" spans="1:2" x14ac:dyDescent="0.5">
      <c r="A189">
        <v>525.31500244140625</v>
      </c>
      <c r="B189">
        <v>2963</v>
      </c>
    </row>
    <row r="190" spans="1:2" x14ac:dyDescent="0.5">
      <c r="A190">
        <v>525.32501220703125</v>
      </c>
      <c r="B190">
        <v>781.70001220703125</v>
      </c>
    </row>
    <row r="191" spans="1:2" x14ac:dyDescent="0.5">
      <c r="A191">
        <v>525.33502197265625</v>
      </c>
      <c r="B191">
        <v>1108</v>
      </c>
    </row>
    <row r="192" spans="1:2" x14ac:dyDescent="0.5">
      <c r="A192">
        <v>525.344970703125</v>
      </c>
      <c r="B192">
        <v>1605</v>
      </c>
    </row>
    <row r="193" spans="1:2" x14ac:dyDescent="0.5">
      <c r="A193">
        <v>525.35498046875</v>
      </c>
      <c r="B193">
        <v>1360</v>
      </c>
    </row>
    <row r="194" spans="1:2" x14ac:dyDescent="0.5">
      <c r="A194">
        <v>525.364990234375</v>
      </c>
      <c r="B194">
        <v>715.5</v>
      </c>
    </row>
    <row r="195" spans="1:2" x14ac:dyDescent="0.5">
      <c r="A195">
        <v>525.375</v>
      </c>
      <c r="B195">
        <v>401.5</v>
      </c>
    </row>
    <row r="196" spans="1:2" x14ac:dyDescent="0.5">
      <c r="A196">
        <v>525.385009765625</v>
      </c>
      <c r="B196">
        <v>521.79998779296875</v>
      </c>
    </row>
    <row r="197" spans="1:2" x14ac:dyDescent="0.5">
      <c r="A197">
        <v>525.39501953125</v>
      </c>
      <c r="B197">
        <v>969.29998779296875</v>
      </c>
    </row>
    <row r="198" spans="1:2" x14ac:dyDescent="0.5">
      <c r="A198">
        <v>525.405029296875</v>
      </c>
      <c r="B198">
        <v>1294</v>
      </c>
    </row>
    <row r="199" spans="1:2" x14ac:dyDescent="0.5">
      <c r="A199">
        <v>525.41497802734375</v>
      </c>
      <c r="B199">
        <v>999</v>
      </c>
    </row>
    <row r="200" spans="1:2" x14ac:dyDescent="0.5">
      <c r="A200">
        <v>525.42498779296875</v>
      </c>
      <c r="B200">
        <v>463.5</v>
      </c>
    </row>
    <row r="201" spans="1:2" x14ac:dyDescent="0.5">
      <c r="A201">
        <v>525.43499755859375</v>
      </c>
      <c r="B201">
        <v>221.69999694824219</v>
      </c>
    </row>
    <row r="202" spans="1:2" x14ac:dyDescent="0.5">
      <c r="A202">
        <v>525.44500732421875</v>
      </c>
      <c r="B202">
        <v>232.80000305175781</v>
      </c>
    </row>
    <row r="203" spans="1:2" x14ac:dyDescent="0.5">
      <c r="A203">
        <v>525.45501708984375</v>
      </c>
      <c r="B203">
        <v>413.79998779296875</v>
      </c>
    </row>
    <row r="204" spans="1:2" x14ac:dyDescent="0.5">
      <c r="A204">
        <v>525.46502685546875</v>
      </c>
      <c r="B204">
        <v>906.5</v>
      </c>
    </row>
    <row r="205" spans="1:2" x14ac:dyDescent="0.5">
      <c r="A205">
        <v>525.4749755859375</v>
      </c>
      <c r="B205">
        <v>1332</v>
      </c>
    </row>
    <row r="206" spans="1:2" x14ac:dyDescent="0.5">
      <c r="A206">
        <v>525.4849853515625</v>
      </c>
      <c r="B206">
        <v>1078</v>
      </c>
    </row>
    <row r="207" spans="1:2" x14ac:dyDescent="0.5">
      <c r="A207">
        <v>525.4949951171875</v>
      </c>
      <c r="B207">
        <v>564.79998779296875</v>
      </c>
    </row>
    <row r="208" spans="1:2" x14ac:dyDescent="0.5">
      <c r="A208">
        <v>525.5050048828125</v>
      </c>
      <c r="B208">
        <v>349</v>
      </c>
    </row>
    <row r="209" spans="1:2" x14ac:dyDescent="0.5">
      <c r="A209">
        <v>525.5150146484375</v>
      </c>
      <c r="B209">
        <v>300</v>
      </c>
    </row>
    <row r="210" spans="1:2" x14ac:dyDescent="0.5">
      <c r="A210">
        <v>525.5250244140625</v>
      </c>
      <c r="B210">
        <v>309</v>
      </c>
    </row>
    <row r="211" spans="1:2" x14ac:dyDescent="0.5">
      <c r="A211">
        <v>525.53497314453125</v>
      </c>
      <c r="B211">
        <v>340.5</v>
      </c>
    </row>
    <row r="212" spans="1:2" x14ac:dyDescent="0.5">
      <c r="A212">
        <v>525.54498291015625</v>
      </c>
      <c r="B212">
        <v>315</v>
      </c>
    </row>
    <row r="213" spans="1:2" x14ac:dyDescent="0.5">
      <c r="A213">
        <v>525.55499267578125</v>
      </c>
      <c r="B213">
        <v>270.79998779296875</v>
      </c>
    </row>
    <row r="214" spans="1:2" x14ac:dyDescent="0.5">
      <c r="A214">
        <v>525.56500244140625</v>
      </c>
      <c r="B214">
        <v>256.70001220703125</v>
      </c>
    </row>
    <row r="215" spans="1:2" x14ac:dyDescent="0.5">
      <c r="A215">
        <v>525.57501220703125</v>
      </c>
      <c r="B215">
        <v>260.5</v>
      </c>
    </row>
    <row r="216" spans="1:2" x14ac:dyDescent="0.5">
      <c r="A216">
        <v>525.58502197265625</v>
      </c>
      <c r="B216">
        <v>340</v>
      </c>
    </row>
    <row r="217" spans="1:2" x14ac:dyDescent="0.5">
      <c r="A217">
        <v>525.594970703125</v>
      </c>
      <c r="B217">
        <v>409.79998779296875</v>
      </c>
    </row>
    <row r="218" spans="1:2" x14ac:dyDescent="0.5">
      <c r="A218">
        <v>525.60498046875</v>
      </c>
      <c r="B218">
        <v>369.20001220703125</v>
      </c>
    </row>
    <row r="219" spans="1:2" x14ac:dyDescent="0.5">
      <c r="A219">
        <v>525.614990234375</v>
      </c>
      <c r="B219">
        <v>320.29998779296875</v>
      </c>
    </row>
    <row r="220" spans="1:2" x14ac:dyDescent="0.5">
      <c r="A220">
        <v>525.625</v>
      </c>
      <c r="B220">
        <v>284.20001220703125</v>
      </c>
    </row>
    <row r="221" spans="1:2" x14ac:dyDescent="0.5">
      <c r="A221">
        <v>525.635009765625</v>
      </c>
      <c r="B221">
        <v>287</v>
      </c>
    </row>
    <row r="222" spans="1:2" x14ac:dyDescent="0.5">
      <c r="A222">
        <v>525.64501953125</v>
      </c>
      <c r="B222">
        <v>339.79998779296875</v>
      </c>
    </row>
    <row r="223" spans="1:2" x14ac:dyDescent="0.5">
      <c r="A223">
        <v>525.655029296875</v>
      </c>
      <c r="B223">
        <v>351.79998779296875</v>
      </c>
    </row>
    <row r="224" spans="1:2" x14ac:dyDescent="0.5">
      <c r="A224">
        <v>525.66497802734375</v>
      </c>
      <c r="B224">
        <v>374.5</v>
      </c>
    </row>
    <row r="225" spans="1:2" x14ac:dyDescent="0.5">
      <c r="A225">
        <v>525.67498779296875</v>
      </c>
      <c r="B225">
        <v>396.70001220703125</v>
      </c>
    </row>
    <row r="226" spans="1:2" x14ac:dyDescent="0.5">
      <c r="A226">
        <v>525.68499755859375</v>
      </c>
      <c r="B226">
        <v>369.20001220703125</v>
      </c>
    </row>
    <row r="227" spans="1:2" x14ac:dyDescent="0.5">
      <c r="A227">
        <v>525.69500732421875</v>
      </c>
      <c r="B227">
        <v>399.79998779296875</v>
      </c>
    </row>
    <row r="228" spans="1:2" x14ac:dyDescent="0.5">
      <c r="A228">
        <v>525.70501708984375</v>
      </c>
      <c r="B228">
        <v>415</v>
      </c>
    </row>
    <row r="229" spans="1:2" x14ac:dyDescent="0.5">
      <c r="A229">
        <v>525.71502685546875</v>
      </c>
      <c r="B229">
        <v>467</v>
      </c>
    </row>
    <row r="230" spans="1:2" x14ac:dyDescent="0.5">
      <c r="A230">
        <v>525.7249755859375</v>
      </c>
      <c r="B230">
        <v>649.70001220703125</v>
      </c>
    </row>
    <row r="231" spans="1:2" x14ac:dyDescent="0.5">
      <c r="A231">
        <v>525.7349853515625</v>
      </c>
      <c r="B231">
        <v>699.70001220703125</v>
      </c>
    </row>
    <row r="232" spans="1:2" x14ac:dyDescent="0.5">
      <c r="A232">
        <v>525.7449951171875</v>
      </c>
      <c r="B232">
        <v>1049</v>
      </c>
    </row>
    <row r="233" spans="1:2" x14ac:dyDescent="0.5">
      <c r="A233">
        <v>525.7550048828125</v>
      </c>
      <c r="B233">
        <v>4847</v>
      </c>
    </row>
    <row r="234" spans="1:2" x14ac:dyDescent="0.5">
      <c r="A234">
        <v>525.7650146484375</v>
      </c>
      <c r="B234">
        <v>48040</v>
      </c>
    </row>
    <row r="235" spans="1:2" x14ac:dyDescent="0.5">
      <c r="A235">
        <v>525.7750244140625</v>
      </c>
      <c r="B235">
        <v>176400</v>
      </c>
    </row>
    <row r="236" spans="1:2" x14ac:dyDescent="0.5">
      <c r="A236">
        <v>525.78497314453125</v>
      </c>
      <c r="B236">
        <v>258000</v>
      </c>
    </row>
    <row r="237" spans="1:2" x14ac:dyDescent="0.5">
      <c r="A237">
        <v>525.79498291015625</v>
      </c>
      <c r="B237">
        <v>162000</v>
      </c>
    </row>
    <row r="238" spans="1:2" x14ac:dyDescent="0.5">
      <c r="A238">
        <v>525.80499267578125</v>
      </c>
      <c r="B238">
        <v>39890</v>
      </c>
    </row>
    <row r="239" spans="1:2" x14ac:dyDescent="0.5">
      <c r="A239">
        <v>525.81500244140625</v>
      </c>
      <c r="B239">
        <v>3769</v>
      </c>
    </row>
    <row r="240" spans="1:2" x14ac:dyDescent="0.5">
      <c r="A240">
        <v>525.82501220703125</v>
      </c>
      <c r="B240">
        <v>866</v>
      </c>
    </row>
    <row r="241" spans="1:2" x14ac:dyDescent="0.5">
      <c r="A241">
        <v>525.83502197265625</v>
      </c>
      <c r="B241">
        <v>1242</v>
      </c>
    </row>
    <row r="242" spans="1:2" x14ac:dyDescent="0.5">
      <c r="A242">
        <v>525.844970703125</v>
      </c>
      <c r="B242">
        <v>1887</v>
      </c>
    </row>
    <row r="243" spans="1:2" x14ac:dyDescent="0.5">
      <c r="A243">
        <v>525.85498046875</v>
      </c>
      <c r="B243">
        <v>1869</v>
      </c>
    </row>
    <row r="244" spans="1:2" x14ac:dyDescent="0.5">
      <c r="A244">
        <v>525.864990234375</v>
      </c>
      <c r="B244">
        <v>1069</v>
      </c>
    </row>
    <row r="245" spans="1:2" x14ac:dyDescent="0.5">
      <c r="A245">
        <v>525.875</v>
      </c>
      <c r="B245">
        <v>500.29998779296875</v>
      </c>
    </row>
    <row r="246" spans="1:2" x14ac:dyDescent="0.5">
      <c r="A246">
        <v>525.885009765625</v>
      </c>
      <c r="B246">
        <v>495.20001220703125</v>
      </c>
    </row>
    <row r="247" spans="1:2" x14ac:dyDescent="0.5">
      <c r="A247">
        <v>525.89501953125</v>
      </c>
      <c r="B247">
        <v>1180</v>
      </c>
    </row>
    <row r="248" spans="1:2" x14ac:dyDescent="0.5">
      <c r="A248">
        <v>525.905029296875</v>
      </c>
      <c r="B248">
        <v>2096</v>
      </c>
    </row>
    <row r="249" spans="1:2" x14ac:dyDescent="0.5">
      <c r="A249">
        <v>525.91497802734375</v>
      </c>
      <c r="B249">
        <v>1837</v>
      </c>
    </row>
    <row r="250" spans="1:2" x14ac:dyDescent="0.5">
      <c r="A250">
        <v>525.92498779296875</v>
      </c>
      <c r="B250">
        <v>828.29998779296875</v>
      </c>
    </row>
    <row r="251" spans="1:2" x14ac:dyDescent="0.5">
      <c r="A251">
        <v>525.93499755859375</v>
      </c>
      <c r="B251">
        <v>363.5</v>
      </c>
    </row>
    <row r="252" spans="1:2" x14ac:dyDescent="0.5">
      <c r="A252">
        <v>525.94500732421875</v>
      </c>
      <c r="B252">
        <v>294</v>
      </c>
    </row>
    <row r="253" spans="1:2" x14ac:dyDescent="0.5">
      <c r="A253">
        <v>525.95501708984375</v>
      </c>
      <c r="B253">
        <v>320.79998779296875</v>
      </c>
    </row>
    <row r="254" spans="1:2" x14ac:dyDescent="0.5">
      <c r="A254">
        <v>525.96502685546875</v>
      </c>
      <c r="B254">
        <v>730</v>
      </c>
    </row>
    <row r="255" spans="1:2" x14ac:dyDescent="0.5">
      <c r="A255">
        <v>525.9749755859375</v>
      </c>
      <c r="B255">
        <v>1248</v>
      </c>
    </row>
    <row r="256" spans="1:2" x14ac:dyDescent="0.5">
      <c r="A256">
        <v>525.9849853515625</v>
      </c>
      <c r="B256">
        <v>1157</v>
      </c>
    </row>
    <row r="257" spans="1:2" x14ac:dyDescent="0.5">
      <c r="A257">
        <v>525.9949951171875</v>
      </c>
      <c r="B257">
        <v>630.5</v>
      </c>
    </row>
    <row r="258" spans="1:2" x14ac:dyDescent="0.5">
      <c r="A258">
        <v>526.0050048828125</v>
      </c>
      <c r="B258">
        <v>256.5</v>
      </c>
    </row>
    <row r="259" spans="1:2" x14ac:dyDescent="0.5">
      <c r="A259">
        <v>526.0150146484375</v>
      </c>
      <c r="B259">
        <v>157</v>
      </c>
    </row>
    <row r="260" spans="1:2" x14ac:dyDescent="0.5">
      <c r="A260">
        <v>526.0250244140625</v>
      </c>
      <c r="B260">
        <v>229.5</v>
      </c>
    </row>
    <row r="261" spans="1:2" x14ac:dyDescent="0.5">
      <c r="A261">
        <v>526.03497314453125</v>
      </c>
      <c r="B261">
        <v>308.5</v>
      </c>
    </row>
    <row r="262" spans="1:2" x14ac:dyDescent="0.5">
      <c r="A262">
        <v>526.04498291015625</v>
      </c>
      <c r="B262">
        <v>255</v>
      </c>
    </row>
    <row r="263" spans="1:2" x14ac:dyDescent="0.5">
      <c r="A263">
        <v>526.05499267578125</v>
      </c>
      <c r="B263">
        <v>140.80000305175781</v>
      </c>
    </row>
    <row r="264" spans="1:2" x14ac:dyDescent="0.5">
      <c r="A264">
        <v>526.06500244140625</v>
      </c>
      <c r="B264">
        <v>151.80000305175781</v>
      </c>
    </row>
    <row r="265" spans="1:2" x14ac:dyDescent="0.5">
      <c r="A265">
        <v>526.07501220703125</v>
      </c>
      <c r="B265">
        <v>264.5</v>
      </c>
    </row>
    <row r="266" spans="1:2" x14ac:dyDescent="0.5">
      <c r="A266">
        <v>526.08502197265625</v>
      </c>
      <c r="B266">
        <v>327.70001220703125</v>
      </c>
    </row>
    <row r="267" spans="1:2" x14ac:dyDescent="0.5">
      <c r="A267">
        <v>526.094970703125</v>
      </c>
      <c r="B267">
        <v>294.70001220703125</v>
      </c>
    </row>
    <row r="268" spans="1:2" x14ac:dyDescent="0.5">
      <c r="A268">
        <v>526.10498046875</v>
      </c>
      <c r="B268">
        <v>221.5</v>
      </c>
    </row>
    <row r="269" spans="1:2" x14ac:dyDescent="0.5">
      <c r="A269">
        <v>526.114990234375</v>
      </c>
      <c r="B269">
        <v>181.5</v>
      </c>
    </row>
    <row r="270" spans="1:2" x14ac:dyDescent="0.5">
      <c r="A270">
        <v>526.125</v>
      </c>
      <c r="B270">
        <v>163.80000305175781</v>
      </c>
    </row>
    <row r="271" spans="1:2" x14ac:dyDescent="0.5">
      <c r="A271">
        <v>526.135009765625</v>
      </c>
      <c r="B271">
        <v>162.30000305175781</v>
      </c>
    </row>
    <row r="272" spans="1:2" x14ac:dyDescent="0.5">
      <c r="A272">
        <v>526.14501953125</v>
      </c>
      <c r="B272">
        <v>197</v>
      </c>
    </row>
    <row r="273" spans="1:2" x14ac:dyDescent="0.5">
      <c r="A273">
        <v>526.155029296875</v>
      </c>
      <c r="B273">
        <v>211.5</v>
      </c>
    </row>
    <row r="274" spans="1:2" x14ac:dyDescent="0.5">
      <c r="A274">
        <v>526.16497802734375</v>
      </c>
      <c r="B274">
        <v>206.69999694824219</v>
      </c>
    </row>
    <row r="275" spans="1:2" x14ac:dyDescent="0.5">
      <c r="A275">
        <v>526.17498779296875</v>
      </c>
      <c r="B275">
        <v>202.30000305175781</v>
      </c>
    </row>
    <row r="276" spans="1:2" x14ac:dyDescent="0.5">
      <c r="A276">
        <v>526.18499755859375</v>
      </c>
      <c r="B276">
        <v>193.80000305175781</v>
      </c>
    </row>
    <row r="277" spans="1:2" x14ac:dyDescent="0.5">
      <c r="A277">
        <v>526.19500732421875</v>
      </c>
      <c r="B277">
        <v>241</v>
      </c>
    </row>
    <row r="278" spans="1:2" x14ac:dyDescent="0.5">
      <c r="A278">
        <v>526.20501708984375</v>
      </c>
      <c r="B278">
        <v>345.5</v>
      </c>
    </row>
    <row r="279" spans="1:2" x14ac:dyDescent="0.5">
      <c r="A279">
        <v>526.21502685546875</v>
      </c>
      <c r="B279">
        <v>421.5</v>
      </c>
    </row>
    <row r="280" spans="1:2" x14ac:dyDescent="0.5">
      <c r="A280">
        <v>526.2249755859375</v>
      </c>
      <c r="B280">
        <v>411.20001220703125</v>
      </c>
    </row>
    <row r="281" spans="1:2" x14ac:dyDescent="0.5">
      <c r="A281">
        <v>526.2349853515625</v>
      </c>
      <c r="B281">
        <v>463.79998779296875</v>
      </c>
    </row>
    <row r="282" spans="1:2" x14ac:dyDescent="0.5">
      <c r="A282">
        <v>526.2449951171875</v>
      </c>
      <c r="B282">
        <v>735.29998779296875</v>
      </c>
    </row>
    <row r="283" spans="1:2" x14ac:dyDescent="0.5">
      <c r="A283">
        <v>526.2550048828125</v>
      </c>
      <c r="B283">
        <v>2969</v>
      </c>
    </row>
    <row r="284" spans="1:2" x14ac:dyDescent="0.5">
      <c r="A284">
        <v>526.2659912109375</v>
      </c>
      <c r="B284">
        <v>24610</v>
      </c>
    </row>
    <row r="285" spans="1:2" x14ac:dyDescent="0.5">
      <c r="A285">
        <v>526.2760009765625</v>
      </c>
      <c r="B285">
        <v>102300</v>
      </c>
    </row>
    <row r="286" spans="1:2" x14ac:dyDescent="0.5">
      <c r="A286">
        <v>526.2860107421875</v>
      </c>
      <c r="B286">
        <v>175200</v>
      </c>
    </row>
    <row r="287" spans="1:2" x14ac:dyDescent="0.5">
      <c r="A287">
        <v>526.2960205078125</v>
      </c>
      <c r="B287">
        <v>134200</v>
      </c>
    </row>
    <row r="288" spans="1:2" x14ac:dyDescent="0.5">
      <c r="A288">
        <v>526.3060302734375</v>
      </c>
      <c r="B288">
        <v>44310</v>
      </c>
    </row>
    <row r="289" spans="1:2" x14ac:dyDescent="0.5">
      <c r="A289">
        <v>526.31597900390625</v>
      </c>
      <c r="B289">
        <v>5707</v>
      </c>
    </row>
    <row r="290" spans="1:2" x14ac:dyDescent="0.5">
      <c r="A290">
        <v>526.32598876953125</v>
      </c>
      <c r="B290">
        <v>968.20001220703125</v>
      </c>
    </row>
    <row r="291" spans="1:2" x14ac:dyDescent="0.5">
      <c r="A291">
        <v>526.33599853515625</v>
      </c>
      <c r="B291">
        <v>806.29998779296875</v>
      </c>
    </row>
    <row r="292" spans="1:2" x14ac:dyDescent="0.5">
      <c r="A292">
        <v>526.34600830078125</v>
      </c>
      <c r="B292">
        <v>1084</v>
      </c>
    </row>
    <row r="293" spans="1:2" x14ac:dyDescent="0.5">
      <c r="A293">
        <v>526.35601806640625</v>
      </c>
      <c r="B293">
        <v>1085</v>
      </c>
    </row>
    <row r="294" spans="1:2" x14ac:dyDescent="0.5">
      <c r="A294">
        <v>526.36602783203125</v>
      </c>
      <c r="B294">
        <v>726.5</v>
      </c>
    </row>
    <row r="295" spans="1:2" x14ac:dyDescent="0.5">
      <c r="A295">
        <v>526.3759765625</v>
      </c>
      <c r="B295">
        <v>410.29998779296875</v>
      </c>
    </row>
    <row r="296" spans="1:2" x14ac:dyDescent="0.5">
      <c r="A296">
        <v>526.385986328125</v>
      </c>
      <c r="B296">
        <v>306</v>
      </c>
    </row>
    <row r="297" spans="1:2" x14ac:dyDescent="0.5">
      <c r="A297">
        <v>526.39599609375</v>
      </c>
      <c r="B297">
        <v>666.20001220703125</v>
      </c>
    </row>
    <row r="298" spans="1:2" x14ac:dyDescent="0.5">
      <c r="A298">
        <v>526.406005859375</v>
      </c>
      <c r="B298">
        <v>1461</v>
      </c>
    </row>
    <row r="299" spans="1:2" x14ac:dyDescent="0.5">
      <c r="A299">
        <v>526.416015625</v>
      </c>
      <c r="B299">
        <v>1577</v>
      </c>
    </row>
    <row r="300" spans="1:2" x14ac:dyDescent="0.5">
      <c r="A300">
        <v>526.426025390625</v>
      </c>
      <c r="B300">
        <v>834.5</v>
      </c>
    </row>
    <row r="301" spans="1:2" x14ac:dyDescent="0.5">
      <c r="A301">
        <v>526.43597412109375</v>
      </c>
      <c r="B301">
        <v>279</v>
      </c>
    </row>
    <row r="302" spans="1:2" x14ac:dyDescent="0.5">
      <c r="A302">
        <v>526.44598388671875</v>
      </c>
      <c r="B302">
        <v>142.5</v>
      </c>
    </row>
    <row r="303" spans="1:2" x14ac:dyDescent="0.5">
      <c r="A303">
        <v>526.45599365234375</v>
      </c>
      <c r="B303">
        <v>121</v>
      </c>
    </row>
    <row r="304" spans="1:2" x14ac:dyDescent="0.5">
      <c r="A304">
        <v>526.46600341796875</v>
      </c>
      <c r="B304">
        <v>215.5</v>
      </c>
    </row>
    <row r="305" spans="1:2" x14ac:dyDescent="0.5">
      <c r="A305">
        <v>526.47601318359375</v>
      </c>
      <c r="B305">
        <v>444.70001220703125</v>
      </c>
    </row>
    <row r="306" spans="1:2" x14ac:dyDescent="0.5">
      <c r="A306">
        <v>526.48602294921875</v>
      </c>
      <c r="B306">
        <v>531</v>
      </c>
    </row>
    <row r="307" spans="1:2" x14ac:dyDescent="0.5">
      <c r="A307">
        <v>526.4959716796875</v>
      </c>
      <c r="B307">
        <v>353</v>
      </c>
    </row>
    <row r="308" spans="1:2" x14ac:dyDescent="0.5">
      <c r="A308">
        <v>526.5059814453125</v>
      </c>
      <c r="B308">
        <v>177.30000305175781</v>
      </c>
    </row>
    <row r="309" spans="1:2" x14ac:dyDescent="0.5">
      <c r="A309">
        <v>526.5159912109375</v>
      </c>
      <c r="B309">
        <v>141.30000305175781</v>
      </c>
    </row>
    <row r="310" spans="1:2" x14ac:dyDescent="0.5">
      <c r="A310">
        <v>526.5260009765625</v>
      </c>
      <c r="B310">
        <v>185</v>
      </c>
    </row>
    <row r="311" spans="1:2" x14ac:dyDescent="0.5">
      <c r="A311">
        <v>526.5360107421875</v>
      </c>
      <c r="B311">
        <v>214</v>
      </c>
    </row>
    <row r="312" spans="1:2" x14ac:dyDescent="0.5">
      <c r="A312">
        <v>526.5460205078125</v>
      </c>
      <c r="B312">
        <v>219</v>
      </c>
    </row>
    <row r="313" spans="1:2" x14ac:dyDescent="0.5">
      <c r="A313">
        <v>526.5560302734375</v>
      </c>
      <c r="B313">
        <v>231.5</v>
      </c>
    </row>
    <row r="314" spans="1:2" x14ac:dyDescent="0.5">
      <c r="A314">
        <v>526.56597900390625</v>
      </c>
      <c r="B314">
        <v>212.5</v>
      </c>
    </row>
    <row r="315" spans="1:2" x14ac:dyDescent="0.5">
      <c r="A315">
        <v>526.57598876953125</v>
      </c>
      <c r="B315">
        <v>221.19999694824219</v>
      </c>
    </row>
    <row r="316" spans="1:2" x14ac:dyDescent="0.5">
      <c r="A316">
        <v>526.58599853515625</v>
      </c>
      <c r="B316">
        <v>286.20001220703125</v>
      </c>
    </row>
    <row r="317" spans="1:2" x14ac:dyDescent="0.5">
      <c r="A317">
        <v>526.59600830078125</v>
      </c>
      <c r="B317">
        <v>276</v>
      </c>
    </row>
    <row r="318" spans="1:2" x14ac:dyDescent="0.5">
      <c r="A318">
        <v>526.60601806640625</v>
      </c>
      <c r="B318">
        <v>195.80000305175781</v>
      </c>
    </row>
    <row r="319" spans="1:2" x14ac:dyDescent="0.5">
      <c r="A319">
        <v>526.61602783203125</v>
      </c>
      <c r="B319">
        <v>139</v>
      </c>
    </row>
    <row r="320" spans="1:2" x14ac:dyDescent="0.5">
      <c r="A320">
        <v>526.6259765625</v>
      </c>
      <c r="B320">
        <v>114</v>
      </c>
    </row>
    <row r="321" spans="1:2" x14ac:dyDescent="0.5">
      <c r="A321">
        <v>526.635986328125</v>
      </c>
      <c r="B321">
        <v>102.5</v>
      </c>
    </row>
    <row r="322" spans="1:2" x14ac:dyDescent="0.5">
      <c r="A322">
        <v>526.64599609375</v>
      </c>
      <c r="B322">
        <v>89.25</v>
      </c>
    </row>
    <row r="323" spans="1:2" x14ac:dyDescent="0.5">
      <c r="A323">
        <v>526.656005859375</v>
      </c>
      <c r="B323">
        <v>87.75</v>
      </c>
    </row>
    <row r="324" spans="1:2" x14ac:dyDescent="0.5">
      <c r="A324">
        <v>526.666015625</v>
      </c>
      <c r="B324">
        <v>98</v>
      </c>
    </row>
    <row r="325" spans="1:2" x14ac:dyDescent="0.5">
      <c r="A325">
        <v>526.676025390625</v>
      </c>
      <c r="B325">
        <v>148</v>
      </c>
    </row>
    <row r="326" spans="1:2" x14ac:dyDescent="0.5">
      <c r="A326">
        <v>526.68597412109375</v>
      </c>
      <c r="B326">
        <v>236.5</v>
      </c>
    </row>
    <row r="327" spans="1:2" x14ac:dyDescent="0.5">
      <c r="A327">
        <v>526.69598388671875</v>
      </c>
      <c r="B327">
        <v>252.5</v>
      </c>
    </row>
    <row r="328" spans="1:2" x14ac:dyDescent="0.5">
      <c r="A328">
        <v>526.70599365234375</v>
      </c>
      <c r="B328">
        <v>240.5</v>
      </c>
    </row>
    <row r="329" spans="1:2" x14ac:dyDescent="0.5">
      <c r="A329">
        <v>526.71600341796875</v>
      </c>
      <c r="B329">
        <v>323.5</v>
      </c>
    </row>
    <row r="330" spans="1:2" x14ac:dyDescent="0.5">
      <c r="A330">
        <v>526.72601318359375</v>
      </c>
      <c r="B330">
        <v>427.70001220703125</v>
      </c>
    </row>
    <row r="331" spans="1:2" x14ac:dyDescent="0.5">
      <c r="A331">
        <v>526.73602294921875</v>
      </c>
      <c r="B331">
        <v>496.29998779296875</v>
      </c>
    </row>
    <row r="332" spans="1:2" x14ac:dyDescent="0.5">
      <c r="A332">
        <v>526.7459716796875</v>
      </c>
      <c r="B332">
        <v>692.5</v>
      </c>
    </row>
    <row r="333" spans="1:2" x14ac:dyDescent="0.5">
      <c r="A333">
        <v>526.7559814453125</v>
      </c>
      <c r="B333">
        <v>2140</v>
      </c>
    </row>
    <row r="334" spans="1:2" x14ac:dyDescent="0.5">
      <c r="A334">
        <v>526.7659912109375</v>
      </c>
      <c r="B334">
        <v>12220</v>
      </c>
    </row>
    <row r="335" spans="1:2" x14ac:dyDescent="0.5">
      <c r="A335">
        <v>526.7760009765625</v>
      </c>
      <c r="B335">
        <v>45990</v>
      </c>
    </row>
    <row r="336" spans="1:2" x14ac:dyDescent="0.5">
      <c r="A336">
        <v>526.7860107421875</v>
      </c>
      <c r="B336">
        <v>81350</v>
      </c>
    </row>
    <row r="337" spans="1:2" x14ac:dyDescent="0.5">
      <c r="A337">
        <v>526.7960205078125</v>
      </c>
      <c r="B337">
        <v>70360</v>
      </c>
    </row>
    <row r="338" spans="1:2" x14ac:dyDescent="0.5">
      <c r="A338">
        <v>526.8060302734375</v>
      </c>
      <c r="B338">
        <v>30210</v>
      </c>
    </row>
    <row r="339" spans="1:2" x14ac:dyDescent="0.5">
      <c r="A339">
        <v>526.81597900390625</v>
      </c>
      <c r="B339">
        <v>6633</v>
      </c>
    </row>
    <row r="340" spans="1:2" x14ac:dyDescent="0.5">
      <c r="A340">
        <v>526.8270263671875</v>
      </c>
      <c r="B340">
        <v>1343</v>
      </c>
    </row>
    <row r="341" spans="1:2" x14ac:dyDescent="0.5">
      <c r="A341">
        <v>526.83697509765625</v>
      </c>
      <c r="B341">
        <v>801</v>
      </c>
    </row>
    <row r="342" spans="1:2" x14ac:dyDescent="0.5">
      <c r="A342">
        <v>526.84698486328125</v>
      </c>
      <c r="B342">
        <v>801.20001220703125</v>
      </c>
    </row>
    <row r="343" spans="1:2" x14ac:dyDescent="0.5">
      <c r="A343">
        <v>526.85699462890625</v>
      </c>
      <c r="B343">
        <v>897.5</v>
      </c>
    </row>
    <row r="344" spans="1:2" x14ac:dyDescent="0.5">
      <c r="A344">
        <v>526.86700439453125</v>
      </c>
      <c r="B344">
        <v>829.29998779296875</v>
      </c>
    </row>
    <row r="345" spans="1:2" x14ac:dyDescent="0.5">
      <c r="A345">
        <v>526.87701416015625</v>
      </c>
      <c r="B345">
        <v>500.29998779296875</v>
      </c>
    </row>
    <row r="346" spans="1:2" x14ac:dyDescent="0.5">
      <c r="A346">
        <v>526.88702392578125</v>
      </c>
      <c r="B346">
        <v>222.5</v>
      </c>
    </row>
    <row r="347" spans="1:2" x14ac:dyDescent="0.5">
      <c r="A347">
        <v>526.89697265625</v>
      </c>
      <c r="B347">
        <v>240</v>
      </c>
    </row>
    <row r="348" spans="1:2" x14ac:dyDescent="0.5">
      <c r="A348">
        <v>526.906982421875</v>
      </c>
      <c r="B348">
        <v>454</v>
      </c>
    </row>
    <row r="349" spans="1:2" x14ac:dyDescent="0.5">
      <c r="A349">
        <v>526.9169921875</v>
      </c>
      <c r="B349">
        <v>560.5</v>
      </c>
    </row>
    <row r="350" spans="1:2" x14ac:dyDescent="0.5">
      <c r="A350">
        <v>526.927001953125</v>
      </c>
      <c r="B350">
        <v>419.20001220703125</v>
      </c>
    </row>
    <row r="351" spans="1:2" x14ac:dyDescent="0.5">
      <c r="A351">
        <v>526.93701171875</v>
      </c>
      <c r="B351">
        <v>203.30000305175781</v>
      </c>
    </row>
    <row r="352" spans="1:2" x14ac:dyDescent="0.5">
      <c r="A352">
        <v>526.947021484375</v>
      </c>
      <c r="B352">
        <v>72.75</v>
      </c>
    </row>
    <row r="353" spans="1:2" x14ac:dyDescent="0.5">
      <c r="A353">
        <v>526.95697021484375</v>
      </c>
      <c r="B353">
        <v>56.25</v>
      </c>
    </row>
    <row r="354" spans="1:2" x14ac:dyDescent="0.5">
      <c r="A354">
        <v>526.96697998046875</v>
      </c>
      <c r="B354">
        <v>101.5</v>
      </c>
    </row>
    <row r="355" spans="1:2" x14ac:dyDescent="0.5">
      <c r="A355">
        <v>526.97698974609375</v>
      </c>
      <c r="B355">
        <v>144.19999694824219</v>
      </c>
    </row>
    <row r="356" spans="1:2" x14ac:dyDescent="0.5">
      <c r="A356">
        <v>526.98699951171875</v>
      </c>
      <c r="B356">
        <v>165.5</v>
      </c>
    </row>
    <row r="357" spans="1:2" x14ac:dyDescent="0.5">
      <c r="A357">
        <v>526.99700927734375</v>
      </c>
      <c r="B357">
        <v>194.19999694824219</v>
      </c>
    </row>
    <row r="358" spans="1:2" x14ac:dyDescent="0.5">
      <c r="A358">
        <v>527.00701904296875</v>
      </c>
      <c r="B358">
        <v>192.30000305175781</v>
      </c>
    </row>
    <row r="359" spans="1:2" x14ac:dyDescent="0.5">
      <c r="A359">
        <v>527.01702880859375</v>
      </c>
      <c r="B359">
        <v>151</v>
      </c>
    </row>
    <row r="360" spans="1:2" x14ac:dyDescent="0.5">
      <c r="A360">
        <v>527.0269775390625</v>
      </c>
      <c r="B360">
        <v>138.30000305175781</v>
      </c>
    </row>
    <row r="361" spans="1:2" x14ac:dyDescent="0.5">
      <c r="A361">
        <v>527.0369873046875</v>
      </c>
      <c r="B361">
        <v>127</v>
      </c>
    </row>
    <row r="362" spans="1:2" x14ac:dyDescent="0.5">
      <c r="A362">
        <v>527.0469970703125</v>
      </c>
      <c r="B362">
        <v>127</v>
      </c>
    </row>
    <row r="363" spans="1:2" x14ac:dyDescent="0.5">
      <c r="A363">
        <v>527.0570068359375</v>
      </c>
      <c r="B363">
        <v>189.30000305175781</v>
      </c>
    </row>
    <row r="364" spans="1:2" x14ac:dyDescent="0.5">
      <c r="A364">
        <v>527.0670166015625</v>
      </c>
      <c r="B364">
        <v>239.30000305175781</v>
      </c>
    </row>
    <row r="365" spans="1:2" x14ac:dyDescent="0.5">
      <c r="A365">
        <v>527.0770263671875</v>
      </c>
      <c r="B365">
        <v>206.5</v>
      </c>
    </row>
    <row r="366" spans="1:2" x14ac:dyDescent="0.5">
      <c r="A366">
        <v>527.08697509765625</v>
      </c>
      <c r="B366">
        <v>162.5</v>
      </c>
    </row>
    <row r="367" spans="1:2" x14ac:dyDescent="0.5">
      <c r="A367">
        <v>527.09698486328125</v>
      </c>
      <c r="B367">
        <v>144.80000305175781</v>
      </c>
    </row>
    <row r="368" spans="1:2" x14ac:dyDescent="0.5">
      <c r="A368">
        <v>527.10699462890625</v>
      </c>
      <c r="B368">
        <v>123.19999694824219</v>
      </c>
    </row>
    <row r="369" spans="1:2" x14ac:dyDescent="0.5">
      <c r="A369">
        <v>527.11700439453125</v>
      </c>
      <c r="B369">
        <v>101</v>
      </c>
    </row>
    <row r="370" spans="1:2" x14ac:dyDescent="0.5">
      <c r="A370">
        <v>527.12701416015625</v>
      </c>
      <c r="B370">
        <v>72.75</v>
      </c>
    </row>
    <row r="371" spans="1:2" x14ac:dyDescent="0.5">
      <c r="A371">
        <v>527.13702392578125</v>
      </c>
      <c r="B371">
        <v>61.25</v>
      </c>
    </row>
    <row r="372" spans="1:2" x14ac:dyDescent="0.5">
      <c r="A372">
        <v>527.14697265625</v>
      </c>
      <c r="B372">
        <v>93</v>
      </c>
    </row>
    <row r="373" spans="1:2" x14ac:dyDescent="0.5">
      <c r="A373">
        <v>527.156982421875</v>
      </c>
      <c r="B373">
        <v>119.19999694824219</v>
      </c>
    </row>
    <row r="374" spans="1:2" x14ac:dyDescent="0.5">
      <c r="A374">
        <v>527.1669921875</v>
      </c>
      <c r="B374">
        <v>151.5</v>
      </c>
    </row>
    <row r="375" spans="1:2" x14ac:dyDescent="0.5">
      <c r="A375">
        <v>527.177001953125</v>
      </c>
      <c r="B375">
        <v>175.19999694824219</v>
      </c>
    </row>
    <row r="376" spans="1:2" x14ac:dyDescent="0.5">
      <c r="A376">
        <v>527.18701171875</v>
      </c>
      <c r="B376">
        <v>121.80000305175781</v>
      </c>
    </row>
    <row r="377" spans="1:2" x14ac:dyDescent="0.5">
      <c r="A377">
        <v>527.197021484375</v>
      </c>
      <c r="B377">
        <v>80.75</v>
      </c>
    </row>
    <row r="378" spans="1:2" x14ac:dyDescent="0.5">
      <c r="A378">
        <v>527.20697021484375</v>
      </c>
      <c r="B378">
        <v>74.25</v>
      </c>
    </row>
    <row r="379" spans="1:2" x14ac:dyDescent="0.5">
      <c r="A379">
        <v>527.21697998046875</v>
      </c>
      <c r="B379">
        <v>60</v>
      </c>
    </row>
    <row r="380" spans="1:2" x14ac:dyDescent="0.5">
      <c r="A380">
        <v>527.22698974609375</v>
      </c>
      <c r="B380">
        <v>73</v>
      </c>
    </row>
    <row r="381" spans="1:2" x14ac:dyDescent="0.5">
      <c r="A381">
        <v>527.23699951171875</v>
      </c>
      <c r="B381">
        <v>175.80000305175781</v>
      </c>
    </row>
    <row r="382" spans="1:2" x14ac:dyDescent="0.5">
      <c r="A382">
        <v>527.24700927734375</v>
      </c>
      <c r="B382">
        <v>406</v>
      </c>
    </row>
    <row r="383" spans="1:2" x14ac:dyDescent="0.5">
      <c r="A383">
        <v>527.25799560546875</v>
      </c>
      <c r="B383">
        <v>1154</v>
      </c>
    </row>
    <row r="384" spans="1:2" x14ac:dyDescent="0.5">
      <c r="A384">
        <v>527.26800537109375</v>
      </c>
      <c r="B384">
        <v>4466</v>
      </c>
    </row>
    <row r="385" spans="1:2" x14ac:dyDescent="0.5">
      <c r="A385">
        <v>527.27801513671875</v>
      </c>
      <c r="B385">
        <v>14750</v>
      </c>
    </row>
    <row r="386" spans="1:2" x14ac:dyDescent="0.5">
      <c r="A386">
        <v>527.28802490234375</v>
      </c>
      <c r="B386">
        <v>26750</v>
      </c>
    </row>
    <row r="387" spans="1:2" x14ac:dyDescent="0.5">
      <c r="A387">
        <v>527.2979736328125</v>
      </c>
      <c r="B387">
        <v>25340</v>
      </c>
    </row>
    <row r="388" spans="1:2" x14ac:dyDescent="0.5">
      <c r="A388">
        <v>527.3079833984375</v>
      </c>
      <c r="B388">
        <v>12740</v>
      </c>
    </row>
    <row r="389" spans="1:2" x14ac:dyDescent="0.5">
      <c r="A389">
        <v>527.3179931640625</v>
      </c>
      <c r="B389">
        <v>3610</v>
      </c>
    </row>
    <row r="390" spans="1:2" x14ac:dyDescent="0.5">
      <c r="A390">
        <v>527.3280029296875</v>
      </c>
      <c r="B390">
        <v>807.20001220703125</v>
      </c>
    </row>
    <row r="391" spans="1:2" x14ac:dyDescent="0.5">
      <c r="A391">
        <v>527.3380126953125</v>
      </c>
      <c r="B391">
        <v>264.5</v>
      </c>
    </row>
    <row r="392" spans="1:2" x14ac:dyDescent="0.5">
      <c r="A392">
        <v>527.3480224609375</v>
      </c>
      <c r="B392">
        <v>123.5</v>
      </c>
    </row>
    <row r="393" spans="1:2" x14ac:dyDescent="0.5">
      <c r="A393">
        <v>527.35797119140625</v>
      </c>
      <c r="B393">
        <v>78</v>
      </c>
    </row>
    <row r="394" spans="1:2" x14ac:dyDescent="0.5">
      <c r="A394">
        <v>527.36798095703125</v>
      </c>
      <c r="B394">
        <v>87.5</v>
      </c>
    </row>
    <row r="395" spans="1:2" x14ac:dyDescent="0.5">
      <c r="A395">
        <v>527.37799072265625</v>
      </c>
      <c r="B395">
        <v>95</v>
      </c>
    </row>
    <row r="396" spans="1:2" x14ac:dyDescent="0.5">
      <c r="A396">
        <v>527.38800048828125</v>
      </c>
      <c r="B396">
        <v>87.5</v>
      </c>
    </row>
    <row r="397" spans="1:2" x14ac:dyDescent="0.5">
      <c r="A397">
        <v>527.39801025390625</v>
      </c>
      <c r="B397">
        <v>90.75</v>
      </c>
    </row>
    <row r="398" spans="1:2" x14ac:dyDescent="0.5">
      <c r="A398">
        <v>527.40802001953125</v>
      </c>
      <c r="B398">
        <v>106</v>
      </c>
    </row>
    <row r="399" spans="1:2" x14ac:dyDescent="0.5">
      <c r="A399">
        <v>527.41802978515625</v>
      </c>
      <c r="B399">
        <v>96</v>
      </c>
    </row>
    <row r="400" spans="1:2" x14ac:dyDescent="0.5">
      <c r="A400">
        <v>527.427978515625</v>
      </c>
      <c r="B400">
        <v>91.5</v>
      </c>
    </row>
    <row r="401" spans="1:2" x14ac:dyDescent="0.5">
      <c r="A401">
        <v>527.43798828125</v>
      </c>
      <c r="B401">
        <v>98.75</v>
      </c>
    </row>
    <row r="402" spans="1:2" x14ac:dyDescent="0.5">
      <c r="A402">
        <v>527.447998046875</v>
      </c>
      <c r="B402">
        <v>71.25</v>
      </c>
    </row>
    <row r="403" spans="1:2" x14ac:dyDescent="0.5">
      <c r="A403">
        <v>527.4580078125</v>
      </c>
      <c r="B403">
        <v>71.25</v>
      </c>
    </row>
    <row r="404" spans="1:2" x14ac:dyDescent="0.5">
      <c r="A404">
        <v>527.468017578125</v>
      </c>
      <c r="B404">
        <v>109</v>
      </c>
    </row>
    <row r="405" spans="1:2" x14ac:dyDescent="0.5">
      <c r="A405">
        <v>527.47802734375</v>
      </c>
      <c r="B405">
        <v>97.75</v>
      </c>
    </row>
    <row r="406" spans="1:2" x14ac:dyDescent="0.5">
      <c r="A406">
        <v>527.48797607421875</v>
      </c>
      <c r="B406">
        <v>75.5</v>
      </c>
    </row>
    <row r="407" spans="1:2" x14ac:dyDescent="0.5">
      <c r="A407">
        <v>527.49798583984375</v>
      </c>
      <c r="B407">
        <v>87.25</v>
      </c>
    </row>
    <row r="408" spans="1:2" x14ac:dyDescent="0.5">
      <c r="A408">
        <v>527.50799560546875</v>
      </c>
      <c r="B408">
        <v>87.5</v>
      </c>
    </row>
    <row r="409" spans="1:2" x14ac:dyDescent="0.5">
      <c r="A409">
        <v>527.51800537109375</v>
      </c>
      <c r="B409">
        <v>62.25</v>
      </c>
    </row>
    <row r="410" spans="1:2" x14ac:dyDescent="0.5">
      <c r="A410">
        <v>527.52801513671875</v>
      </c>
      <c r="B410">
        <v>55.5</v>
      </c>
    </row>
    <row r="411" spans="1:2" x14ac:dyDescent="0.5">
      <c r="A411">
        <v>527.53802490234375</v>
      </c>
      <c r="B411">
        <v>77.25</v>
      </c>
    </row>
    <row r="412" spans="1:2" x14ac:dyDescent="0.5">
      <c r="A412">
        <v>527.5479736328125</v>
      </c>
      <c r="B412">
        <v>81.25</v>
      </c>
    </row>
    <row r="413" spans="1:2" x14ac:dyDescent="0.5">
      <c r="A413">
        <v>527.5579833984375</v>
      </c>
      <c r="B413">
        <v>84</v>
      </c>
    </row>
    <row r="414" spans="1:2" x14ac:dyDescent="0.5">
      <c r="A414">
        <v>527.5679931640625</v>
      </c>
      <c r="B414">
        <v>118.5</v>
      </c>
    </row>
    <row r="415" spans="1:2" x14ac:dyDescent="0.5">
      <c r="A415">
        <v>527.5780029296875</v>
      </c>
      <c r="B415">
        <v>138.80000305175781</v>
      </c>
    </row>
    <row r="416" spans="1:2" x14ac:dyDescent="0.5">
      <c r="A416">
        <v>527.5880126953125</v>
      </c>
      <c r="B416">
        <v>115</v>
      </c>
    </row>
    <row r="417" spans="1:2" x14ac:dyDescent="0.5">
      <c r="A417">
        <v>527.5980224609375</v>
      </c>
      <c r="B417">
        <v>113</v>
      </c>
    </row>
    <row r="418" spans="1:2" x14ac:dyDescent="0.5">
      <c r="A418">
        <v>527.60797119140625</v>
      </c>
      <c r="B418">
        <v>130.5</v>
      </c>
    </row>
    <row r="419" spans="1:2" x14ac:dyDescent="0.5">
      <c r="A419">
        <v>527.61798095703125</v>
      </c>
      <c r="B419">
        <v>102.30000305175781</v>
      </c>
    </row>
    <row r="420" spans="1:2" x14ac:dyDescent="0.5">
      <c r="A420">
        <v>527.62799072265625</v>
      </c>
      <c r="B420">
        <v>64.25</v>
      </c>
    </row>
    <row r="421" spans="1:2" x14ac:dyDescent="0.5">
      <c r="A421">
        <v>527.63800048828125</v>
      </c>
      <c r="B421">
        <v>82</v>
      </c>
    </row>
    <row r="422" spans="1:2" x14ac:dyDescent="0.5">
      <c r="A422">
        <v>527.64801025390625</v>
      </c>
      <c r="B422">
        <v>189.80000305175781</v>
      </c>
    </row>
    <row r="423" spans="1:2" x14ac:dyDescent="0.5">
      <c r="A423">
        <v>527.65899658203125</v>
      </c>
      <c r="B423">
        <v>245.30000305175781</v>
      </c>
    </row>
    <row r="424" spans="1:2" x14ac:dyDescent="0.5">
      <c r="A424">
        <v>527.66900634765625</v>
      </c>
      <c r="B424">
        <v>154.30000305175781</v>
      </c>
    </row>
    <row r="425" spans="1:2" x14ac:dyDescent="0.5">
      <c r="A425">
        <v>527.67901611328125</v>
      </c>
      <c r="B425">
        <v>70.25</v>
      </c>
    </row>
    <row r="426" spans="1:2" x14ac:dyDescent="0.5">
      <c r="A426">
        <v>527.68902587890625</v>
      </c>
      <c r="B426">
        <v>34.75</v>
      </c>
    </row>
    <row r="427" spans="1:2" x14ac:dyDescent="0.5">
      <c r="A427">
        <v>527.698974609375</v>
      </c>
      <c r="B427">
        <v>32.75</v>
      </c>
    </row>
    <row r="428" spans="1:2" x14ac:dyDescent="0.5">
      <c r="A428">
        <v>527.708984375</v>
      </c>
      <c r="B428">
        <v>79</v>
      </c>
    </row>
    <row r="429" spans="1:2" x14ac:dyDescent="0.5">
      <c r="A429">
        <v>527.718994140625</v>
      </c>
      <c r="B429">
        <v>148.80000305175781</v>
      </c>
    </row>
    <row r="430" spans="1:2" x14ac:dyDescent="0.5">
      <c r="A430">
        <v>527.72900390625</v>
      </c>
      <c r="B430">
        <v>222.30000305175781</v>
      </c>
    </row>
    <row r="431" spans="1:2" x14ac:dyDescent="0.5">
      <c r="A431">
        <v>527.739013671875</v>
      </c>
      <c r="B431">
        <v>237.69999694824219</v>
      </c>
    </row>
    <row r="432" spans="1:2" x14ac:dyDescent="0.5">
      <c r="A432">
        <v>527.7490234375</v>
      </c>
      <c r="B432">
        <v>253.80000305175781</v>
      </c>
    </row>
    <row r="433" spans="1:2" x14ac:dyDescent="0.5">
      <c r="A433">
        <v>527.75897216796875</v>
      </c>
      <c r="B433">
        <v>514.5</v>
      </c>
    </row>
    <row r="434" spans="1:2" x14ac:dyDescent="0.5">
      <c r="A434">
        <v>527.76898193359375</v>
      </c>
      <c r="B434">
        <v>1688</v>
      </c>
    </row>
    <row r="435" spans="1:2" x14ac:dyDescent="0.5">
      <c r="A435">
        <v>527.77899169921875</v>
      </c>
      <c r="B435">
        <v>4527</v>
      </c>
    </row>
    <row r="436" spans="1:2" x14ac:dyDescent="0.5">
      <c r="A436">
        <v>527.78900146484375</v>
      </c>
      <c r="B436">
        <v>7604</v>
      </c>
    </row>
    <row r="437" spans="1:2" x14ac:dyDescent="0.5">
      <c r="A437">
        <v>527.79901123046875</v>
      </c>
      <c r="B437">
        <v>7877</v>
      </c>
    </row>
    <row r="438" spans="1:2" x14ac:dyDescent="0.5">
      <c r="A438">
        <v>527.80902099609375</v>
      </c>
      <c r="B438">
        <v>5107</v>
      </c>
    </row>
    <row r="439" spans="1:2" x14ac:dyDescent="0.5">
      <c r="A439">
        <v>527.8189697265625</v>
      </c>
      <c r="B439">
        <v>2132</v>
      </c>
    </row>
    <row r="440" spans="1:2" x14ac:dyDescent="0.5">
      <c r="A440">
        <v>527.8289794921875</v>
      </c>
      <c r="B440">
        <v>757.20001220703125</v>
      </c>
    </row>
    <row r="441" spans="1:2" x14ac:dyDescent="0.5">
      <c r="A441">
        <v>527.8389892578125</v>
      </c>
      <c r="B441">
        <v>456.5</v>
      </c>
    </row>
    <row r="442" spans="1:2" x14ac:dyDescent="0.5">
      <c r="A442">
        <v>527.8489990234375</v>
      </c>
      <c r="B442">
        <v>326.29998779296875</v>
      </c>
    </row>
    <row r="443" spans="1:2" x14ac:dyDescent="0.5">
      <c r="A443">
        <v>527.8590087890625</v>
      </c>
      <c r="B443">
        <v>181.69999694824219</v>
      </c>
    </row>
    <row r="444" spans="1:2" x14ac:dyDescent="0.5">
      <c r="A444">
        <v>527.8690185546875</v>
      </c>
      <c r="B444">
        <v>125.80000305175781</v>
      </c>
    </row>
    <row r="445" spans="1:2" x14ac:dyDescent="0.5">
      <c r="A445">
        <v>527.8790283203125</v>
      </c>
      <c r="B445">
        <v>132.69999694824219</v>
      </c>
    </row>
    <row r="446" spans="1:2" x14ac:dyDescent="0.5">
      <c r="A446">
        <v>527.88897705078125</v>
      </c>
      <c r="B446">
        <v>133.5</v>
      </c>
    </row>
    <row r="447" spans="1:2" x14ac:dyDescent="0.5">
      <c r="A447">
        <v>527.89898681640625</v>
      </c>
      <c r="B447">
        <v>134</v>
      </c>
    </row>
    <row r="448" spans="1:2" x14ac:dyDescent="0.5">
      <c r="A448">
        <v>527.90899658203125</v>
      </c>
      <c r="B448">
        <v>139</v>
      </c>
    </row>
    <row r="449" spans="1:2" x14ac:dyDescent="0.5">
      <c r="A449">
        <v>527.91900634765625</v>
      </c>
      <c r="B449">
        <v>127.80000305175781</v>
      </c>
    </row>
    <row r="450" spans="1:2" x14ac:dyDescent="0.5">
      <c r="A450">
        <v>527.92901611328125</v>
      </c>
      <c r="B450">
        <v>139.30000305175781</v>
      </c>
    </row>
    <row r="451" spans="1:2" x14ac:dyDescent="0.5">
      <c r="A451">
        <v>527.93902587890625</v>
      </c>
      <c r="B451">
        <v>168.30000305175781</v>
      </c>
    </row>
    <row r="452" spans="1:2" x14ac:dyDescent="0.5">
      <c r="A452">
        <v>527.948974609375</v>
      </c>
      <c r="B452">
        <v>136</v>
      </c>
    </row>
    <row r="453" spans="1:2" x14ac:dyDescent="0.5">
      <c r="A453">
        <v>527.958984375</v>
      </c>
      <c r="B453">
        <v>68</v>
      </c>
    </row>
    <row r="454" spans="1:2" x14ac:dyDescent="0.5">
      <c r="A454">
        <v>527.969970703125</v>
      </c>
      <c r="B454">
        <v>48.5</v>
      </c>
    </row>
    <row r="455" spans="1:2" x14ac:dyDescent="0.5">
      <c r="A455">
        <v>527.97998046875</v>
      </c>
      <c r="B455">
        <v>98.25</v>
      </c>
    </row>
    <row r="456" spans="1:2" x14ac:dyDescent="0.5">
      <c r="A456">
        <v>527.989990234375</v>
      </c>
      <c r="B456">
        <v>169.80000305175781</v>
      </c>
    </row>
    <row r="457" spans="1:2" x14ac:dyDescent="0.5">
      <c r="A457">
        <v>528</v>
      </c>
      <c r="B457">
        <v>191.30000305175781</v>
      </c>
    </row>
    <row r="458" spans="1:2" x14ac:dyDescent="0.5">
      <c r="A458">
        <v>528.010009765625</v>
      </c>
      <c r="B458">
        <v>132.30000305175781</v>
      </c>
    </row>
    <row r="459" spans="1:2" x14ac:dyDescent="0.5">
      <c r="A459">
        <v>528.02001953125</v>
      </c>
      <c r="B459">
        <v>66.25</v>
      </c>
    </row>
    <row r="460" spans="1:2" x14ac:dyDescent="0.5">
      <c r="A460">
        <v>528.030029296875</v>
      </c>
      <c r="B460">
        <v>52.25</v>
      </c>
    </row>
    <row r="461" spans="1:2" x14ac:dyDescent="0.5">
      <c r="A461">
        <v>528.03997802734375</v>
      </c>
      <c r="B461">
        <v>76.25</v>
      </c>
    </row>
    <row r="462" spans="1:2" x14ac:dyDescent="0.5">
      <c r="A462">
        <v>528.04998779296875</v>
      </c>
      <c r="B462">
        <v>99</v>
      </c>
    </row>
    <row r="463" spans="1:2" x14ac:dyDescent="0.5">
      <c r="A463">
        <v>528.05999755859375</v>
      </c>
      <c r="B463">
        <v>77.5</v>
      </c>
    </row>
    <row r="464" spans="1:2" x14ac:dyDescent="0.5">
      <c r="A464">
        <v>528.07000732421875</v>
      </c>
      <c r="B464">
        <v>64.5</v>
      </c>
    </row>
    <row r="465" spans="1:2" x14ac:dyDescent="0.5">
      <c r="A465">
        <v>528.08001708984375</v>
      </c>
      <c r="B465">
        <v>66.75</v>
      </c>
    </row>
    <row r="466" spans="1:2" x14ac:dyDescent="0.5">
      <c r="A466">
        <v>528.09002685546875</v>
      </c>
      <c r="B466">
        <v>39.75</v>
      </c>
    </row>
    <row r="467" spans="1:2" x14ac:dyDescent="0.5">
      <c r="A467">
        <v>528.0999755859375</v>
      </c>
      <c r="B467">
        <v>23.5</v>
      </c>
    </row>
    <row r="468" spans="1:2" x14ac:dyDescent="0.5">
      <c r="A468">
        <v>528.1099853515625</v>
      </c>
      <c r="B468">
        <v>21.25</v>
      </c>
    </row>
    <row r="469" spans="1:2" x14ac:dyDescent="0.5">
      <c r="A469">
        <v>528.1199951171875</v>
      </c>
      <c r="B469">
        <v>22.5</v>
      </c>
    </row>
    <row r="470" spans="1:2" x14ac:dyDescent="0.5">
      <c r="A470">
        <v>528.1300048828125</v>
      </c>
      <c r="B470">
        <v>34.75</v>
      </c>
    </row>
    <row r="471" spans="1:2" x14ac:dyDescent="0.5">
      <c r="A471">
        <v>528.1400146484375</v>
      </c>
      <c r="B471">
        <v>34.25</v>
      </c>
    </row>
    <row r="472" spans="1:2" x14ac:dyDescent="0.5">
      <c r="A472">
        <v>528.1500244140625</v>
      </c>
      <c r="B472">
        <v>20.5</v>
      </c>
    </row>
    <row r="473" spans="1:2" x14ac:dyDescent="0.5">
      <c r="A473">
        <v>528.15997314453125</v>
      </c>
      <c r="B473">
        <v>12.5</v>
      </c>
    </row>
    <row r="474" spans="1:2" x14ac:dyDescent="0.5">
      <c r="A474">
        <v>528.16998291015625</v>
      </c>
      <c r="B474">
        <v>9</v>
      </c>
    </row>
    <row r="475" spans="1:2" x14ac:dyDescent="0.5">
      <c r="A475">
        <v>528.17999267578125</v>
      </c>
      <c r="B475">
        <v>4.5</v>
      </c>
    </row>
    <row r="476" spans="1:2" x14ac:dyDescent="0.5">
      <c r="A476">
        <v>528.19000244140625</v>
      </c>
      <c r="B476">
        <v>2.5</v>
      </c>
    </row>
    <row r="477" spans="1:2" x14ac:dyDescent="0.5">
      <c r="A477">
        <v>528.20001220703125</v>
      </c>
      <c r="B477">
        <v>21</v>
      </c>
    </row>
    <row r="478" spans="1:2" x14ac:dyDescent="0.5">
      <c r="A478">
        <v>528.21002197265625</v>
      </c>
      <c r="B478">
        <v>50</v>
      </c>
    </row>
    <row r="479" spans="1:2" x14ac:dyDescent="0.5">
      <c r="A479">
        <v>528.219970703125</v>
      </c>
      <c r="B479">
        <v>59.25</v>
      </c>
    </row>
    <row r="480" spans="1:2" x14ac:dyDescent="0.5">
      <c r="A480">
        <v>528.22998046875</v>
      </c>
      <c r="B480">
        <v>77.25</v>
      </c>
    </row>
    <row r="481" spans="1:2" x14ac:dyDescent="0.5">
      <c r="A481">
        <v>528.239990234375</v>
      </c>
      <c r="B481">
        <v>118.80000305175781</v>
      </c>
    </row>
    <row r="482" spans="1:2" x14ac:dyDescent="0.5">
      <c r="A482">
        <v>528.25</v>
      </c>
      <c r="B482">
        <v>146</v>
      </c>
    </row>
    <row r="483" spans="1:2" x14ac:dyDescent="0.5">
      <c r="A483">
        <v>528.260009765625</v>
      </c>
      <c r="B483">
        <v>175</v>
      </c>
    </row>
    <row r="484" spans="1:2" x14ac:dyDescent="0.5">
      <c r="A484">
        <v>528.27099609375</v>
      </c>
      <c r="B484">
        <v>436.20001220703125</v>
      </c>
    </row>
    <row r="485" spans="1:2" x14ac:dyDescent="0.5">
      <c r="A485">
        <v>528.281005859375</v>
      </c>
      <c r="B485">
        <v>1134</v>
      </c>
    </row>
    <row r="486" spans="1:2" x14ac:dyDescent="0.5">
      <c r="A486">
        <v>528.291015625</v>
      </c>
      <c r="B486">
        <v>1871</v>
      </c>
    </row>
    <row r="487" spans="1:2" x14ac:dyDescent="0.5">
      <c r="A487">
        <v>528.301025390625</v>
      </c>
      <c r="B487">
        <v>1948</v>
      </c>
    </row>
    <row r="488" spans="1:2" x14ac:dyDescent="0.5">
      <c r="A488">
        <v>528.31097412109375</v>
      </c>
      <c r="B488">
        <v>1298</v>
      </c>
    </row>
    <row r="489" spans="1:2" x14ac:dyDescent="0.5">
      <c r="A489">
        <v>528.32098388671875</v>
      </c>
      <c r="B489">
        <v>618.79998779296875</v>
      </c>
    </row>
    <row r="490" spans="1:2" x14ac:dyDescent="0.5">
      <c r="A490">
        <v>528.33099365234375</v>
      </c>
      <c r="B490">
        <v>430.29998779296875</v>
      </c>
    </row>
    <row r="491" spans="1:2" x14ac:dyDescent="0.5">
      <c r="A491">
        <v>528.34100341796875</v>
      </c>
      <c r="B491">
        <v>469.5</v>
      </c>
    </row>
    <row r="492" spans="1:2" x14ac:dyDescent="0.5">
      <c r="A492">
        <v>528.35101318359375</v>
      </c>
      <c r="B492">
        <v>346</v>
      </c>
    </row>
    <row r="493" spans="1:2" x14ac:dyDescent="0.5">
      <c r="A493">
        <v>528.36102294921875</v>
      </c>
      <c r="B493">
        <v>154.30000305175781</v>
      </c>
    </row>
    <row r="494" spans="1:2" x14ac:dyDescent="0.5">
      <c r="A494">
        <v>528.3709716796875</v>
      </c>
      <c r="B494">
        <v>75.25</v>
      </c>
    </row>
    <row r="495" spans="1:2" x14ac:dyDescent="0.5">
      <c r="A495">
        <v>528.3809814453125</v>
      </c>
      <c r="B495">
        <v>91.25</v>
      </c>
    </row>
    <row r="496" spans="1:2" x14ac:dyDescent="0.5">
      <c r="A496">
        <v>528.3909912109375</v>
      </c>
      <c r="B496">
        <v>103.80000305175781</v>
      </c>
    </row>
    <row r="497" spans="1:2" x14ac:dyDescent="0.5">
      <c r="A497">
        <v>528.4010009765625</v>
      </c>
      <c r="B497">
        <v>60.75</v>
      </c>
    </row>
    <row r="498" spans="1:2" x14ac:dyDescent="0.5">
      <c r="A498">
        <v>528.4110107421875</v>
      </c>
      <c r="B498">
        <v>28.75</v>
      </c>
    </row>
    <row r="499" spans="1:2" x14ac:dyDescent="0.5">
      <c r="A499">
        <v>528.4210205078125</v>
      </c>
      <c r="B499">
        <v>22</v>
      </c>
    </row>
    <row r="500" spans="1:2" x14ac:dyDescent="0.5">
      <c r="A500">
        <v>528.4310302734375</v>
      </c>
      <c r="B500">
        <v>12.25</v>
      </c>
    </row>
    <row r="501" spans="1:2" x14ac:dyDescent="0.5">
      <c r="A501">
        <v>528.44097900390625</v>
      </c>
      <c r="B501">
        <v>6</v>
      </c>
    </row>
    <row r="502" spans="1:2" x14ac:dyDescent="0.5">
      <c r="A502">
        <v>528.45098876953125</v>
      </c>
      <c r="B502">
        <v>16</v>
      </c>
    </row>
    <row r="503" spans="1:2" x14ac:dyDescent="0.5">
      <c r="A503">
        <v>528.46099853515625</v>
      </c>
      <c r="B503">
        <v>33</v>
      </c>
    </row>
    <row r="504" spans="1:2" x14ac:dyDescent="0.5">
      <c r="A504">
        <v>528.47100830078125</v>
      </c>
      <c r="B504">
        <v>23.25</v>
      </c>
    </row>
    <row r="505" spans="1:2" x14ac:dyDescent="0.5">
      <c r="A505">
        <v>528.48101806640625</v>
      </c>
      <c r="B505">
        <v>5.75</v>
      </c>
    </row>
    <row r="506" spans="1:2" x14ac:dyDescent="0.5">
      <c r="A506">
        <v>528.49102783203125</v>
      </c>
      <c r="B506">
        <v>9.75</v>
      </c>
    </row>
    <row r="507" spans="1:2" x14ac:dyDescent="0.5">
      <c r="A507">
        <v>528.5009765625</v>
      </c>
      <c r="B507">
        <v>18.5</v>
      </c>
    </row>
    <row r="508" spans="1:2" x14ac:dyDescent="0.5">
      <c r="A508">
        <v>528.510986328125</v>
      </c>
      <c r="B508">
        <v>28.75</v>
      </c>
    </row>
    <row r="509" spans="1:2" x14ac:dyDescent="0.5">
      <c r="A509">
        <v>528.52099609375</v>
      </c>
      <c r="B509">
        <v>43</v>
      </c>
    </row>
    <row r="510" spans="1:2" x14ac:dyDescent="0.5">
      <c r="A510">
        <v>528.531005859375</v>
      </c>
      <c r="B510">
        <v>32.75</v>
      </c>
    </row>
    <row r="511" spans="1:2" x14ac:dyDescent="0.5">
      <c r="A511">
        <v>528.541015625</v>
      </c>
      <c r="B511">
        <v>43</v>
      </c>
    </row>
    <row r="512" spans="1:2" x14ac:dyDescent="0.5">
      <c r="A512">
        <v>528.552001953125</v>
      </c>
      <c r="B512">
        <v>84.25</v>
      </c>
    </row>
    <row r="513" spans="1:2" x14ac:dyDescent="0.5">
      <c r="A513">
        <v>528.56201171875</v>
      </c>
      <c r="B513">
        <v>77.5</v>
      </c>
    </row>
    <row r="514" spans="1:2" x14ac:dyDescent="0.5">
      <c r="A514">
        <v>528.572021484375</v>
      </c>
      <c r="B514">
        <v>70</v>
      </c>
    </row>
    <row r="515" spans="1:2" x14ac:dyDescent="0.5">
      <c r="A515">
        <v>528.58197021484375</v>
      </c>
      <c r="B515">
        <v>91</v>
      </c>
    </row>
    <row r="516" spans="1:2" x14ac:dyDescent="0.5">
      <c r="A516">
        <v>528.59197998046875</v>
      </c>
      <c r="B516">
        <v>70.75</v>
      </c>
    </row>
    <row r="517" spans="1:2" x14ac:dyDescent="0.5">
      <c r="A517">
        <v>528.60198974609375</v>
      </c>
      <c r="B517">
        <v>30.75</v>
      </c>
    </row>
    <row r="518" spans="1:2" x14ac:dyDescent="0.5">
      <c r="A518">
        <v>528.61199951171875</v>
      </c>
      <c r="B518">
        <v>22.75</v>
      </c>
    </row>
    <row r="519" spans="1:2" x14ac:dyDescent="0.5">
      <c r="A519">
        <v>528.62200927734375</v>
      </c>
      <c r="B519">
        <v>29</v>
      </c>
    </row>
    <row r="520" spans="1:2" x14ac:dyDescent="0.5">
      <c r="A520">
        <v>528.63201904296875</v>
      </c>
      <c r="B520">
        <v>27</v>
      </c>
    </row>
    <row r="521" spans="1:2" x14ac:dyDescent="0.5">
      <c r="A521">
        <v>528.64202880859375</v>
      </c>
      <c r="B521">
        <v>66.25</v>
      </c>
    </row>
    <row r="522" spans="1:2" x14ac:dyDescent="0.5">
      <c r="A522">
        <v>528.6519775390625</v>
      </c>
      <c r="B522">
        <v>153.80000305175781</v>
      </c>
    </row>
    <row r="523" spans="1:2" x14ac:dyDescent="0.5">
      <c r="A523">
        <v>528.6619873046875</v>
      </c>
      <c r="B523">
        <v>162.5</v>
      </c>
    </row>
    <row r="524" spans="1:2" x14ac:dyDescent="0.5">
      <c r="A524">
        <v>528.6719970703125</v>
      </c>
      <c r="B524">
        <v>85.75</v>
      </c>
    </row>
    <row r="525" spans="1:2" x14ac:dyDescent="0.5">
      <c r="A525">
        <v>528.6820068359375</v>
      </c>
      <c r="B525">
        <v>84</v>
      </c>
    </row>
    <row r="526" spans="1:2" x14ac:dyDescent="0.5">
      <c r="A526">
        <v>528.6920166015625</v>
      </c>
      <c r="B526">
        <v>141</v>
      </c>
    </row>
    <row r="527" spans="1:2" x14ac:dyDescent="0.5">
      <c r="A527">
        <v>528.7020263671875</v>
      </c>
      <c r="B527">
        <v>137</v>
      </c>
    </row>
    <row r="528" spans="1:2" x14ac:dyDescent="0.5">
      <c r="A528">
        <v>528.71197509765625</v>
      </c>
      <c r="B528">
        <v>148</v>
      </c>
    </row>
    <row r="529" spans="1:2" x14ac:dyDescent="0.5">
      <c r="A529">
        <v>528.72198486328125</v>
      </c>
      <c r="B529">
        <v>237.69999694824219</v>
      </c>
    </row>
    <row r="530" spans="1:2" x14ac:dyDescent="0.5">
      <c r="A530">
        <v>528.73199462890625</v>
      </c>
      <c r="B530">
        <v>307.5</v>
      </c>
    </row>
    <row r="531" spans="1:2" x14ac:dyDescent="0.5">
      <c r="A531">
        <v>528.74200439453125</v>
      </c>
      <c r="B531">
        <v>310.29998779296875</v>
      </c>
    </row>
    <row r="532" spans="1:2" x14ac:dyDescent="0.5">
      <c r="A532">
        <v>528.75201416015625</v>
      </c>
      <c r="B532">
        <v>304</v>
      </c>
    </row>
    <row r="533" spans="1:2" x14ac:dyDescent="0.5">
      <c r="A533">
        <v>528.76202392578125</v>
      </c>
      <c r="B533">
        <v>421.29998779296875</v>
      </c>
    </row>
    <row r="534" spans="1:2" x14ac:dyDescent="0.5">
      <c r="A534">
        <v>528.77197265625</v>
      </c>
      <c r="B534">
        <v>675.29998779296875</v>
      </c>
    </row>
    <row r="535" spans="1:2" x14ac:dyDescent="0.5">
      <c r="A535">
        <v>528.781982421875</v>
      </c>
      <c r="B535">
        <v>855.5</v>
      </c>
    </row>
    <row r="536" spans="1:2" x14ac:dyDescent="0.5">
      <c r="A536">
        <v>528.7919921875</v>
      </c>
      <c r="B536">
        <v>893.20001220703125</v>
      </c>
    </row>
    <row r="537" spans="1:2" x14ac:dyDescent="0.5">
      <c r="A537">
        <v>528.802001953125</v>
      </c>
      <c r="B537">
        <v>844</v>
      </c>
    </row>
    <row r="538" spans="1:2" x14ac:dyDescent="0.5">
      <c r="A538">
        <v>528.81201171875</v>
      </c>
      <c r="B538">
        <v>694.20001220703125</v>
      </c>
    </row>
    <row r="539" spans="1:2" x14ac:dyDescent="0.5">
      <c r="A539">
        <v>528.822998046875</v>
      </c>
      <c r="B539">
        <v>561.5</v>
      </c>
    </row>
    <row r="540" spans="1:2" x14ac:dyDescent="0.5">
      <c r="A540">
        <v>528.8330078125</v>
      </c>
      <c r="B540">
        <v>511.70001220703125</v>
      </c>
    </row>
    <row r="541" spans="1:2" x14ac:dyDescent="0.5">
      <c r="A541">
        <v>528.843017578125</v>
      </c>
      <c r="B541">
        <v>448.20001220703125</v>
      </c>
    </row>
    <row r="542" spans="1:2" x14ac:dyDescent="0.5">
      <c r="A542">
        <v>528.85302734375</v>
      </c>
      <c r="B542">
        <v>362.70001220703125</v>
      </c>
    </row>
    <row r="543" spans="1:2" x14ac:dyDescent="0.5">
      <c r="A543">
        <v>528.86297607421875</v>
      </c>
      <c r="B543">
        <v>251.5</v>
      </c>
    </row>
    <row r="544" spans="1:2" x14ac:dyDescent="0.5">
      <c r="A544">
        <v>528.87298583984375</v>
      </c>
      <c r="B544">
        <v>213.19999694824219</v>
      </c>
    </row>
    <row r="545" spans="1:2" x14ac:dyDescent="0.5">
      <c r="A545">
        <v>528.88299560546875</v>
      </c>
      <c r="B545">
        <v>254.30000305175781</v>
      </c>
    </row>
    <row r="546" spans="1:2" x14ac:dyDescent="0.5">
      <c r="A546">
        <v>528.89300537109375</v>
      </c>
      <c r="B546">
        <v>192.5</v>
      </c>
    </row>
    <row r="547" spans="1:2" x14ac:dyDescent="0.5">
      <c r="A547">
        <v>528.90301513671875</v>
      </c>
      <c r="B547">
        <v>101.80000305175781</v>
      </c>
    </row>
    <row r="548" spans="1:2" x14ac:dyDescent="0.5">
      <c r="A548">
        <v>528.91302490234375</v>
      </c>
      <c r="B548">
        <v>90</v>
      </c>
    </row>
    <row r="549" spans="1:2" x14ac:dyDescent="0.5">
      <c r="A549">
        <v>528.9229736328125</v>
      </c>
      <c r="B549">
        <v>101.5</v>
      </c>
    </row>
    <row r="550" spans="1:2" x14ac:dyDescent="0.5">
      <c r="A550">
        <v>528.9329833984375</v>
      </c>
      <c r="B550">
        <v>112.69999694824219</v>
      </c>
    </row>
    <row r="551" spans="1:2" x14ac:dyDescent="0.5">
      <c r="A551">
        <v>528.9429931640625</v>
      </c>
      <c r="B551">
        <v>111.5</v>
      </c>
    </row>
    <row r="552" spans="1:2" x14ac:dyDescent="0.5">
      <c r="A552">
        <v>528.9530029296875</v>
      </c>
      <c r="B552">
        <v>78.5</v>
      </c>
    </row>
    <row r="553" spans="1:2" x14ac:dyDescent="0.5">
      <c r="A553">
        <v>528.9630126953125</v>
      </c>
      <c r="B553">
        <v>68.5</v>
      </c>
    </row>
    <row r="554" spans="1:2" x14ac:dyDescent="0.5">
      <c r="A554">
        <v>528.9730224609375</v>
      </c>
      <c r="B554">
        <v>85</v>
      </c>
    </row>
    <row r="555" spans="1:2" x14ac:dyDescent="0.5">
      <c r="A555">
        <v>528.98297119140625</v>
      </c>
      <c r="B555">
        <v>121.80000305175781</v>
      </c>
    </row>
    <row r="556" spans="1:2" x14ac:dyDescent="0.5">
      <c r="A556">
        <v>528.99298095703125</v>
      </c>
      <c r="B556">
        <v>233.30000305175781</v>
      </c>
    </row>
    <row r="557" spans="1:2" x14ac:dyDescent="0.5">
      <c r="A557">
        <v>529.00299072265625</v>
      </c>
      <c r="B557">
        <v>278.29998779296875</v>
      </c>
    </row>
    <row r="558" spans="1:2" x14ac:dyDescent="0.5">
      <c r="A558">
        <v>529.01300048828125</v>
      </c>
      <c r="B558">
        <v>168.80000305175781</v>
      </c>
    </row>
    <row r="559" spans="1:2" x14ac:dyDescent="0.5">
      <c r="A559">
        <v>529.02301025390625</v>
      </c>
      <c r="B559">
        <v>83.75</v>
      </c>
    </row>
    <row r="560" spans="1:2" x14ac:dyDescent="0.5">
      <c r="A560">
        <v>529.03302001953125</v>
      </c>
      <c r="B560">
        <v>70.75</v>
      </c>
    </row>
    <row r="561" spans="1:2" x14ac:dyDescent="0.5">
      <c r="A561">
        <v>529.04302978515625</v>
      </c>
      <c r="B561">
        <v>58.75</v>
      </c>
    </row>
    <row r="562" spans="1:2" x14ac:dyDescent="0.5">
      <c r="A562">
        <v>529.052978515625</v>
      </c>
      <c r="B562">
        <v>52</v>
      </c>
    </row>
    <row r="563" spans="1:2" x14ac:dyDescent="0.5">
      <c r="A563">
        <v>529.06298828125</v>
      </c>
      <c r="B563">
        <v>61.5</v>
      </c>
    </row>
    <row r="564" spans="1:2" x14ac:dyDescent="0.5">
      <c r="A564">
        <v>529.072998046875</v>
      </c>
      <c r="B564">
        <v>69</v>
      </c>
    </row>
    <row r="565" spans="1:2" x14ac:dyDescent="0.5">
      <c r="A565">
        <v>529.0830078125</v>
      </c>
      <c r="B565">
        <v>48</v>
      </c>
    </row>
    <row r="566" spans="1:2" x14ac:dyDescent="0.5">
      <c r="A566">
        <v>529.093994140625</v>
      </c>
      <c r="B566">
        <v>16</v>
      </c>
    </row>
    <row r="567" spans="1:2" x14ac:dyDescent="0.5">
      <c r="A567">
        <v>529.10400390625</v>
      </c>
      <c r="B567">
        <v>4.75</v>
      </c>
    </row>
    <row r="568" spans="1:2" x14ac:dyDescent="0.5">
      <c r="A568">
        <v>529.114013671875</v>
      </c>
      <c r="B568">
        <v>6.75</v>
      </c>
    </row>
    <row r="569" spans="1:2" x14ac:dyDescent="0.5">
      <c r="A569">
        <v>529.1240234375</v>
      </c>
      <c r="B569">
        <v>4.5</v>
      </c>
    </row>
    <row r="570" spans="1:2" x14ac:dyDescent="0.5">
      <c r="A570">
        <v>529.13397216796875</v>
      </c>
      <c r="B570">
        <v>0.75</v>
      </c>
    </row>
    <row r="571" spans="1:2" x14ac:dyDescent="0.5">
      <c r="A571">
        <v>529.14398193359375</v>
      </c>
      <c r="B571">
        <v>0</v>
      </c>
    </row>
    <row r="572" spans="1:2" x14ac:dyDescent="0.5">
      <c r="A572">
        <v>529.15399169921875</v>
      </c>
      <c r="B572">
        <v>0</v>
      </c>
    </row>
    <row r="573" spans="1:2" x14ac:dyDescent="0.5">
      <c r="A573">
        <v>529.16400146484375</v>
      </c>
      <c r="B573">
        <v>6</v>
      </c>
    </row>
    <row r="574" spans="1:2" x14ac:dyDescent="0.5">
      <c r="A574">
        <v>529.17401123046875</v>
      </c>
      <c r="B574">
        <v>38.75</v>
      </c>
    </row>
    <row r="575" spans="1:2" x14ac:dyDescent="0.5">
      <c r="A575">
        <v>529.18402099609375</v>
      </c>
      <c r="B575">
        <v>67.5</v>
      </c>
    </row>
    <row r="576" spans="1:2" x14ac:dyDescent="0.5">
      <c r="A576">
        <v>529.1939697265625</v>
      </c>
      <c r="B576">
        <v>45.75</v>
      </c>
    </row>
    <row r="577" spans="1:2" x14ac:dyDescent="0.5">
      <c r="A577">
        <v>529.2039794921875</v>
      </c>
      <c r="B577">
        <v>35.5</v>
      </c>
    </row>
    <row r="578" spans="1:2" x14ac:dyDescent="0.5">
      <c r="A578">
        <v>529.2139892578125</v>
      </c>
      <c r="B578">
        <v>118.30000305175781</v>
      </c>
    </row>
    <row r="579" spans="1:2" x14ac:dyDescent="0.5">
      <c r="A579">
        <v>529.2239990234375</v>
      </c>
      <c r="B579">
        <v>197.5</v>
      </c>
    </row>
    <row r="580" spans="1:2" x14ac:dyDescent="0.5">
      <c r="A580">
        <v>529.2340087890625</v>
      </c>
      <c r="B580">
        <v>162.30000305175781</v>
      </c>
    </row>
    <row r="581" spans="1:2" x14ac:dyDescent="0.5">
      <c r="A581">
        <v>529.2440185546875</v>
      </c>
      <c r="B581">
        <v>94.5</v>
      </c>
    </row>
    <row r="582" spans="1:2" x14ac:dyDescent="0.5">
      <c r="A582">
        <v>529.2540283203125</v>
      </c>
      <c r="B582">
        <v>78.5</v>
      </c>
    </row>
    <row r="583" spans="1:2" x14ac:dyDescent="0.5">
      <c r="A583">
        <v>529.26397705078125</v>
      </c>
      <c r="B583">
        <v>105.30000305175781</v>
      </c>
    </row>
    <row r="584" spans="1:2" x14ac:dyDescent="0.5">
      <c r="A584">
        <v>529.27398681640625</v>
      </c>
      <c r="B584">
        <v>143.5</v>
      </c>
    </row>
    <row r="585" spans="1:2" x14ac:dyDescent="0.5">
      <c r="A585">
        <v>529.28399658203125</v>
      </c>
      <c r="B585">
        <v>198</v>
      </c>
    </row>
    <row r="586" spans="1:2" x14ac:dyDescent="0.5">
      <c r="A586">
        <v>529.29400634765625</v>
      </c>
      <c r="B586">
        <v>232.80000305175781</v>
      </c>
    </row>
  </sheetData>
  <sheetProtection formatCells="0"/>
  <sortState xmlns:xlrd2="http://schemas.microsoft.com/office/spreadsheetml/2017/richdata2" ref="A1:B586">
    <sortCondition ref="A1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V586"/>
  <sheetViews>
    <sheetView workbookViewId="0"/>
  </sheetViews>
  <sheetFormatPr defaultRowHeight="14.35" x14ac:dyDescent="0.5"/>
  <cols>
    <col min="6" max="6" width="17.703125" customWidth="1"/>
  </cols>
  <sheetData>
    <row r="1" spans="1:22" ht="14.7" thickBot="1" x14ac:dyDescent="0.55000000000000004">
      <c r="A1">
        <v>523.43499755859375</v>
      </c>
      <c r="B1">
        <v>18</v>
      </c>
      <c r="C1" s="2" t="s">
        <v>21</v>
      </c>
      <c r="D1">
        <f>D2 - (1/$G$6)</f>
        <v>523.77398681640625</v>
      </c>
      <c r="E1">
        <v>0</v>
      </c>
      <c r="G1" s="2" t="s">
        <v>23</v>
      </c>
      <c r="H1" s="2" t="s">
        <v>24</v>
      </c>
      <c r="I1" s="2" t="s">
        <v>24</v>
      </c>
      <c r="J1">
        <f>'hidden params'!J1</f>
        <v>1</v>
      </c>
      <c r="K1">
        <f>IF(ISNUMBER(D1),ROUND((D1-I$2)*$G$6,0),"")</f>
        <v>0</v>
      </c>
      <c r="L1">
        <f>IF(ISNUMBER((((EXP(GAMMALN($I$3+1)))/((EXP(GAMMALN(K1+1)))*(EXP(GAMMALN($I$3-K1+1))))))*(($I$8)^K1)*((1-$I$8)^($I$3-K1))),(((EXP(GAMMALN($I$3+1)))/((EXP(GAMMALN(K1+1)))*(EXP(GAMMALN($I$3-K1+1))))))*(($I$8)^K1)*((1-$I$8)^($I$3-K1)),0)</f>
        <v>2.6261686045055761E-4</v>
      </c>
      <c r="M1">
        <f>I$7*(L$1*J1) + $I$4</f>
        <v>6.8411706466233083E-2</v>
      </c>
      <c r="N1">
        <f>IF(ISNUMBER((((EXP(GAMMALN($I$22+1)))/((EXP(GAMMALN(K1+1)))*(EXP(GAMMALN($I$22-K1+1))))))*(($I$11)^K1)*((1-$I$11)^($I$22-K1))),(((EXP(GAMMALN($I$22+1)))/((EXP(GAMMALN(K1+1)))*(EXP(GAMMALN($I$22-K1+1))))))*(($I$11)^K1)*((1-$I$11)^($I$22-K1)),0)</f>
        <v>2.7470516930671648E-5</v>
      </c>
      <c r="O1">
        <f>I$10*(N$1*J1)+$I$4</f>
        <v>7.8414484665206556</v>
      </c>
      <c r="P1">
        <f>IF(ISNUMBER(D1),SUM(M1,O1,V1)-(2*$I$4),"")</f>
        <v>62.636152150817658</v>
      </c>
      <c r="Q1">
        <f>IF(ISNUMBER(P1),P1-E1,"")</f>
        <v>62.636152150817658</v>
      </c>
      <c r="R1">
        <f>IF(ISNUMBER(P1),Q1*Q1,"")</f>
        <v>3923.2875562603795</v>
      </c>
      <c r="S1">
        <f>IF(ISNUMBER(P1),((IF(P1&gt;E1,I$5*(P1-E1),P1-E1)))^2,"")</f>
        <v>3923.2875562603795</v>
      </c>
      <c r="T1">
        <f>IF(ISNUMBER(P1),(M1*D1),"")</f>
        <v>35.832272240732621</v>
      </c>
      <c r="U1">
        <f>IF(ISNUMBER((((EXP(GAMMALN($I$23+1)))/((EXP(GAMMALN(K1+1)))*(EXP(GAMMALN($I$23-K1+1))))))*(($I$14)^K1)*((1-$I$14)^($I$23-K1))),(((EXP(GAMMALN($I$23+1)))/((EXP(GAMMALN(K1+1)))*(EXP(GAMMALN($I$23-K1+1))))))*(($I$14)^K1)*((1-$I$14)^($I$23-K1)),0)</f>
        <v>2.6261686031004794E-4</v>
      </c>
      <c r="V1">
        <f>I$13*(U$1*J1)+$I$4</f>
        <v>54.726292006468491</v>
      </c>
    </row>
    <row r="2" spans="1:22" ht="14.7" thickTop="1" x14ac:dyDescent="0.5">
      <c r="A2">
        <v>523.44500732421875</v>
      </c>
      <c r="B2">
        <v>18.5</v>
      </c>
      <c r="C2" s="2" t="s">
        <v>22</v>
      </c>
      <c r="D2">
        <f>D3 - (1/$G$6)</f>
        <v>524.27398681640625</v>
      </c>
      <c r="E2">
        <v>0</v>
      </c>
      <c r="F2" s="3" t="s">
        <v>25</v>
      </c>
      <c r="G2" s="4">
        <v>3.25787353515625</v>
      </c>
      <c r="H2" t="s">
        <v>434</v>
      </c>
      <c r="I2">
        <f>'hidden params'!I2</f>
        <v>523.77129500000001</v>
      </c>
      <c r="J2">
        <f>'hidden params'!J2</f>
        <v>0.60095572250709473</v>
      </c>
      <c r="K2">
        <f t="shared" ref="K2:K30" si="0">IF(ISNUMBER(D2),ROUND((D2-I$2)*$G$6,0),"")</f>
        <v>1</v>
      </c>
      <c r="L2">
        <f t="shared" ref="L2:L30" si="1">IF(ISNUMBER((((EXP(GAMMALN($I$3+1)))/((EXP(GAMMALN(K2+1)))*(EXP(GAMMALN($I$3-K2+1))))))*(($I$8)^K2)*((1-$I$8)^($I$3-K2))),(((EXP(GAMMALN($I$3+1)))/((EXP(GAMMALN(K2+1)))*(EXP(GAMMALN($I$3-K2+1))))))*(($I$8)^K2)*((1-$I$8)^($I$3-K2)),0)</f>
        <v>5.8006675191331269E-3</v>
      </c>
      <c r="M2">
        <f>I$7*((L$1*J2)+(L$2*J1)) + $I$4</f>
        <v>1.5521863009354058</v>
      </c>
      <c r="N2">
        <f t="shared" ref="N2:N30" si="2">IF(ISNUMBER((((EXP(GAMMALN($I$22+1)))/((EXP(GAMMALN(K2+1)))*(EXP(GAMMALN($I$22-K2+1))))))*(($I$11)^K2)*((1-$I$11)^($I$22-K2))),(((EXP(GAMMALN($I$22+1)))/((EXP(GAMMALN(K2+1)))*(EXP(GAMMALN($I$22-K2+1))))))*(($I$11)^K2)*((1-$I$11)^($I$22-K2)),0)</f>
        <v>7.1761772682934458E-4</v>
      </c>
      <c r="O2">
        <f>I$10*((N$1*J2)+(N$2*J1))+$I$4</f>
        <v>209.55606640414533</v>
      </c>
      <c r="P2">
        <f t="shared" ref="P2:P30" si="3">IF(ISNUMBER(D2),SUM(M2,O2,V2)-(2*$I$4),"")</f>
        <v>1452.787814862194</v>
      </c>
      <c r="Q2">
        <f t="shared" ref="Q2:Q30" si="4">IF(ISNUMBER(P2),P2-E2,"")</f>
        <v>1452.787814862194</v>
      </c>
      <c r="R2">
        <f t="shared" ref="R2:R30" si="5">IF(ISNUMBER(P2),Q2*Q2,"")</f>
        <v>2110592.4350120681</v>
      </c>
      <c r="S2">
        <f t="shared" ref="S2:S30" si="6">IF(ISNUMBER(P2),((IF(P2&gt;E2,I$5*(P2-E2),P2-E2)))^2,"")</f>
        <v>2110592.4350120681</v>
      </c>
      <c r="T2">
        <f t="shared" ref="T2:T30" si="7">IF(ISNUMBER(P2),(M2*D2),"")</f>
        <v>813.77090027321526</v>
      </c>
      <c r="U2">
        <f t="shared" ref="U2:U30" si="8">IF(ISNUMBER((((EXP(GAMMALN($I$23+1)))/((EXP(GAMMALN(K2+1)))*(EXP(GAMMALN($I$23-K2+1))))))*(($I$14)^K2)*((1-$I$14)^($I$23-K2))),(((EXP(GAMMALN($I$23+1)))/((EXP(GAMMALN(K2+1)))*(EXP(GAMMALN($I$23-K2+1))))))*(($I$14)^K2)*((1-$I$14)^($I$23-K2)),0)</f>
        <v>5.8006675164059924E-3</v>
      </c>
      <c r="V2">
        <f>I$13*((U$1*J2)+(U$2*J1))+$I$4</f>
        <v>1241.6795621857509</v>
      </c>
    </row>
    <row r="3" spans="1:22" x14ac:dyDescent="0.5">
      <c r="A3">
        <v>523.45501708984375</v>
      </c>
      <c r="B3">
        <v>24.25</v>
      </c>
      <c r="D3">
        <v>524.77398681640625</v>
      </c>
      <c r="E3">
        <v>16640</v>
      </c>
      <c r="F3" s="7" t="s">
        <v>19</v>
      </c>
      <c r="G3" s="8">
        <f>IF(ISBLANK(G2),"",$G$2*$G$6)</f>
        <v>6.5157470703125</v>
      </c>
      <c r="H3" s="21" t="s">
        <v>435</v>
      </c>
      <c r="I3" s="21">
        <v>4.7713542197086625</v>
      </c>
      <c r="J3">
        <f>'hidden params'!J3</f>
        <v>0.20220994369181175</v>
      </c>
      <c r="K3">
        <f t="shared" si="0"/>
        <v>2</v>
      </c>
      <c r="L3">
        <f t="shared" si="1"/>
        <v>5.0635955754506995E-2</v>
      </c>
      <c r="M3">
        <f>I$7*((L$1*J3)+(L$2*J2)+(L$3*J1)) + $I$4</f>
        <v>14.112588513350842</v>
      </c>
      <c r="N3">
        <f t="shared" si="2"/>
        <v>7.9356840897149439E-3</v>
      </c>
      <c r="O3">
        <f>I$10*((N$1*J3)+(N$2*J2)+(N$3*J1))+$I$4</f>
        <v>2389.925574089677</v>
      </c>
      <c r="P3">
        <f t="shared" si="3"/>
        <v>13693.477362669935</v>
      </c>
      <c r="Q3">
        <f t="shared" si="4"/>
        <v>-2946.5226373300648</v>
      </c>
      <c r="R3">
        <f t="shared" si="5"/>
        <v>8681995.6522985194</v>
      </c>
      <c r="S3">
        <f t="shared" si="6"/>
        <v>8681995.6522985194</v>
      </c>
      <c r="T3">
        <f t="shared" si="7"/>
        <v>7405.9193384505406</v>
      </c>
      <c r="U3">
        <f t="shared" si="8"/>
        <v>5.0635955734858178E-2</v>
      </c>
      <c r="V3">
        <f>I$13*((U$1*J3)+(U$2*J2)+(U$3*J1))+$I$4</f>
        <v>11289.439200095545</v>
      </c>
    </row>
    <row r="4" spans="1:22" x14ac:dyDescent="0.5">
      <c r="A4">
        <v>523.46502685546875</v>
      </c>
      <c r="B4">
        <v>19.75</v>
      </c>
      <c r="D4">
        <v>525.28497314453125</v>
      </c>
      <c r="E4">
        <v>65340</v>
      </c>
      <c r="F4" s="5" t="s">
        <v>26</v>
      </c>
      <c r="G4" s="6">
        <v>526.48553466796875</v>
      </c>
      <c r="H4" t="s">
        <v>11</v>
      </c>
      <c r="I4">
        <v>1.4318862488382872E-8</v>
      </c>
      <c r="J4">
        <f>'hidden params'!J4</f>
        <v>4.9195920044795109E-2</v>
      </c>
      <c r="K4">
        <f t="shared" si="0"/>
        <v>3</v>
      </c>
      <c r="L4">
        <f t="shared" si="1"/>
        <v>0.21654267857604706</v>
      </c>
      <c r="M4">
        <f>I$7*((L$1*J4)+(L$2*J3)+(L$3*J2)+(L$4*J1)) + $I$4</f>
        <v>64.645294026733822</v>
      </c>
      <c r="N4">
        <f t="shared" si="2"/>
        <v>4.7905853861954499E-2</v>
      </c>
      <c r="O4">
        <f>I$10*((N$1*J4)+(N$2*J3)+(N$3*J2)+(N$4*J1))+$I$4</f>
        <v>15077.82240531806</v>
      </c>
      <c r="P4">
        <f t="shared" si="3"/>
        <v>66855.8097591103</v>
      </c>
      <c r="Q4">
        <f t="shared" si="4"/>
        <v>1515.8097591102996</v>
      </c>
      <c r="R4">
        <f t="shared" si="5"/>
        <v>2297679.2258140245</v>
      </c>
      <c r="S4">
        <f t="shared" si="6"/>
        <v>2297679.2258140245</v>
      </c>
      <c r="T4">
        <f t="shared" si="7"/>
        <v>33957.2015367532</v>
      </c>
      <c r="U4">
        <f t="shared" si="8"/>
        <v>0.21654267851621284</v>
      </c>
      <c r="V4">
        <f>I$13*((U$1*J4)+(U$2*J3)+(U$3*J2)+(U$4*J1))+$I$4</f>
        <v>51713.342059794137</v>
      </c>
    </row>
    <row r="5" spans="1:22" ht="14.7" thickBot="1" x14ac:dyDescent="0.55000000000000004">
      <c r="A5">
        <v>523.4749755859375</v>
      </c>
      <c r="B5">
        <v>6</v>
      </c>
      <c r="D5">
        <v>525.78497314453125</v>
      </c>
      <c r="E5">
        <v>179400</v>
      </c>
      <c r="F5" s="9" t="s">
        <v>27</v>
      </c>
      <c r="G5" s="10">
        <f>($G$4-1.00794)*$G$6</f>
        <v>1050.9551893359376</v>
      </c>
      <c r="H5" t="s">
        <v>436</v>
      </c>
      <c r="I5">
        <f>'hidden params'!D2</f>
        <v>1</v>
      </c>
      <c r="J5">
        <f>'hidden params'!J5</f>
        <v>9.56276746222493E-3</v>
      </c>
      <c r="K5">
        <f t="shared" si="0"/>
        <v>4</v>
      </c>
      <c r="L5">
        <f t="shared" si="1"/>
        <v>0.44391788080219707</v>
      </c>
      <c r="M5">
        <f>I$7*((L$1*J5)+(L$2*J4)+(L$3*J3)+(L$4*J2)+(L$5*J1)) + $I$4</f>
        <v>152.28241712740657</v>
      </c>
      <c r="N5">
        <f t="shared" si="2"/>
        <v>0.16891413065286234</v>
      </c>
      <c r="O5">
        <f>I$10*((N$1*J5)+(N$2*J4)+(N$3*J3)+(N$4*J2)+(N$5*J1))+$I$4</f>
        <v>56902.573201670675</v>
      </c>
      <c r="P5">
        <f t="shared" si="3"/>
        <v>178873.9740451175</v>
      </c>
      <c r="Q5">
        <f t="shared" si="4"/>
        <v>-526.0259548824979</v>
      </c>
      <c r="R5">
        <f t="shared" si="5"/>
        <v>276703.30521004373</v>
      </c>
      <c r="S5">
        <f t="shared" si="6"/>
        <v>276703.30521004373</v>
      </c>
      <c r="T5">
        <f t="shared" si="7"/>
        <v>80067.806599717776</v>
      </c>
      <c r="U5">
        <f t="shared" si="8"/>
        <v>0.44391788075713184</v>
      </c>
      <c r="V5">
        <f>I$13*((U$1*J5)+(U$2*J4)+(U$3*J3)+(U$4*J2)+(U$5*J1))+$I$4</f>
        <v>121819.11842634805</v>
      </c>
    </row>
    <row r="6" spans="1:22" ht="14.7" thickTop="1" x14ac:dyDescent="0.5">
      <c r="A6">
        <v>523.4849853515625</v>
      </c>
      <c r="B6">
        <v>6.25</v>
      </c>
      <c r="D6">
        <v>526.2860107421875</v>
      </c>
      <c r="E6">
        <v>260500</v>
      </c>
      <c r="F6" t="s">
        <v>28</v>
      </c>
      <c r="G6">
        <v>2</v>
      </c>
      <c r="H6" t="s">
        <v>437</v>
      </c>
      <c r="I6">
        <f>SUM(S1:S30)</f>
        <v>32610420.43599049</v>
      </c>
      <c r="J6">
        <f>'hidden params'!J6</f>
        <v>1.5654537401586068E-3</v>
      </c>
      <c r="K6">
        <f t="shared" si="0"/>
        <v>5</v>
      </c>
      <c r="L6">
        <f t="shared" si="1"/>
        <v>0.31702988485568023</v>
      </c>
      <c r="M6">
        <f>I$7*((L$1*J6)+(L$2*J5)+(L$3*J4)+(L$4*J3)+(L$5*J2)+(L$6*J1)) + $I$4</f>
        <v>164.15118931738155</v>
      </c>
      <c r="N6">
        <f t="shared" si="2"/>
        <v>0.34111831456411518</v>
      </c>
      <c r="O6">
        <f>I$10*((N$1*J6)+(N$2*J5)+(N$3*J4)+(N$4*J3)+(N$5*J2)+(N$6*J1))+$I$4</f>
        <v>129226.63023821633</v>
      </c>
      <c r="P6">
        <f t="shared" si="3"/>
        <v>260704.38646005385</v>
      </c>
      <c r="Q6">
        <f t="shared" si="4"/>
        <v>204.3864600538509</v>
      </c>
      <c r="R6">
        <f t="shared" si="5"/>
        <v>41773.825053344386</v>
      </c>
      <c r="S6">
        <f t="shared" si="6"/>
        <v>41773.825053344386</v>
      </c>
      <c r="T6">
        <f t="shared" si="7"/>
        <v>86390.474584430325</v>
      </c>
      <c r="U6">
        <f t="shared" si="8"/>
        <v>0.31702988495075562</v>
      </c>
      <c r="V6">
        <f>I$13*((U$1*J6)+(U$2*J5)+(U$3*J4)+(U$4*J3)+(U$5*J2)+(U$6*J1))+$I$4</f>
        <v>131313.60503254877</v>
      </c>
    </row>
    <row r="7" spans="1:22" x14ac:dyDescent="0.5">
      <c r="A7">
        <v>523.4949951171875</v>
      </c>
      <c r="B7">
        <v>14.75</v>
      </c>
      <c r="D7">
        <v>526.7860107421875</v>
      </c>
      <c r="E7">
        <v>229100</v>
      </c>
      <c r="F7" t="s">
        <v>29</v>
      </c>
      <c r="G7" s="11">
        <v>0.10000000149011612</v>
      </c>
      <c r="H7" s="21" t="s">
        <v>438</v>
      </c>
      <c r="I7" s="21">
        <v>260.50000000000131</v>
      </c>
      <c r="J7">
        <f>'hidden params'!J7</f>
        <v>2.2288478874357397E-4</v>
      </c>
      <c r="K7">
        <f t="shared" si="0"/>
        <v>6</v>
      </c>
      <c r="L7">
        <f t="shared" si="1"/>
        <v>0</v>
      </c>
      <c r="M7">
        <f>I$7*((L$1*J7)+(L$2*J6)+(L$3*J5)+(L$4*J4)+(L$5*J3)+(L$6*J2)+(L$7*J1)) + $I$4</f>
        <v>75.918012197370729</v>
      </c>
      <c r="N7">
        <f t="shared" si="2"/>
        <v>0.34628831277831779</v>
      </c>
      <c r="O7">
        <f>I$10*((N$1*J7)+(N$2*J6)+(N$3*J5)+(N$4*J4)+(N$5*J3)+(N$6*J2)+(N$7*J1))+$I$4</f>
        <v>167808.75515463424</v>
      </c>
      <c r="P7">
        <f t="shared" si="3"/>
        <v>228615.68528834402</v>
      </c>
      <c r="Q7">
        <f t="shared" si="4"/>
        <v>-484.31471165598487</v>
      </c>
      <c r="R7">
        <f t="shared" si="5"/>
        <v>234560.73992641977</v>
      </c>
      <c r="S7">
        <f t="shared" si="6"/>
        <v>234560.73992641977</v>
      </c>
      <c r="T7">
        <f t="shared" si="7"/>
        <v>39992.546788929656</v>
      </c>
      <c r="U7">
        <f t="shared" si="8"/>
        <v>0</v>
      </c>
      <c r="V7">
        <f>I$13*((U$1*J7)+(U$2*J6)+(U$3*J5)+(U$4*J4)+(U$5*J3)+(U$6*J2)+(U$7*J1))+$I$4</f>
        <v>60731.012121541055</v>
      </c>
    </row>
    <row r="8" spans="1:22" x14ac:dyDescent="0.5">
      <c r="A8">
        <v>523.5050048828125</v>
      </c>
      <c r="B8">
        <v>12.5</v>
      </c>
      <c r="D8">
        <v>527.2979736328125</v>
      </c>
      <c r="E8">
        <v>127700</v>
      </c>
      <c r="F8" t="s">
        <v>30</v>
      </c>
      <c r="G8" s="11">
        <v>2.9999999329447746E-2</v>
      </c>
      <c r="H8" s="21" t="s">
        <v>439</v>
      </c>
      <c r="I8" s="21">
        <v>0.82235747575759888</v>
      </c>
      <c r="J8">
        <f>'hidden params'!J8</f>
        <v>2.8200854503395628E-5</v>
      </c>
      <c r="K8">
        <f t="shared" si="0"/>
        <v>7</v>
      </c>
      <c r="L8">
        <f t="shared" si="1"/>
        <v>0</v>
      </c>
      <c r="M8">
        <f>I$7*((L$1*J8)+(L$2*J7)+(L$3*J6)+(L$4*J5)+(L$5*J4)+(L$6*J3)+(L$7*J2)+(L$8*J1)) + $I$4</f>
        <v>22.949231926952088</v>
      </c>
      <c r="N8">
        <f t="shared" si="2"/>
        <v>0.10311892010825979</v>
      </c>
      <c r="O8">
        <f>I$10*((N$1*J8)+(N$2*J7)+(N$3*J6)+(N$4*J5)+(N$5*J4)+(N$6*J3)+(N$7*J2)+(N$8*J1))+$I$4</f>
        <v>111034.46507448358</v>
      </c>
      <c r="P8">
        <f t="shared" si="3"/>
        <v>129415.77277013185</v>
      </c>
      <c r="Q8">
        <f t="shared" si="4"/>
        <v>1715.7727701318508</v>
      </c>
      <c r="R8">
        <f t="shared" si="5"/>
        <v>2943876.1987259253</v>
      </c>
      <c r="S8">
        <f t="shared" si="6"/>
        <v>2943876.1987259253</v>
      </c>
      <c r="T8">
        <f t="shared" si="7"/>
        <v>12101.083491511281</v>
      </c>
      <c r="U8">
        <f t="shared" si="8"/>
        <v>0</v>
      </c>
      <c r="V8">
        <f>I$13*((U$1*J8)+(U$2*J7)+(U$3*J6)+(U$4*J5)+(U$5*J4)+(U$6*J3)+(U$7*J2)+(U$8*J1))+$I$4</f>
        <v>18358.358463749966</v>
      </c>
    </row>
    <row r="9" spans="1:22" x14ac:dyDescent="0.5">
      <c r="A9">
        <v>523.5150146484375</v>
      </c>
      <c r="B9">
        <v>15.5</v>
      </c>
      <c r="D9">
        <v>527.79901123046875</v>
      </c>
      <c r="E9">
        <v>49830</v>
      </c>
      <c r="F9" t="s">
        <v>31</v>
      </c>
      <c r="G9">
        <v>6</v>
      </c>
      <c r="H9" t="s">
        <v>445</v>
      </c>
      <c r="I9">
        <f>I3*I8</f>
        <v>3.9237588120649836</v>
      </c>
      <c r="J9">
        <f>'hidden params'!J9</f>
        <v>3.2198967658273084E-6</v>
      </c>
      <c r="K9">
        <f t="shared" si="0"/>
        <v>8</v>
      </c>
      <c r="L9">
        <f t="shared" si="1"/>
        <v>0</v>
      </c>
      <c r="M9">
        <f>I$7*((L$1*J9)+(L$2*J8)+(L$3*J7)+(L$4*J6)+(L$5*J5)+(L$6*J4)+(L$7*J3)+(L$8*J2)+(L$9*J1)) + $I$4</f>
        <v>5.2600416197411635</v>
      </c>
      <c r="N9">
        <f t="shared" si="2"/>
        <v>0</v>
      </c>
      <c r="O9">
        <f>I$10*((N$1*J9)+(N$2*J8)+(N$3*J7)+(N$4*J6)+(N$5*J5)+(N$6*J4)+(N$7*J3)+(N$8*J2)+(N$9*J1))+$I$4</f>
        <v>42950.617097581751</v>
      </c>
      <c r="P9">
        <f t="shared" si="3"/>
        <v>47163.675016518522</v>
      </c>
      <c r="Q9">
        <f t="shared" si="4"/>
        <v>-2666.3249834814778</v>
      </c>
      <c r="R9">
        <f t="shared" si="5"/>
        <v>7109288.9175375029</v>
      </c>
      <c r="S9">
        <f t="shared" si="6"/>
        <v>7109288.9175375029</v>
      </c>
      <c r="T9">
        <f t="shared" si="7"/>
        <v>2776.2447659304994</v>
      </c>
      <c r="U9">
        <f t="shared" si="8"/>
        <v>0</v>
      </c>
      <c r="V9">
        <f>I$13*((U$1*J9)+(U$2*J8)+(U$3*J7)+(U$4*J6)+(U$5*J5)+(U$6*J4)+(U$7*J3)+(U$8*J2)+(U$9*J1))+$I$4</f>
        <v>4207.7978773456671</v>
      </c>
    </row>
    <row r="10" spans="1:22" x14ac:dyDescent="0.5">
      <c r="A10">
        <v>523.5250244140625</v>
      </c>
      <c r="B10">
        <v>28.5</v>
      </c>
      <c r="D10">
        <v>528.301025390625</v>
      </c>
      <c r="E10">
        <v>13830</v>
      </c>
      <c r="F10" s="2" t="s">
        <v>22</v>
      </c>
      <c r="G10">
        <v>524.87274169921875</v>
      </c>
      <c r="H10" s="22" t="s">
        <v>453</v>
      </c>
      <c r="I10" s="22">
        <v>285449.61392577883</v>
      </c>
      <c r="J10">
        <f>'hidden params'!J10</f>
        <v>3.3555566333987669E-7</v>
      </c>
      <c r="K10">
        <f t="shared" si="0"/>
        <v>9</v>
      </c>
      <c r="L10">
        <f t="shared" si="1"/>
        <v>0</v>
      </c>
      <c r="M10">
        <f>I$7*((L1*J$10)+(L2*J$9)+(L3*J$8)+(L4*J$7)+(L5*J$6)+(L6*J$5)+(L7*J$4)+(L8*J$3)+(L9*J$2)+(L10*J$1)) + $I$4</f>
        <v>0.98373314215999974</v>
      </c>
      <c r="N10">
        <f t="shared" si="2"/>
        <v>0</v>
      </c>
      <c r="O10">
        <f>I$10*((N1*J$10)+(N2*J$9)+(N3*J$8)+(N4*J$7)+(N5*J$6)+(N6*J$5)+(N7*J$4)+(N8*J$3)+(N9*J$2)+(N10*J$1)) + $I$4</f>
        <v>11824.752869462316</v>
      </c>
      <c r="P10">
        <f t="shared" si="3"/>
        <v>12612.679079048339</v>
      </c>
      <c r="Q10">
        <f t="shared" si="4"/>
        <v>-1217.3209209516608</v>
      </c>
      <c r="R10">
        <f t="shared" si="5"/>
        <v>1481870.2245865997</v>
      </c>
      <c r="S10">
        <f t="shared" si="6"/>
        <v>1481870.2245865997</v>
      </c>
      <c r="T10">
        <f t="shared" si="7"/>
        <v>519.70722771386932</v>
      </c>
      <c r="U10">
        <f t="shared" si="8"/>
        <v>0</v>
      </c>
      <c r="V10">
        <f>I$13*((U1*J$10)+(U2*J$9)+(U3*J$8)+(U4*J$7)+(U5*J$6)+(U6*J$5)+(U7*J$4)+(U8*J$3)+(U9*J$2)+(U10*J$1)) + $I$4</f>
        <v>786.94247647250143</v>
      </c>
    </row>
    <row r="11" spans="1:22" x14ac:dyDescent="0.5">
      <c r="A11">
        <v>523.53497314453125</v>
      </c>
      <c r="B11">
        <v>26.75</v>
      </c>
      <c r="D11">
        <f>D10 + (1/$G$6)</f>
        <v>528.801025390625</v>
      </c>
      <c r="E11">
        <v>0</v>
      </c>
      <c r="F11" s="2" t="s">
        <v>32</v>
      </c>
      <c r="G11">
        <v>528.130615234375</v>
      </c>
      <c r="H11" s="22" t="s">
        <v>454</v>
      </c>
      <c r="I11" s="22">
        <v>0.80025775450789294</v>
      </c>
      <c r="J11">
        <f>'hidden params'!J11</f>
        <v>3.2197744332767282E-8</v>
      </c>
      <c r="K11">
        <f t="shared" si="0"/>
        <v>10</v>
      </c>
      <c r="L11">
        <f t="shared" si="1"/>
        <v>0</v>
      </c>
      <c r="M11">
        <f t="shared" ref="M11:M30" si="9">I$7*((L2*J$10)+(L3*J$9)+(L4*J$8)+(L5*J$7)+(L6*J$6)+(L7*J$5)+(L8*J$4)+(L9*J$3)+(L10*J$2)+(L11*J$1)) + $I$4</f>
        <v>0.15669332754528498</v>
      </c>
      <c r="N11">
        <f t="shared" si="2"/>
        <v>0</v>
      </c>
      <c r="O11">
        <f t="shared" ref="O11:O30" si="10">I$10*((N2*J$10)+(N3*J$9)+(N4*J$8)+(N5*J$7)+(N6*J$6)+(N7*J$5)+(N8*J$4)+(N9*J$3)+(N10*J$2)+(N11*J$1)) + $I$4</f>
        <v>2556.9248701921374</v>
      </c>
      <c r="P11">
        <f t="shared" si="3"/>
        <v>2682.4292014634448</v>
      </c>
      <c r="Q11">
        <f t="shared" si="4"/>
        <v>2682.4292014634448</v>
      </c>
      <c r="R11">
        <f t="shared" si="5"/>
        <v>7195426.4208638137</v>
      </c>
      <c r="S11">
        <f t="shared" si="6"/>
        <v>7195426.4208638137</v>
      </c>
      <c r="T11">
        <f t="shared" si="7"/>
        <v>82.859592277815764</v>
      </c>
      <c r="U11">
        <f t="shared" si="8"/>
        <v>0</v>
      </c>
      <c r="V11">
        <f t="shared" ref="V11:V30" si="11">I$13*((U2*J$10)+(U3*J$9)+(U4*J$8)+(U5*J$7)+(U6*J$6)+(U7*J$5)+(U8*J$4)+(U9*J$3)+(U10*J$2)+(U11*J$1)) + $I$4</f>
        <v>125.34763797239982</v>
      </c>
    </row>
    <row r="12" spans="1:22" x14ac:dyDescent="0.5">
      <c r="A12">
        <v>523.54498291015625</v>
      </c>
      <c r="B12">
        <v>12.25</v>
      </c>
      <c r="D12">
        <f>D11 + (1/$G$6)</f>
        <v>529.301025390625</v>
      </c>
      <c r="E12">
        <v>0</v>
      </c>
      <c r="F12" t="s">
        <v>33</v>
      </c>
      <c r="G12" t="s">
        <v>34</v>
      </c>
      <c r="H12" t="s">
        <v>458</v>
      </c>
      <c r="I12">
        <f>I11*I22</f>
        <v>5.2179060380837994</v>
      </c>
      <c r="J12">
        <f>'hidden params'!J12</f>
        <v>2.82920264901344E-9</v>
      </c>
      <c r="K12">
        <f t="shared" si="0"/>
        <v>11</v>
      </c>
      <c r="L12">
        <f t="shared" si="1"/>
        <v>0</v>
      </c>
      <c r="M12">
        <f t="shared" si="9"/>
        <v>2.1854463508431111E-2</v>
      </c>
      <c r="N12">
        <f t="shared" si="2"/>
        <v>0</v>
      </c>
      <c r="O12">
        <f t="shared" si="10"/>
        <v>459.33156294964181</v>
      </c>
      <c r="P12">
        <f t="shared" si="3"/>
        <v>476.83599868070587</v>
      </c>
      <c r="Q12">
        <f t="shared" si="4"/>
        <v>476.83599868070587</v>
      </c>
      <c r="R12">
        <f t="shared" si="5"/>
        <v>227372.56963782612</v>
      </c>
      <c r="S12">
        <f t="shared" si="6"/>
        <v>227372.56963782612</v>
      </c>
      <c r="T12">
        <f t="shared" si="7"/>
        <v>11.567589944374584</v>
      </c>
      <c r="U12">
        <f t="shared" si="8"/>
        <v>0</v>
      </c>
      <c r="V12">
        <f t="shared" si="11"/>
        <v>17.482581296193388</v>
      </c>
    </row>
    <row r="13" spans="1:22" x14ac:dyDescent="0.5">
      <c r="A13">
        <v>523.55499267578125</v>
      </c>
      <c r="B13">
        <v>6</v>
      </c>
      <c r="D13">
        <f>D12 + (1/$G$6)</f>
        <v>529.801025390625</v>
      </c>
      <c r="E13">
        <v>0</v>
      </c>
      <c r="F13">
        <v>26050</v>
      </c>
      <c r="H13" s="23" t="s">
        <v>514</v>
      </c>
      <c r="I13" s="23">
        <v>208388.34158453974</v>
      </c>
      <c r="J13">
        <f>'hidden params'!J13</f>
        <v>2.3609250813173977E-10</v>
      </c>
      <c r="K13">
        <f t="shared" si="0"/>
        <v>12</v>
      </c>
      <c r="L13">
        <f t="shared" si="1"/>
        <v>0</v>
      </c>
      <c r="M13">
        <f t="shared" si="9"/>
        <v>2.7202974286153134E-3</v>
      </c>
      <c r="N13">
        <f t="shared" si="2"/>
        <v>0</v>
      </c>
      <c r="O13">
        <f t="shared" si="10"/>
        <v>71.017033926968409</v>
      </c>
      <c r="P13">
        <f t="shared" si="3"/>
        <v>73.195858954870502</v>
      </c>
      <c r="Q13">
        <f t="shared" si="4"/>
        <v>73.195858954870502</v>
      </c>
      <c r="R13">
        <f t="shared" si="5"/>
        <v>5357.6337681412961</v>
      </c>
      <c r="S13">
        <f t="shared" si="6"/>
        <v>5357.6337681412961</v>
      </c>
      <c r="T13">
        <f t="shared" si="7"/>
        <v>1.4412163670478735</v>
      </c>
      <c r="U13">
        <f t="shared" si="8"/>
        <v>0</v>
      </c>
      <c r="V13">
        <f t="shared" si="11"/>
        <v>2.1761047591112068</v>
      </c>
    </row>
    <row r="14" spans="1:22" x14ac:dyDescent="0.5">
      <c r="A14">
        <v>523.56500244140625</v>
      </c>
      <c r="B14">
        <v>38.25</v>
      </c>
      <c r="E14">
        <v>0</v>
      </c>
      <c r="F14">
        <v>26050</v>
      </c>
      <c r="H14" s="23" t="s">
        <v>515</v>
      </c>
      <c r="I14" s="23">
        <v>0.82235747575759888</v>
      </c>
      <c r="J14">
        <f>'hidden params'!J14</f>
        <v>0</v>
      </c>
      <c r="K14" t="str">
        <f t="shared" si="0"/>
        <v/>
      </c>
      <c r="L14">
        <f t="shared" si="1"/>
        <v>0</v>
      </c>
      <c r="M14">
        <f t="shared" si="9"/>
        <v>3.0473749176081893E-4</v>
      </c>
      <c r="N14">
        <f t="shared" si="2"/>
        <v>0</v>
      </c>
      <c r="O14">
        <f t="shared" si="10"/>
        <v>9.6779724710494737</v>
      </c>
      <c r="P14" t="str">
        <f t="shared" si="3"/>
        <v/>
      </c>
      <c r="Q14" t="str">
        <f t="shared" si="4"/>
        <v/>
      </c>
      <c r="R14" t="str">
        <f t="shared" si="5"/>
        <v/>
      </c>
      <c r="S14" t="str">
        <f t="shared" si="6"/>
        <v/>
      </c>
      <c r="T14" t="str">
        <f t="shared" si="7"/>
        <v/>
      </c>
      <c r="U14">
        <f t="shared" si="8"/>
        <v>0</v>
      </c>
      <c r="V14">
        <f t="shared" si="11"/>
        <v>0.24376491511909024</v>
      </c>
    </row>
    <row r="15" spans="1:22" x14ac:dyDescent="0.5">
      <c r="A15">
        <v>523.57501220703125</v>
      </c>
      <c r="B15">
        <v>81.75</v>
      </c>
      <c r="E15">
        <v>0</v>
      </c>
      <c r="H15" t="s">
        <v>513</v>
      </c>
      <c r="I15">
        <f>I14*I23</f>
        <v>3.9237588123196105</v>
      </c>
      <c r="J15">
        <f>'hidden params'!J15</f>
        <v>0</v>
      </c>
      <c r="K15" t="str">
        <f t="shared" si="0"/>
        <v/>
      </c>
      <c r="L15">
        <f t="shared" si="1"/>
        <v>0</v>
      </c>
      <c r="M15">
        <f t="shared" si="9"/>
        <v>2.7726614510085428E-5</v>
      </c>
      <c r="N15">
        <f t="shared" si="2"/>
        <v>0</v>
      </c>
      <c r="O15">
        <f t="shared" si="10"/>
        <v>1.1810530622500715</v>
      </c>
      <c r="P15" t="str">
        <f t="shared" si="3"/>
        <v/>
      </c>
      <c r="Q15" t="str">
        <f t="shared" si="4"/>
        <v/>
      </c>
      <c r="R15" t="str">
        <f t="shared" si="5"/>
        <v/>
      </c>
      <c r="S15" t="str">
        <f t="shared" si="6"/>
        <v/>
      </c>
      <c r="T15" t="str">
        <f t="shared" si="7"/>
        <v/>
      </c>
      <c r="U15">
        <f t="shared" si="8"/>
        <v>0</v>
      </c>
      <c r="V15">
        <f t="shared" si="11"/>
        <v>2.2168610607672633E-2</v>
      </c>
    </row>
    <row r="16" spans="1:22" x14ac:dyDescent="0.5">
      <c r="A16">
        <v>523.58502197265625</v>
      </c>
      <c r="B16">
        <v>64</v>
      </c>
      <c r="E16">
        <v>0</v>
      </c>
      <c r="F16">
        <v>25498343.020432264</v>
      </c>
      <c r="H16" t="s">
        <v>455</v>
      </c>
      <c r="I16">
        <f>I7/(I7+I10+I13)</f>
        <v>5.272228583085727E-4</v>
      </c>
      <c r="J16">
        <f>'hidden params'!J16</f>
        <v>0</v>
      </c>
      <c r="K16" t="str">
        <f t="shared" si="0"/>
        <v/>
      </c>
      <c r="L16">
        <f t="shared" si="1"/>
        <v>0</v>
      </c>
      <c r="M16">
        <f t="shared" si="9"/>
        <v>1.4318862488382872E-8</v>
      </c>
      <c r="N16">
        <f t="shared" si="2"/>
        <v>0</v>
      </c>
      <c r="O16">
        <f t="shared" si="10"/>
        <v>0.1279474606733626</v>
      </c>
      <c r="P16" t="str">
        <f t="shared" si="3"/>
        <v/>
      </c>
      <c r="Q16" t="str">
        <f t="shared" si="4"/>
        <v/>
      </c>
      <c r="R16" t="str">
        <f t="shared" si="5"/>
        <v/>
      </c>
      <c r="S16" t="str">
        <f t="shared" si="6"/>
        <v/>
      </c>
      <c r="T16" t="str">
        <f t="shared" si="7"/>
        <v/>
      </c>
      <c r="U16">
        <f t="shared" si="8"/>
        <v>0</v>
      </c>
      <c r="V16">
        <f t="shared" si="11"/>
        <v>1.4318862488382872E-8</v>
      </c>
    </row>
    <row r="17" spans="1:22" x14ac:dyDescent="0.5">
      <c r="A17">
        <v>523.594970703125</v>
      </c>
      <c r="B17">
        <v>27</v>
      </c>
      <c r="E17">
        <v>0</v>
      </c>
      <c r="F17">
        <v>19853428.065081295</v>
      </c>
      <c r="H17" t="s">
        <v>456</v>
      </c>
      <c r="I17">
        <f>I10/(I10+I7+I13)</f>
        <v>0.5777180858235198</v>
      </c>
      <c r="J17">
        <f>'hidden params'!J17</f>
        <v>0</v>
      </c>
      <c r="K17" t="str">
        <f t="shared" si="0"/>
        <v/>
      </c>
      <c r="L17">
        <f t="shared" si="1"/>
        <v>0</v>
      </c>
      <c r="M17">
        <f t="shared" si="9"/>
        <v>1.4318862488382872E-8</v>
      </c>
      <c r="N17">
        <f t="shared" si="2"/>
        <v>0</v>
      </c>
      <c r="O17">
        <f t="shared" si="10"/>
        <v>9.8771811491554437E-3</v>
      </c>
      <c r="P17" t="str">
        <f t="shared" si="3"/>
        <v/>
      </c>
      <c r="Q17" t="str">
        <f t="shared" si="4"/>
        <v/>
      </c>
      <c r="R17" t="str">
        <f t="shared" si="5"/>
        <v/>
      </c>
      <c r="S17" t="str">
        <f t="shared" si="6"/>
        <v/>
      </c>
      <c r="T17" t="str">
        <f t="shared" si="7"/>
        <v/>
      </c>
      <c r="U17">
        <f t="shared" si="8"/>
        <v>0</v>
      </c>
      <c r="V17">
        <f t="shared" si="11"/>
        <v>1.4318862488382872E-8</v>
      </c>
    </row>
    <row r="18" spans="1:22" x14ac:dyDescent="0.5">
      <c r="A18">
        <v>523.60498046875</v>
      </c>
      <c r="B18">
        <v>18.75</v>
      </c>
      <c r="E18">
        <v>0</v>
      </c>
      <c r="F18">
        <v>55222140.664800219</v>
      </c>
      <c r="H18" t="s">
        <v>511</v>
      </c>
      <c r="I18">
        <f>I13/(I13+I10+I7)</f>
        <v>0.42175469131817156</v>
      </c>
      <c r="J18">
        <f>'hidden params'!J18</f>
        <v>0</v>
      </c>
      <c r="K18" t="str">
        <f t="shared" si="0"/>
        <v/>
      </c>
      <c r="L18">
        <f t="shared" si="1"/>
        <v>0</v>
      </c>
      <c r="M18">
        <f t="shared" si="9"/>
        <v>1.4318862488382872E-8</v>
      </c>
      <c r="N18">
        <f t="shared" si="2"/>
        <v>0</v>
      </c>
      <c r="O18">
        <f t="shared" si="10"/>
        <v>1.4318862488382872E-8</v>
      </c>
      <c r="P18" t="str">
        <f t="shared" si="3"/>
        <v/>
      </c>
      <c r="Q18" t="str">
        <f t="shared" si="4"/>
        <v/>
      </c>
      <c r="R18" t="str">
        <f t="shared" si="5"/>
        <v/>
      </c>
      <c r="S18" t="str">
        <f t="shared" si="6"/>
        <v/>
      </c>
      <c r="T18" t="str">
        <f t="shared" si="7"/>
        <v/>
      </c>
      <c r="U18">
        <f t="shared" si="8"/>
        <v>0</v>
      </c>
      <c r="V18">
        <f t="shared" si="11"/>
        <v>1.4318862488382872E-8</v>
      </c>
    </row>
    <row r="19" spans="1:22" x14ac:dyDescent="0.5">
      <c r="A19">
        <v>523.614990234375</v>
      </c>
      <c r="B19">
        <v>13.25</v>
      </c>
      <c r="E19">
        <v>0</v>
      </c>
      <c r="H19" t="s">
        <v>444</v>
      </c>
      <c r="I19">
        <v>99.446914098169898</v>
      </c>
      <c r="J19">
        <f>'hidden params'!J19</f>
        <v>0</v>
      </c>
      <c r="K19" t="str">
        <f t="shared" si="0"/>
        <v/>
      </c>
      <c r="L19">
        <f t="shared" si="1"/>
        <v>0</v>
      </c>
      <c r="M19">
        <f t="shared" si="9"/>
        <v>1.4318862488382872E-8</v>
      </c>
      <c r="N19">
        <f t="shared" si="2"/>
        <v>0</v>
      </c>
      <c r="O19">
        <f t="shared" si="10"/>
        <v>1.4318862488382872E-8</v>
      </c>
      <c r="P19" t="str">
        <f t="shared" si="3"/>
        <v/>
      </c>
      <c r="Q19" t="str">
        <f t="shared" si="4"/>
        <v/>
      </c>
      <c r="R19" t="str">
        <f t="shared" si="5"/>
        <v/>
      </c>
      <c r="S19" t="str">
        <f t="shared" si="6"/>
        <v/>
      </c>
      <c r="T19" t="str">
        <f t="shared" si="7"/>
        <v/>
      </c>
      <c r="U19">
        <f t="shared" si="8"/>
        <v>0</v>
      </c>
      <c r="V19">
        <f t="shared" si="11"/>
        <v>1.4318862488382872E-8</v>
      </c>
    </row>
    <row r="20" spans="1:22" x14ac:dyDescent="0.5">
      <c r="A20">
        <v>523.625</v>
      </c>
      <c r="B20">
        <v>22.5</v>
      </c>
      <c r="E20">
        <v>0</v>
      </c>
      <c r="F20">
        <v>0.76783105983379052</v>
      </c>
      <c r="H20" t="s">
        <v>450</v>
      </c>
      <c r="I20">
        <f>'hidden params'!I20</f>
        <v>0.82235748181840074</v>
      </c>
      <c r="J20">
        <f>'hidden params'!J20</f>
        <v>0</v>
      </c>
      <c r="K20" t="str">
        <f t="shared" si="0"/>
        <v/>
      </c>
      <c r="L20">
        <f t="shared" si="1"/>
        <v>0</v>
      </c>
      <c r="M20">
        <f t="shared" si="9"/>
        <v>1.4318862488382872E-8</v>
      </c>
      <c r="N20">
        <f t="shared" si="2"/>
        <v>0</v>
      </c>
      <c r="O20">
        <f t="shared" si="10"/>
        <v>1.4318862488382872E-8</v>
      </c>
      <c r="P20" t="str">
        <f t="shared" si="3"/>
        <v/>
      </c>
      <c r="Q20" t="str">
        <f t="shared" si="4"/>
        <v/>
      </c>
      <c r="R20" t="str">
        <f t="shared" si="5"/>
        <v/>
      </c>
      <c r="S20" t="str">
        <f t="shared" si="6"/>
        <v/>
      </c>
      <c r="T20" t="str">
        <f t="shared" si="7"/>
        <v/>
      </c>
      <c r="U20">
        <f t="shared" si="8"/>
        <v>0</v>
      </c>
      <c r="V20">
        <f t="shared" si="11"/>
        <v>1.4318862488382872E-8</v>
      </c>
    </row>
    <row r="21" spans="1:22" x14ac:dyDescent="0.5">
      <c r="A21">
        <v>523.635009765625</v>
      </c>
      <c r="B21">
        <v>49</v>
      </c>
      <c r="E21">
        <v>0</v>
      </c>
      <c r="F21">
        <v>0.72650924148803542</v>
      </c>
      <c r="H21" t="s">
        <v>451</v>
      </c>
      <c r="I21">
        <f>'hidden params'!I21</f>
        <v>7.2200180148492263</v>
      </c>
      <c r="J21">
        <f>'hidden params'!J21</f>
        <v>0</v>
      </c>
      <c r="K21" t="str">
        <f t="shared" si="0"/>
        <v/>
      </c>
      <c r="L21">
        <f t="shared" si="1"/>
        <v>0</v>
      </c>
      <c r="M21">
        <f t="shared" si="9"/>
        <v>1.4318862488382872E-8</v>
      </c>
      <c r="N21">
        <f t="shared" si="2"/>
        <v>0</v>
      </c>
      <c r="O21">
        <f t="shared" si="10"/>
        <v>1.4318862488382872E-8</v>
      </c>
      <c r="P21" t="str">
        <f t="shared" si="3"/>
        <v/>
      </c>
      <c r="Q21" t="str">
        <f t="shared" si="4"/>
        <v/>
      </c>
      <c r="R21" t="str">
        <f t="shared" si="5"/>
        <v/>
      </c>
      <c r="S21" t="str">
        <f t="shared" si="6"/>
        <v/>
      </c>
      <c r="T21" t="str">
        <f t="shared" si="7"/>
        <v/>
      </c>
      <c r="U21">
        <f t="shared" si="8"/>
        <v>0</v>
      </c>
      <c r="V21">
        <f t="shared" si="11"/>
        <v>1.4318862488382872E-8</v>
      </c>
    </row>
    <row r="22" spans="1:22" x14ac:dyDescent="0.5">
      <c r="A22">
        <v>523.64501953125</v>
      </c>
      <c r="B22">
        <v>71</v>
      </c>
      <c r="E22">
        <v>0</v>
      </c>
      <c r="F22">
        <v>290671.76481792657</v>
      </c>
      <c r="H22" s="22" t="s">
        <v>457</v>
      </c>
      <c r="I22" s="22">
        <v>6.520281757585062</v>
      </c>
      <c r="J22">
        <f>'hidden params'!J22</f>
        <v>0</v>
      </c>
      <c r="K22" t="str">
        <f t="shared" si="0"/>
        <v/>
      </c>
      <c r="L22">
        <f t="shared" si="1"/>
        <v>0</v>
      </c>
      <c r="M22">
        <f t="shared" si="9"/>
        <v>1.4318862488382872E-8</v>
      </c>
      <c r="N22">
        <f t="shared" si="2"/>
        <v>0</v>
      </c>
      <c r="O22">
        <f t="shared" si="10"/>
        <v>1.4318862488382872E-8</v>
      </c>
      <c r="P22" t="str">
        <f t="shared" si="3"/>
        <v/>
      </c>
      <c r="Q22" t="str">
        <f t="shared" si="4"/>
        <v/>
      </c>
      <c r="R22" t="str">
        <f t="shared" si="5"/>
        <v/>
      </c>
      <c r="S22" t="str">
        <f t="shared" si="6"/>
        <v/>
      </c>
      <c r="T22" t="str">
        <f t="shared" si="7"/>
        <v/>
      </c>
      <c r="U22">
        <f t="shared" si="8"/>
        <v>0</v>
      </c>
      <c r="V22">
        <f t="shared" si="11"/>
        <v>1.4318862488382872E-8</v>
      </c>
    </row>
    <row r="23" spans="1:22" x14ac:dyDescent="0.5">
      <c r="A23">
        <v>523.655029296875</v>
      </c>
      <c r="B23">
        <v>66.75</v>
      </c>
      <c r="E23">
        <v>0</v>
      </c>
      <c r="F23">
        <v>5.578527455824374</v>
      </c>
      <c r="H23" s="23" t="s">
        <v>512</v>
      </c>
      <c r="I23" s="23">
        <v>4.771354220018293</v>
      </c>
      <c r="J23">
        <f>'hidden params'!J23</f>
        <v>0</v>
      </c>
      <c r="K23" t="str">
        <f t="shared" si="0"/>
        <v/>
      </c>
      <c r="L23">
        <f t="shared" si="1"/>
        <v>0</v>
      </c>
      <c r="M23">
        <f t="shared" si="9"/>
        <v>1.4318862488382872E-8</v>
      </c>
      <c r="N23">
        <f t="shared" si="2"/>
        <v>0</v>
      </c>
      <c r="O23">
        <f t="shared" si="10"/>
        <v>1.4318862488382872E-8</v>
      </c>
      <c r="P23" t="str">
        <f t="shared" si="3"/>
        <v/>
      </c>
      <c r="Q23" t="str">
        <f t="shared" si="4"/>
        <v/>
      </c>
      <c r="R23" t="str">
        <f t="shared" si="5"/>
        <v/>
      </c>
      <c r="S23" t="str">
        <f t="shared" si="6"/>
        <v/>
      </c>
      <c r="T23" t="str">
        <f t="shared" si="7"/>
        <v/>
      </c>
      <c r="U23">
        <f t="shared" si="8"/>
        <v>0</v>
      </c>
      <c r="V23">
        <f t="shared" si="11"/>
        <v>1.4318862488382872E-8</v>
      </c>
    </row>
    <row r="24" spans="1:22" x14ac:dyDescent="0.5">
      <c r="A24">
        <v>523.66497802734375</v>
      </c>
      <c r="B24">
        <v>57.5</v>
      </c>
      <c r="E24">
        <v>0</v>
      </c>
      <c r="F24">
        <v>7.2200180148492263</v>
      </c>
      <c r="H24" t="s">
        <v>446</v>
      </c>
      <c r="I24">
        <v>180343558.86062452</v>
      </c>
      <c r="J24">
        <f>'hidden params'!J24</f>
        <v>0</v>
      </c>
      <c r="K24" t="str">
        <f t="shared" si="0"/>
        <v/>
      </c>
      <c r="L24">
        <f t="shared" si="1"/>
        <v>0</v>
      </c>
      <c r="M24">
        <f t="shared" si="9"/>
        <v>1.4318862488382872E-8</v>
      </c>
      <c r="N24">
        <f t="shared" si="2"/>
        <v>0</v>
      </c>
      <c r="O24">
        <f t="shared" si="10"/>
        <v>1.4318862488382872E-8</v>
      </c>
      <c r="P24" t="str">
        <f t="shared" si="3"/>
        <v/>
      </c>
      <c r="Q24" t="str">
        <f t="shared" si="4"/>
        <v/>
      </c>
      <c r="R24" t="str">
        <f t="shared" si="5"/>
        <v/>
      </c>
      <c r="S24" t="str">
        <f t="shared" si="6"/>
        <v/>
      </c>
      <c r="T24" t="str">
        <f t="shared" si="7"/>
        <v/>
      </c>
      <c r="U24">
        <f t="shared" si="8"/>
        <v>0</v>
      </c>
      <c r="V24">
        <f t="shared" si="11"/>
        <v>1.4318862488382872E-8</v>
      </c>
    </row>
    <row r="25" spans="1:22" x14ac:dyDescent="0.5">
      <c r="A25">
        <v>523.67498779296875</v>
      </c>
      <c r="B25">
        <v>91.25</v>
      </c>
      <c r="E25">
        <v>0</v>
      </c>
      <c r="H25" t="s">
        <v>452</v>
      </c>
      <c r="I25">
        <v>180343558.86062735</v>
      </c>
      <c r="J25">
        <f>'hidden params'!J25</f>
        <v>0</v>
      </c>
      <c r="K25" t="str">
        <f t="shared" si="0"/>
        <v/>
      </c>
      <c r="L25">
        <f t="shared" si="1"/>
        <v>0</v>
      </c>
      <c r="M25">
        <f t="shared" si="9"/>
        <v>1.4318862488382872E-8</v>
      </c>
      <c r="N25">
        <f t="shared" si="2"/>
        <v>0</v>
      </c>
      <c r="O25">
        <f t="shared" si="10"/>
        <v>1.4318862488382872E-8</v>
      </c>
      <c r="P25" t="str">
        <f t="shared" si="3"/>
        <v/>
      </c>
      <c r="Q25" t="str">
        <f t="shared" si="4"/>
        <v/>
      </c>
      <c r="R25" t="str">
        <f t="shared" si="5"/>
        <v/>
      </c>
      <c r="S25" t="str">
        <f t="shared" si="6"/>
        <v/>
      </c>
      <c r="T25" t="str">
        <f t="shared" si="7"/>
        <v/>
      </c>
      <c r="U25">
        <f t="shared" si="8"/>
        <v>0</v>
      </c>
      <c r="V25">
        <f t="shared" si="11"/>
        <v>1.4318862488382872E-8</v>
      </c>
    </row>
    <row r="26" spans="1:22" x14ac:dyDescent="0.5">
      <c r="A26">
        <v>523.68499755859375</v>
      </c>
      <c r="B26">
        <v>117.5</v>
      </c>
      <c r="E26">
        <v>0</v>
      </c>
      <c r="H26" t="s">
        <v>510</v>
      </c>
      <c r="I26">
        <v>50227234.584185146</v>
      </c>
      <c r="J26">
        <f>'hidden params'!J26</f>
        <v>0</v>
      </c>
      <c r="K26" t="str">
        <f t="shared" si="0"/>
        <v/>
      </c>
      <c r="L26">
        <f t="shared" si="1"/>
        <v>0</v>
      </c>
      <c r="M26">
        <f t="shared" si="9"/>
        <v>1.4318862488382872E-8</v>
      </c>
      <c r="N26">
        <f t="shared" si="2"/>
        <v>0</v>
      </c>
      <c r="O26">
        <f t="shared" si="10"/>
        <v>1.4318862488382872E-8</v>
      </c>
      <c r="P26" t="str">
        <f t="shared" si="3"/>
        <v/>
      </c>
      <c r="Q26" t="str">
        <f t="shared" si="4"/>
        <v/>
      </c>
      <c r="R26" t="str">
        <f t="shared" si="5"/>
        <v/>
      </c>
      <c r="S26" t="str">
        <f t="shared" si="6"/>
        <v/>
      </c>
      <c r="T26" t="str">
        <f t="shared" si="7"/>
        <v/>
      </c>
      <c r="U26">
        <f t="shared" si="8"/>
        <v>0</v>
      </c>
      <c r="V26">
        <f t="shared" si="11"/>
        <v>1.4318862488382872E-8</v>
      </c>
    </row>
    <row r="27" spans="1:22" x14ac:dyDescent="0.5">
      <c r="A27">
        <v>523.69500732421875</v>
      </c>
      <c r="B27">
        <v>107</v>
      </c>
      <c r="E27">
        <v>0</v>
      </c>
      <c r="H27" t="s">
        <v>473</v>
      </c>
      <c r="I27">
        <f xml:space="preserve"> 1 + 1.5*EXP(-(I22 * 0.000239 * I19))</f>
        <v>2.2846576646814269</v>
      </c>
      <c r="J27">
        <f>'hidden params'!J27</f>
        <v>0</v>
      </c>
      <c r="K27" t="str">
        <f t="shared" si="0"/>
        <v/>
      </c>
      <c r="L27">
        <f t="shared" si="1"/>
        <v>0</v>
      </c>
      <c r="M27">
        <f t="shared" si="9"/>
        <v>1.4318862488382872E-8</v>
      </c>
      <c r="N27">
        <f t="shared" si="2"/>
        <v>0</v>
      </c>
      <c r="O27">
        <f t="shared" si="10"/>
        <v>1.4318862488382872E-8</v>
      </c>
      <c r="P27" t="str">
        <f t="shared" si="3"/>
        <v/>
      </c>
      <c r="Q27" t="str">
        <f t="shared" si="4"/>
        <v/>
      </c>
      <c r="R27" t="str">
        <f t="shared" si="5"/>
        <v/>
      </c>
      <c r="S27" t="str">
        <f t="shared" si="6"/>
        <v/>
      </c>
      <c r="T27" t="str">
        <f t="shared" si="7"/>
        <v/>
      </c>
      <c r="U27">
        <f t="shared" si="8"/>
        <v>0</v>
      </c>
      <c r="V27">
        <f t="shared" si="11"/>
        <v>1.4318862488382872E-8</v>
      </c>
    </row>
    <row r="28" spans="1:22" x14ac:dyDescent="0.5">
      <c r="A28">
        <v>523.70501708984375</v>
      </c>
      <c r="B28">
        <v>95.75</v>
      </c>
      <c r="E28">
        <v>0</v>
      </c>
      <c r="H28" t="s">
        <v>472</v>
      </c>
      <c r="I28">
        <f>MIN((ABS((I3*I8)-I23*I14))/((AVERAGE((I3*I8*(1-I8)),(I23*I14*(1-I14))))),(ABS((I23*I14)-I22*I11))/((AVERAGE((I23*I14*(1-I14)),(I22*I11*(1-I11))))))</f>
        <v>3.6530464109686291E-10</v>
      </c>
      <c r="J28">
        <f>'hidden params'!J28</f>
        <v>0</v>
      </c>
      <c r="K28" t="str">
        <f t="shared" si="0"/>
        <v/>
      </c>
      <c r="L28">
        <f t="shared" si="1"/>
        <v>0</v>
      </c>
      <c r="M28">
        <f t="shared" si="9"/>
        <v>1.4318862488382872E-8</v>
      </c>
      <c r="N28">
        <f t="shared" si="2"/>
        <v>0</v>
      </c>
      <c r="O28">
        <f t="shared" si="10"/>
        <v>1.4318862488382872E-8</v>
      </c>
      <c r="P28" t="str">
        <f t="shared" si="3"/>
        <v/>
      </c>
      <c r="Q28" t="str">
        <f t="shared" si="4"/>
        <v/>
      </c>
      <c r="R28" t="str">
        <f t="shared" si="5"/>
        <v/>
      </c>
      <c r="S28" t="str">
        <f t="shared" si="6"/>
        <v/>
      </c>
      <c r="T28" t="str">
        <f t="shared" si="7"/>
        <v/>
      </c>
      <c r="U28">
        <f t="shared" si="8"/>
        <v>0</v>
      </c>
      <c r="V28">
        <f t="shared" si="11"/>
        <v>1.4318862488382872E-8</v>
      </c>
    </row>
    <row r="29" spans="1:22" x14ac:dyDescent="0.5">
      <c r="A29">
        <v>523.71502685546875</v>
      </c>
      <c r="B29">
        <v>87</v>
      </c>
      <c r="H29" t="s">
        <v>474</v>
      </c>
      <c r="I29">
        <f>(I25-I26)/I26</f>
        <v>2.5905532198543821</v>
      </c>
      <c r="J29">
        <f>'hidden params'!J29</f>
        <v>0</v>
      </c>
      <c r="K29" t="str">
        <f t="shared" si="0"/>
        <v/>
      </c>
      <c r="L29">
        <f t="shared" si="1"/>
        <v>0</v>
      </c>
      <c r="M29">
        <f t="shared" si="9"/>
        <v>1.4318862488382872E-8</v>
      </c>
      <c r="N29">
        <f t="shared" si="2"/>
        <v>0</v>
      </c>
      <c r="O29">
        <f t="shared" si="10"/>
        <v>1.4318862488382872E-8</v>
      </c>
      <c r="P29" t="str">
        <f t="shared" si="3"/>
        <v/>
      </c>
      <c r="Q29" t="str">
        <f t="shared" si="4"/>
        <v/>
      </c>
      <c r="R29" t="str">
        <f t="shared" si="5"/>
        <v/>
      </c>
      <c r="S29" t="str">
        <f t="shared" si="6"/>
        <v/>
      </c>
      <c r="T29" t="str">
        <f t="shared" si="7"/>
        <v/>
      </c>
      <c r="U29">
        <f t="shared" si="8"/>
        <v>0</v>
      </c>
      <c r="V29">
        <f t="shared" si="11"/>
        <v>1.4318862488382872E-8</v>
      </c>
    </row>
    <row r="30" spans="1:22" x14ac:dyDescent="0.5">
      <c r="A30">
        <v>523.7249755859375</v>
      </c>
      <c r="B30">
        <v>91.75</v>
      </c>
      <c r="H30" t="s">
        <v>516</v>
      </c>
      <c r="I30">
        <f>(I26-I6)/I6</f>
        <v>0.54022039313396464</v>
      </c>
      <c r="J30">
        <f>'hidden params'!J30</f>
        <v>0</v>
      </c>
      <c r="K30" t="str">
        <f t="shared" si="0"/>
        <v/>
      </c>
      <c r="L30">
        <f t="shared" si="1"/>
        <v>0</v>
      </c>
      <c r="M30">
        <f t="shared" si="9"/>
        <v>1.4318862488382872E-8</v>
      </c>
      <c r="N30">
        <f t="shared" si="2"/>
        <v>0</v>
      </c>
      <c r="O30">
        <f t="shared" si="10"/>
        <v>1.4318862488382872E-8</v>
      </c>
      <c r="P30" t="str">
        <f t="shared" si="3"/>
        <v/>
      </c>
      <c r="Q30" t="str">
        <f t="shared" si="4"/>
        <v/>
      </c>
      <c r="R30" t="str">
        <f t="shared" si="5"/>
        <v/>
      </c>
      <c r="S30" t="str">
        <f t="shared" si="6"/>
        <v/>
      </c>
      <c r="T30" t="str">
        <f t="shared" si="7"/>
        <v/>
      </c>
      <c r="U30">
        <f t="shared" si="8"/>
        <v>0</v>
      </c>
      <c r="V30">
        <f t="shared" si="11"/>
        <v>1.4318862488382872E-8</v>
      </c>
    </row>
    <row r="31" spans="1:22" x14ac:dyDescent="0.5">
      <c r="A31">
        <v>523.7349853515625</v>
      </c>
      <c r="B31">
        <v>135.5</v>
      </c>
      <c r="H31" t="s">
        <v>475</v>
      </c>
      <c r="I31">
        <f>(0.25* 0.0058*I22*I19)*EXP(-((I17-0.5)^2)/(2*((0.174318)^2)))</f>
        <v>0.8512604111371922</v>
      </c>
    </row>
    <row r="32" spans="1:22" x14ac:dyDescent="0.5">
      <c r="A32">
        <v>523.7449951171875</v>
      </c>
      <c r="B32">
        <v>252.30000305175781</v>
      </c>
      <c r="H32" t="s">
        <v>498</v>
      </c>
      <c r="I32" t="e">
        <f xml:space="preserve"> 1/ (0.01 * $R$69)</f>
        <v>#VALUE!</v>
      </c>
    </row>
    <row r="33" spans="1:9" x14ac:dyDescent="0.5">
      <c r="A33">
        <v>523.7550048828125</v>
      </c>
      <c r="B33">
        <v>410.5</v>
      </c>
      <c r="F33">
        <v>13830</v>
      </c>
      <c r="H33" t="s">
        <v>499</v>
      </c>
      <c r="I33" t="e">
        <f xml:space="preserve"> 1/ (0.01 * $R$72)</f>
        <v>#VALUE!</v>
      </c>
    </row>
    <row r="34" spans="1:9" x14ac:dyDescent="0.5">
      <c r="A34">
        <v>523.7650146484375</v>
      </c>
      <c r="B34">
        <v>532</v>
      </c>
      <c r="H34" t="s">
        <v>522</v>
      </c>
      <c r="I34" t="e">
        <f xml:space="preserve"> 1/ (0.01 * $R$75)</f>
        <v>#VALUE!</v>
      </c>
    </row>
    <row r="35" spans="1:9" ht="14.7" thickBot="1" x14ac:dyDescent="0.55000000000000004">
      <c r="A35">
        <v>523.7750244140625</v>
      </c>
      <c r="B35">
        <v>554.5</v>
      </c>
    </row>
    <row r="36" spans="1:9" x14ac:dyDescent="0.5">
      <c r="A36">
        <v>523.78497314453125</v>
      </c>
      <c r="B36">
        <v>480</v>
      </c>
      <c r="G36" s="14">
        <v>30</v>
      </c>
      <c r="H36" s="15" t="s">
        <v>505</v>
      </c>
      <c r="I36" s="18" t="s">
        <v>506</v>
      </c>
    </row>
    <row r="37" spans="1:9" x14ac:dyDescent="0.5">
      <c r="A37">
        <v>523.79498291015625</v>
      </c>
      <c r="B37">
        <v>438.5</v>
      </c>
      <c r="G37" s="13" t="s">
        <v>461</v>
      </c>
      <c r="H37">
        <f>AVERAGE(K101:K110)</f>
        <v>2.2085371562960865</v>
      </c>
      <c r="I37" s="19">
        <f>STDEV(K101:K110)</f>
        <v>1.4561256600037162</v>
      </c>
    </row>
    <row r="38" spans="1:9" x14ac:dyDescent="0.5">
      <c r="A38">
        <v>523.80499267578125</v>
      </c>
      <c r="B38">
        <v>416.5</v>
      </c>
      <c r="G38" s="13" t="s">
        <v>463</v>
      </c>
      <c r="H38">
        <f>AVERAGE(M101:M110)</f>
        <v>4.3272050634687407</v>
      </c>
      <c r="I38" s="19">
        <f>STDEV(M101:M110)</f>
        <v>0.55338121880855029</v>
      </c>
    </row>
    <row r="39" spans="1:9" x14ac:dyDescent="0.5">
      <c r="A39">
        <v>523.81500244140625</v>
      </c>
      <c r="B39">
        <v>362.29998779296875</v>
      </c>
      <c r="G39" s="13" t="s">
        <v>465</v>
      </c>
      <c r="H39">
        <f>AVERAGE(O101:O110)</f>
        <v>5.4737761684803328</v>
      </c>
      <c r="I39" s="19">
        <f>STDEV(O101:O110)</f>
        <v>0.83887081035689159</v>
      </c>
    </row>
    <row r="40" spans="1:9" x14ac:dyDescent="0.5">
      <c r="A40">
        <v>523.82501220703125</v>
      </c>
      <c r="B40">
        <v>441.20001220703125</v>
      </c>
      <c r="G40" s="13" t="s">
        <v>507</v>
      </c>
      <c r="H40">
        <f>AVERAGE(Q101:Q110)</f>
        <v>5.1509153176821074E-2</v>
      </c>
      <c r="I40" s="19">
        <f>STDEV(Q101:Q110)</f>
        <v>6.4521581070251174E-2</v>
      </c>
    </row>
    <row r="41" spans="1:9" x14ac:dyDescent="0.5">
      <c r="A41">
        <v>523.83502197265625</v>
      </c>
      <c r="B41">
        <v>738</v>
      </c>
      <c r="G41" s="13" t="s">
        <v>508</v>
      </c>
      <c r="H41">
        <f>AVERAGE(R101:R110)</f>
        <v>0.57493663516799354</v>
      </c>
      <c r="I41" s="19">
        <f>STDEV(R101:R110)</f>
        <v>0.32510771033826297</v>
      </c>
    </row>
    <row r="42" spans="1:9" ht="14.7" thickBot="1" x14ac:dyDescent="0.55000000000000004">
      <c r="A42">
        <v>523.844970703125</v>
      </c>
      <c r="B42">
        <v>1001</v>
      </c>
      <c r="G42" s="16" t="s">
        <v>509</v>
      </c>
      <c r="H42" s="17">
        <f>AVERAGE(S101:S110)</f>
        <v>0.37355421165518543</v>
      </c>
      <c r="I42" s="20">
        <f>STDEV(S101:S110)</f>
        <v>0.33293179188819194</v>
      </c>
    </row>
    <row r="43" spans="1:9" x14ac:dyDescent="0.5">
      <c r="A43">
        <v>523.85498046875</v>
      </c>
      <c r="B43">
        <v>838.29998779296875</v>
      </c>
      <c r="F43">
        <v>99.446914098169898</v>
      </c>
    </row>
    <row r="44" spans="1:9" x14ac:dyDescent="0.5">
      <c r="A44">
        <v>523.864990234375</v>
      </c>
      <c r="B44">
        <v>405.5</v>
      </c>
      <c r="F44">
        <f xml:space="preserve"> $F$51 / 2</f>
        <v>99.446914098169898</v>
      </c>
    </row>
    <row r="45" spans="1:9" x14ac:dyDescent="0.5">
      <c r="A45">
        <v>523.875</v>
      </c>
      <c r="B45">
        <v>180.30000305175781</v>
      </c>
    </row>
    <row r="46" spans="1:9" x14ac:dyDescent="0.5">
      <c r="A46">
        <v>523.885009765625</v>
      </c>
      <c r="B46">
        <v>144.80000305175781</v>
      </c>
    </row>
    <row r="47" spans="1:9" x14ac:dyDescent="0.5">
      <c r="A47">
        <v>523.89501953125</v>
      </c>
      <c r="B47">
        <v>98</v>
      </c>
    </row>
    <row r="48" spans="1:9" x14ac:dyDescent="0.5">
      <c r="A48">
        <v>523.905029296875</v>
      </c>
      <c r="B48">
        <v>56.5</v>
      </c>
    </row>
    <row r="49" spans="1:16" x14ac:dyDescent="0.5">
      <c r="A49">
        <v>523.91497802734375</v>
      </c>
      <c r="B49">
        <v>55</v>
      </c>
    </row>
    <row r="50" spans="1:16" x14ac:dyDescent="0.5">
      <c r="A50">
        <v>523.92498779296875</v>
      </c>
      <c r="B50">
        <v>62.75</v>
      </c>
      <c r="E50" t="s">
        <v>440</v>
      </c>
      <c r="F50">
        <f>MEDIAN(F54:F68)</f>
        <v>150.5</v>
      </c>
    </row>
    <row r="51" spans="1:16" x14ac:dyDescent="0.5">
      <c r="A51">
        <v>523.93499755859375</v>
      </c>
      <c r="B51">
        <v>60.75</v>
      </c>
      <c r="E51" t="s">
        <v>441</v>
      </c>
      <c r="F51">
        <f>AVERAGE(F54:F68)</f>
        <v>198.8938281963398</v>
      </c>
    </row>
    <row r="52" spans="1:16" x14ac:dyDescent="0.5">
      <c r="A52">
        <v>523.94500732421875</v>
      </c>
      <c r="B52">
        <v>43.75</v>
      </c>
      <c r="E52" t="s">
        <v>442</v>
      </c>
      <c r="F52">
        <f>SUM(E$1:E$12)</f>
        <v>942340</v>
      </c>
    </row>
    <row r="53" spans="1:16" x14ac:dyDescent="0.5">
      <c r="A53">
        <v>523.95501708984375</v>
      </c>
      <c r="B53">
        <v>34.25</v>
      </c>
      <c r="E53" t="s">
        <v>443</v>
      </c>
      <c r="F53">
        <f>ABS(F52/F50)</f>
        <v>6261.395348837209</v>
      </c>
    </row>
    <row r="54" spans="1:16" x14ac:dyDescent="0.5">
      <c r="A54">
        <v>523.96502685546875</v>
      </c>
      <c r="B54">
        <v>41.75</v>
      </c>
      <c r="F54">
        <f>AVERAGE(B1:B10)</f>
        <v>16.399999999999999</v>
      </c>
    </row>
    <row r="55" spans="1:16" x14ac:dyDescent="0.5">
      <c r="A55">
        <v>523.9749755859375</v>
      </c>
      <c r="B55">
        <v>39.5</v>
      </c>
      <c r="F55">
        <v>31.25</v>
      </c>
    </row>
    <row r="56" spans="1:16" x14ac:dyDescent="0.5">
      <c r="A56">
        <v>523.9849853515625</v>
      </c>
      <c r="B56">
        <v>46.25</v>
      </c>
      <c r="F56">
        <v>96.5</v>
      </c>
    </row>
    <row r="57" spans="1:16" x14ac:dyDescent="0.5">
      <c r="A57">
        <v>523.9949951171875</v>
      </c>
      <c r="B57">
        <v>71.5</v>
      </c>
      <c r="F57">
        <v>105</v>
      </c>
    </row>
    <row r="58" spans="1:16" x14ac:dyDescent="0.5">
      <c r="A58">
        <v>524.0050048828125</v>
      </c>
      <c r="B58">
        <v>64.75</v>
      </c>
      <c r="F58">
        <v>233.69999694824219</v>
      </c>
    </row>
    <row r="59" spans="1:16" x14ac:dyDescent="0.5">
      <c r="A59">
        <v>524.0150146484375</v>
      </c>
      <c r="B59">
        <v>31.25</v>
      </c>
      <c r="F59">
        <v>278.79998779296875</v>
      </c>
    </row>
    <row r="60" spans="1:16" x14ac:dyDescent="0.5">
      <c r="A60">
        <v>524.0250244140625</v>
      </c>
      <c r="B60">
        <v>20.5</v>
      </c>
      <c r="F60">
        <v>347.29998779296875</v>
      </c>
    </row>
    <row r="61" spans="1:16" x14ac:dyDescent="0.5">
      <c r="A61">
        <v>524.03497314453125</v>
      </c>
      <c r="B61">
        <v>36.75</v>
      </c>
      <c r="F61">
        <v>234</v>
      </c>
      <c r="I61" s="22"/>
    </row>
    <row r="62" spans="1:16" x14ac:dyDescent="0.5">
      <c r="A62">
        <v>524.04498291015625</v>
      </c>
      <c r="B62">
        <v>62</v>
      </c>
      <c r="F62">
        <v>187.5</v>
      </c>
      <c r="I62" s="22"/>
    </row>
    <row r="63" spans="1:16" x14ac:dyDescent="0.5">
      <c r="A63">
        <v>524.05499267578125</v>
      </c>
      <c r="B63">
        <v>73.75</v>
      </c>
      <c r="F63">
        <v>113.5</v>
      </c>
      <c r="I63" s="22"/>
    </row>
    <row r="64" spans="1:16" x14ac:dyDescent="0.5">
      <c r="A64">
        <v>524.06500244140625</v>
      </c>
      <c r="B64">
        <v>58.25</v>
      </c>
      <c r="F64">
        <v>26.5</v>
      </c>
      <c r="L64" t="s">
        <v>485</v>
      </c>
      <c r="M64" t="s">
        <v>486</v>
      </c>
      <c r="N64" t="s">
        <v>487</v>
      </c>
      <c r="O64" t="s">
        <v>488</v>
      </c>
      <c r="P64" t="s">
        <v>489</v>
      </c>
    </row>
    <row r="65" spans="1:20" x14ac:dyDescent="0.5">
      <c r="A65">
        <v>524.07501220703125</v>
      </c>
      <c r="B65">
        <v>41</v>
      </c>
      <c r="F65">
        <v>58.5</v>
      </c>
      <c r="I65" t="s">
        <v>491</v>
      </c>
      <c r="L65">
        <v>0.99984866572272657</v>
      </c>
      <c r="M65">
        <v>0.99854745113708421</v>
      </c>
      <c r="N65">
        <v>0.99998424237952677</v>
      </c>
      <c r="O65">
        <v>0.99969735434751672</v>
      </c>
      <c r="P65">
        <v>0.99909206304255005</v>
      </c>
    </row>
    <row r="66" spans="1:20" x14ac:dyDescent="0.5">
      <c r="A66">
        <v>524.08502197265625</v>
      </c>
      <c r="B66">
        <v>35.75</v>
      </c>
      <c r="F66">
        <v>854.29998779296875</v>
      </c>
      <c r="I66" t="s">
        <v>492</v>
      </c>
      <c r="J66" t="s">
        <v>493</v>
      </c>
      <c r="K66" t="s">
        <v>494</v>
      </c>
      <c r="L66" t="s">
        <v>495</v>
      </c>
      <c r="M66" t="s">
        <v>496</v>
      </c>
      <c r="N66" t="s">
        <v>486</v>
      </c>
      <c r="O66" t="s">
        <v>487</v>
      </c>
      <c r="P66" t="s">
        <v>482</v>
      </c>
      <c r="Q66" t="s">
        <v>483</v>
      </c>
      <c r="R66" t="s">
        <v>497</v>
      </c>
      <c r="S66" t="s">
        <v>479</v>
      </c>
      <c r="T66" t="s">
        <v>480</v>
      </c>
    </row>
    <row r="67" spans="1:20" x14ac:dyDescent="0.5">
      <c r="A67">
        <v>524.094970703125</v>
      </c>
      <c r="B67">
        <v>35.25</v>
      </c>
      <c r="F67">
        <f>AVERAGE(B$576:B$586)</f>
        <v>201.26363442160866</v>
      </c>
      <c r="I67" t="s">
        <v>476</v>
      </c>
      <c r="J67">
        <v>4.7713542197086625</v>
      </c>
      <c r="K67" s="12">
        <v>0</v>
      </c>
      <c r="L67" t="s">
        <v>521</v>
      </c>
      <c r="M67" t="s">
        <v>521</v>
      </c>
      <c r="N67" t="s">
        <v>521</v>
      </c>
      <c r="O67" t="s">
        <v>521</v>
      </c>
      <c r="P67" t="s">
        <v>521</v>
      </c>
      <c r="Q67" t="s">
        <v>521</v>
      </c>
      <c r="R67" t="s">
        <v>521</v>
      </c>
      <c r="S67">
        <v>1674914.2106322569</v>
      </c>
      <c r="T67">
        <v>-517327.82956980978</v>
      </c>
    </row>
    <row r="68" spans="1:20" x14ac:dyDescent="0.5">
      <c r="A68">
        <v>524.10400390625</v>
      </c>
      <c r="B68">
        <v>65.25</v>
      </c>
      <c r="I68" t="s">
        <v>477</v>
      </c>
      <c r="J68">
        <v>0.82235747575759888</v>
      </c>
      <c r="K68" s="12">
        <v>0</v>
      </c>
      <c r="L68" t="s">
        <v>521</v>
      </c>
      <c r="M68" t="s">
        <v>521</v>
      </c>
      <c r="N68" t="s">
        <v>521</v>
      </c>
      <c r="O68" t="s">
        <v>521</v>
      </c>
      <c r="P68" t="s">
        <v>521</v>
      </c>
      <c r="Q68" t="s">
        <v>521</v>
      </c>
      <c r="R68" t="s">
        <v>521</v>
      </c>
      <c r="S68">
        <v>1394881.1664917863</v>
      </c>
      <c r="T68">
        <v>-428552.01190636231</v>
      </c>
    </row>
    <row r="69" spans="1:20" x14ac:dyDescent="0.5">
      <c r="A69">
        <v>524.114990234375</v>
      </c>
      <c r="B69">
        <v>92.75</v>
      </c>
      <c r="I69" t="s">
        <v>478</v>
      </c>
      <c r="J69">
        <v>260.50000000000131</v>
      </c>
      <c r="K69" s="12">
        <v>0</v>
      </c>
      <c r="L69" t="s">
        <v>521</v>
      </c>
      <c r="M69" t="s">
        <v>521</v>
      </c>
      <c r="N69" t="s">
        <v>521</v>
      </c>
      <c r="O69" t="s">
        <v>521</v>
      </c>
      <c r="P69" t="s">
        <v>521</v>
      </c>
      <c r="Q69" t="s">
        <v>521</v>
      </c>
      <c r="R69" t="s">
        <v>521</v>
      </c>
      <c r="S69">
        <v>529635420.65525216</v>
      </c>
      <c r="T69">
        <v>-162722335.58689851</v>
      </c>
    </row>
    <row r="70" spans="1:20" x14ac:dyDescent="0.5">
      <c r="A70">
        <v>524.125</v>
      </c>
      <c r="B70">
        <v>92</v>
      </c>
      <c r="I70" t="s">
        <v>479</v>
      </c>
      <c r="J70">
        <v>6.520281757585062</v>
      </c>
      <c r="K70" s="12">
        <v>0</v>
      </c>
      <c r="L70" t="s">
        <v>521</v>
      </c>
      <c r="M70" t="s">
        <v>521</v>
      </c>
      <c r="N70" t="s">
        <v>521</v>
      </c>
      <c r="O70" t="s">
        <v>521</v>
      </c>
      <c r="P70" t="s">
        <v>521</v>
      </c>
      <c r="Q70" t="s">
        <v>521</v>
      </c>
      <c r="R70" t="s">
        <v>521</v>
      </c>
      <c r="S70">
        <v>7515.6217111280894</v>
      </c>
      <c r="T70">
        <v>-2309.0600990154649</v>
      </c>
    </row>
    <row r="71" spans="1:20" x14ac:dyDescent="0.5">
      <c r="A71">
        <v>524.135009765625</v>
      </c>
      <c r="B71">
        <v>88.75</v>
      </c>
      <c r="I71" t="s">
        <v>480</v>
      </c>
      <c r="J71">
        <v>0.80025775450789294</v>
      </c>
      <c r="K71" s="12">
        <v>0</v>
      </c>
      <c r="L71" t="s">
        <v>521</v>
      </c>
      <c r="M71" t="s">
        <v>521</v>
      </c>
      <c r="N71" t="s">
        <v>521</v>
      </c>
      <c r="O71" t="s">
        <v>521</v>
      </c>
      <c r="P71" t="s">
        <v>521</v>
      </c>
      <c r="Q71" t="s">
        <v>521</v>
      </c>
      <c r="R71" t="s">
        <v>521</v>
      </c>
      <c r="S71">
        <v>-2309.0671554561336</v>
      </c>
      <c r="T71">
        <v>709.42600746953804</v>
      </c>
    </row>
    <row r="72" spans="1:20" x14ac:dyDescent="0.5">
      <c r="A72">
        <v>524.14398193359375</v>
      </c>
      <c r="B72">
        <v>71.5</v>
      </c>
      <c r="I72" t="s">
        <v>481</v>
      </c>
      <c r="J72">
        <v>285449.61392577883</v>
      </c>
      <c r="K72" s="12">
        <v>0</v>
      </c>
      <c r="L72" t="s">
        <v>521</v>
      </c>
      <c r="M72" t="s">
        <v>521</v>
      </c>
      <c r="N72" t="s">
        <v>521</v>
      </c>
      <c r="O72" t="s">
        <v>521</v>
      </c>
      <c r="P72" t="s">
        <v>521</v>
      </c>
      <c r="Q72" t="s">
        <v>521</v>
      </c>
      <c r="R72" t="s">
        <v>521</v>
      </c>
      <c r="S72">
        <v>2616508986.2613158</v>
      </c>
      <c r="T72">
        <v>-803883088.37104857</v>
      </c>
    </row>
    <row r="73" spans="1:20" x14ac:dyDescent="0.5">
      <c r="A73">
        <v>524.15399169921875</v>
      </c>
      <c r="B73">
        <v>49.5</v>
      </c>
      <c r="I73" t="s">
        <v>517</v>
      </c>
      <c r="J73">
        <v>4.771354220018293</v>
      </c>
      <c r="K73" s="12">
        <v>0</v>
      </c>
      <c r="L73" t="s">
        <v>521</v>
      </c>
      <c r="M73" t="s">
        <v>521</v>
      </c>
      <c r="N73" t="s">
        <v>521</v>
      </c>
      <c r="O73" t="s">
        <v>521</v>
      </c>
      <c r="P73" t="s">
        <v>521</v>
      </c>
      <c r="Q73" t="s">
        <v>521</v>
      </c>
      <c r="R73" t="s">
        <v>521</v>
      </c>
      <c r="S73">
        <v>-5156.8470790222736</v>
      </c>
      <c r="T73">
        <v>1587.7844961983408</v>
      </c>
    </row>
    <row r="74" spans="1:20" x14ac:dyDescent="0.5">
      <c r="A74">
        <v>524.16400146484375</v>
      </c>
      <c r="B74">
        <v>44</v>
      </c>
      <c r="I74" t="s">
        <v>518</v>
      </c>
      <c r="J74">
        <v>0.82235747575759888</v>
      </c>
      <c r="K74" s="12">
        <v>0</v>
      </c>
      <c r="L74" t="s">
        <v>521</v>
      </c>
      <c r="M74" t="s">
        <v>521</v>
      </c>
      <c r="N74" t="s">
        <v>521</v>
      </c>
      <c r="O74" t="s">
        <v>521</v>
      </c>
      <c r="P74" t="s">
        <v>521</v>
      </c>
      <c r="Q74" t="s">
        <v>521</v>
      </c>
      <c r="R74" t="s">
        <v>521</v>
      </c>
      <c r="S74">
        <v>-1613.4482617416886</v>
      </c>
      <c r="T74">
        <v>495.7023450004246</v>
      </c>
    </row>
    <row r="75" spans="1:20" x14ac:dyDescent="0.5">
      <c r="A75">
        <v>524.17401123046875</v>
      </c>
      <c r="B75">
        <v>46.75</v>
      </c>
      <c r="I75" t="s">
        <v>519</v>
      </c>
      <c r="J75">
        <v>208388.34158453974</v>
      </c>
      <c r="K75" s="12">
        <v>0</v>
      </c>
      <c r="L75" t="s">
        <v>521</v>
      </c>
      <c r="M75" t="s">
        <v>521</v>
      </c>
      <c r="N75" t="s">
        <v>521</v>
      </c>
      <c r="O75" t="s">
        <v>521</v>
      </c>
      <c r="P75" t="s">
        <v>521</v>
      </c>
      <c r="Q75" t="s">
        <v>521</v>
      </c>
      <c r="R75" t="s">
        <v>521</v>
      </c>
      <c r="S75">
        <v>-3030005156.4947662</v>
      </c>
      <c r="T75">
        <v>930923440.30626023</v>
      </c>
    </row>
    <row r="76" spans="1:20" x14ac:dyDescent="0.5">
      <c r="A76">
        <v>524.18402099609375</v>
      </c>
      <c r="B76">
        <v>38</v>
      </c>
    </row>
    <row r="77" spans="1:20" x14ac:dyDescent="0.5">
      <c r="A77">
        <v>524.1939697265625</v>
      </c>
      <c r="B77">
        <v>40.5</v>
      </c>
      <c r="I77" t="s">
        <v>500</v>
      </c>
      <c r="J77" t="s">
        <v>501</v>
      </c>
      <c r="K77" t="s">
        <v>472</v>
      </c>
    </row>
    <row r="78" spans="1:20" x14ac:dyDescent="0.5">
      <c r="A78">
        <v>524.2039794921875</v>
      </c>
      <c r="B78">
        <v>67.5</v>
      </c>
      <c r="I78" t="e">
        <f>MIN(I32:I34)</f>
        <v>#VALUE!</v>
      </c>
      <c r="J78">
        <f>I30</f>
        <v>0.54022039313396464</v>
      </c>
      <c r="K78">
        <f>I28</f>
        <v>3.6530464109686291E-10</v>
      </c>
    </row>
    <row r="79" spans="1:20" x14ac:dyDescent="0.5">
      <c r="A79">
        <v>524.2139892578125</v>
      </c>
      <c r="B79">
        <v>72.75</v>
      </c>
      <c r="I79">
        <f>8</f>
        <v>8</v>
      </c>
      <c r="J79">
        <f>J80*2</f>
        <v>1.7025208222743844</v>
      </c>
      <c r="K79">
        <v>2</v>
      </c>
    </row>
    <row r="80" spans="1:20" x14ac:dyDescent="0.5">
      <c r="A80">
        <v>524.2239990234375</v>
      </c>
      <c r="B80">
        <v>51.75</v>
      </c>
      <c r="I80">
        <f>4</f>
        <v>4</v>
      </c>
      <c r="J80">
        <f>I31</f>
        <v>0.8512604111371922</v>
      </c>
      <c r="K80">
        <v>1.5</v>
      </c>
    </row>
    <row r="81" spans="1:11" x14ac:dyDescent="0.5">
      <c r="A81">
        <v>524.2340087890625</v>
      </c>
      <c r="B81">
        <v>57.75</v>
      </c>
      <c r="I81">
        <f>2</f>
        <v>2</v>
      </c>
      <c r="J81">
        <f>J80/2</f>
        <v>0.4256302055685961</v>
      </c>
      <c r="K81">
        <v>1</v>
      </c>
    </row>
    <row r="82" spans="1:11" x14ac:dyDescent="0.5">
      <c r="A82">
        <v>524.2440185546875</v>
      </c>
      <c r="B82">
        <v>204.30000305175781</v>
      </c>
    </row>
    <row r="83" spans="1:11" x14ac:dyDescent="0.5">
      <c r="A83">
        <v>524.2540283203125</v>
      </c>
      <c r="B83">
        <v>964.79998779296875</v>
      </c>
    </row>
    <row r="84" spans="1:11" x14ac:dyDescent="0.5">
      <c r="A84">
        <v>524.26397705078125</v>
      </c>
      <c r="B84">
        <v>2271</v>
      </c>
    </row>
    <row r="85" spans="1:11" x14ac:dyDescent="0.5">
      <c r="A85">
        <v>524.27398681640625</v>
      </c>
      <c r="B85">
        <v>2934</v>
      </c>
    </row>
    <row r="86" spans="1:11" x14ac:dyDescent="0.5">
      <c r="A86">
        <v>524.28399658203125</v>
      </c>
      <c r="B86">
        <v>2324</v>
      </c>
    </row>
    <row r="87" spans="1:11" x14ac:dyDescent="0.5">
      <c r="A87">
        <v>524.29400634765625</v>
      </c>
      <c r="B87">
        <v>1152</v>
      </c>
    </row>
    <row r="88" spans="1:11" x14ac:dyDescent="0.5">
      <c r="A88">
        <v>524.30401611328125</v>
      </c>
      <c r="B88">
        <v>420.70001220703125</v>
      </c>
    </row>
    <row r="89" spans="1:11" x14ac:dyDescent="0.5">
      <c r="A89">
        <v>524.31402587890625</v>
      </c>
      <c r="B89">
        <v>230</v>
      </c>
      <c r="I89">
        <v>180343558.86062452</v>
      </c>
    </row>
    <row r="90" spans="1:11" x14ac:dyDescent="0.5">
      <c r="A90">
        <v>524.323974609375</v>
      </c>
      <c r="B90">
        <v>268</v>
      </c>
      <c r="H90" t="s">
        <v>503</v>
      </c>
      <c r="I90">
        <f>((MIN(I24:I25)-I26)/(I98-I97))/((I26/(I96-I98)))</f>
        <v>0.86351773995144188</v>
      </c>
    </row>
    <row r="91" spans="1:11" x14ac:dyDescent="0.5">
      <c r="A91">
        <v>524.333984375</v>
      </c>
      <c r="B91">
        <v>579</v>
      </c>
      <c r="H91" t="s">
        <v>504</v>
      </c>
      <c r="I91">
        <f>_xlfn.F.DIST(I90,I96-I97,I96-I98,FALSE)</f>
        <v>0.24749115410383848</v>
      </c>
    </row>
    <row r="92" spans="1:11" x14ac:dyDescent="0.5">
      <c r="A92">
        <v>524.343994140625</v>
      </c>
      <c r="B92">
        <v>1015</v>
      </c>
      <c r="I92">
        <f>ROUND(I91,3-(1+INT(LOG10(I91))))</f>
        <v>0.247</v>
      </c>
    </row>
    <row r="93" spans="1:11" x14ac:dyDescent="0.5">
      <c r="A93">
        <v>524.35400390625</v>
      </c>
      <c r="B93">
        <v>1066</v>
      </c>
      <c r="H93" t="s">
        <v>523</v>
      </c>
      <c r="I93">
        <f>((I26-I6)/(I99-I98))/((I6/(I96-I99)))</f>
        <v>-0.36014692875597643</v>
      </c>
    </row>
    <row r="94" spans="1:11" x14ac:dyDescent="0.5">
      <c r="A94">
        <v>524.364013671875</v>
      </c>
      <c r="B94">
        <v>628</v>
      </c>
      <c r="H94" t="s">
        <v>524</v>
      </c>
      <c r="I94">
        <v>1</v>
      </c>
    </row>
    <row r="95" spans="1:11" x14ac:dyDescent="0.5">
      <c r="A95">
        <v>524.3740234375</v>
      </c>
      <c r="B95">
        <v>218.30000305175781</v>
      </c>
      <c r="I95">
        <f>ROUND(I94,3-(1+INT(LOG10(I94))))</f>
        <v>1</v>
      </c>
    </row>
    <row r="96" spans="1:11" x14ac:dyDescent="0.5">
      <c r="A96">
        <v>524.38397216796875</v>
      </c>
      <c r="B96">
        <v>87</v>
      </c>
      <c r="H96" t="s">
        <v>502</v>
      </c>
      <c r="I96">
        <v>8</v>
      </c>
    </row>
    <row r="97" spans="1:19" x14ac:dyDescent="0.5">
      <c r="A97">
        <v>524.39398193359375</v>
      </c>
      <c r="B97">
        <v>58.25</v>
      </c>
      <c r="H97" t="s">
        <v>23</v>
      </c>
      <c r="I97">
        <v>4</v>
      </c>
      <c r="J97" t="s">
        <v>467</v>
      </c>
      <c r="K97">
        <f>AVERAGE(K101:K120)</f>
        <v>2.2085371562960865</v>
      </c>
      <c r="L97">
        <f t="shared" ref="L97:P97" si="12">AVERAGE(L101:L120)</f>
        <v>24061.499161944499</v>
      </c>
      <c r="M97">
        <f t="shared" si="12"/>
        <v>4.3272050634687407</v>
      </c>
      <c r="N97">
        <f t="shared" si="12"/>
        <v>280089.96866376349</v>
      </c>
      <c r="O97">
        <f t="shared" si="12"/>
        <v>5.4737761684803328</v>
      </c>
      <c r="P97">
        <f t="shared" si="12"/>
        <v>178823.46410636598</v>
      </c>
    </row>
    <row r="98" spans="1:19" x14ac:dyDescent="0.5">
      <c r="A98">
        <v>524.40399169921875</v>
      </c>
      <c r="B98">
        <v>39</v>
      </c>
      <c r="H98" t="s">
        <v>24</v>
      </c>
      <c r="I98">
        <v>7</v>
      </c>
      <c r="J98" t="s">
        <v>468</v>
      </c>
      <c r="K98">
        <f>K99/AVERAGE(K101:K120)</f>
        <v>0.65931680427137063</v>
      </c>
      <c r="L98">
        <f t="shared" ref="L98:P98" si="13">L99/AVERAGE(L101:L120)</f>
        <v>1.2341479811690745</v>
      </c>
      <c r="M98">
        <f t="shared" si="13"/>
        <v>0.12788421410400022</v>
      </c>
      <c r="N98">
        <f t="shared" si="13"/>
        <v>0.57980149325408181</v>
      </c>
      <c r="O98">
        <f t="shared" si="13"/>
        <v>0.15325266955330852</v>
      </c>
      <c r="P98">
        <f t="shared" si="13"/>
        <v>0.8888592275295274</v>
      </c>
    </row>
    <row r="99" spans="1:19" x14ac:dyDescent="0.5">
      <c r="A99">
        <v>524.41400146484375</v>
      </c>
      <c r="B99">
        <v>37.25</v>
      </c>
      <c r="H99" t="s">
        <v>1</v>
      </c>
      <c r="I99">
        <v>10</v>
      </c>
      <c r="J99" t="s">
        <v>459</v>
      </c>
      <c r="K99">
        <f>STDEV(K101:K120)</f>
        <v>1.4561256600037162</v>
      </c>
      <c r="L99">
        <f t="shared" ref="L99:P99" si="14">STDEV(L101:L120)</f>
        <v>29695.450614615183</v>
      </c>
      <c r="M99">
        <f t="shared" si="14"/>
        <v>0.55338121880855029</v>
      </c>
      <c r="N99">
        <f t="shared" si="14"/>
        <v>162396.58207673905</v>
      </c>
      <c r="O99">
        <f t="shared" si="14"/>
        <v>0.83887081035689159</v>
      </c>
      <c r="P99">
        <f t="shared" si="14"/>
        <v>158948.88616973863</v>
      </c>
    </row>
    <row r="100" spans="1:19" x14ac:dyDescent="0.5">
      <c r="A100">
        <v>524.42401123046875</v>
      </c>
      <c r="B100">
        <v>53.5</v>
      </c>
      <c r="J100" t="s">
        <v>460</v>
      </c>
      <c r="K100" t="s">
        <v>461</v>
      </c>
      <c r="L100" t="s">
        <v>462</v>
      </c>
      <c r="M100" t="s">
        <v>463</v>
      </c>
      <c r="N100" t="s">
        <v>464</v>
      </c>
      <c r="O100" t="s">
        <v>465</v>
      </c>
      <c r="P100" t="s">
        <v>466</v>
      </c>
      <c r="Q100" t="s">
        <v>469</v>
      </c>
      <c r="R100" t="s">
        <v>470</v>
      </c>
      <c r="S100" t="s">
        <v>471</v>
      </c>
    </row>
    <row r="101" spans="1:19" x14ac:dyDescent="0.5">
      <c r="A101">
        <v>524.43402099609375</v>
      </c>
      <c r="B101">
        <v>75</v>
      </c>
      <c r="J101">
        <v>1</v>
      </c>
      <c r="K101">
        <v>0.84418817119444667</v>
      </c>
      <c r="L101">
        <v>0</v>
      </c>
      <c r="M101">
        <v>4.5323958411949672</v>
      </c>
      <c r="N101">
        <v>466767.93567661085</v>
      </c>
      <c r="O101">
        <v>6.9392137004832168</v>
      </c>
      <c r="P101">
        <v>25094.124161935226</v>
      </c>
      <c r="Q101">
        <f>L101/SUM(P101,N101,L101)</f>
        <v>0</v>
      </c>
      <c r="R101">
        <f>N101/SUM(P101,N101,L101)</f>
        <v>0.94898137870163768</v>
      </c>
      <c r="S101">
        <f>P101/SUM(P101,N101,L101)</f>
        <v>5.1018621298362356E-2</v>
      </c>
    </row>
    <row r="102" spans="1:19" x14ac:dyDescent="0.5">
      <c r="A102">
        <v>524.4439697265625</v>
      </c>
      <c r="B102">
        <v>93.5</v>
      </c>
      <c r="J102">
        <v>2</v>
      </c>
      <c r="K102">
        <v>3.4955592999094689</v>
      </c>
      <c r="L102">
        <v>18521.716515506632</v>
      </c>
      <c r="M102">
        <v>4.7507618004030414</v>
      </c>
      <c r="N102">
        <v>351735.3737536238</v>
      </c>
      <c r="O102">
        <v>4.9618519486755064</v>
      </c>
      <c r="P102">
        <v>106545.89486010333</v>
      </c>
      <c r="Q102">
        <f t="shared" ref="Q102:Q110" si="15">L102/SUM(P102,N102,L102)</f>
        <v>3.8845638750534386E-2</v>
      </c>
      <c r="R102">
        <f t="shared" ref="R102:R110" si="16">N102/SUM(P102,N102,L102)</f>
        <v>0.73769541031352537</v>
      </c>
      <c r="S102">
        <f t="shared" ref="S102:S110" si="17">P102/SUM(P102,N102,L102)</f>
        <v>0.22345895093594034</v>
      </c>
    </row>
    <row r="103" spans="1:19" x14ac:dyDescent="0.5">
      <c r="A103">
        <v>524.4539794921875</v>
      </c>
      <c r="B103">
        <v>100.5</v>
      </c>
      <c r="J103">
        <v>3</v>
      </c>
      <c r="K103">
        <v>3.415046619298248</v>
      </c>
      <c r="L103">
        <v>91718.935155132305</v>
      </c>
      <c r="M103">
        <v>4.8060654094010253</v>
      </c>
      <c r="N103">
        <v>305975.36951448728</v>
      </c>
      <c r="O103">
        <v>5.0230011145932467</v>
      </c>
      <c r="P103">
        <v>57614.589378492543</v>
      </c>
      <c r="Q103">
        <f t="shared" si="15"/>
        <v>0.20144331980793775</v>
      </c>
      <c r="R103">
        <f t="shared" si="16"/>
        <v>0.67201711522497753</v>
      </c>
      <c r="S103">
        <f t="shared" si="17"/>
        <v>0.12653956496708463</v>
      </c>
    </row>
    <row r="104" spans="1:19" x14ac:dyDescent="0.5">
      <c r="A104">
        <v>524.4639892578125</v>
      </c>
      <c r="B104">
        <v>75.75</v>
      </c>
      <c r="J104">
        <v>4</v>
      </c>
      <c r="K104">
        <v>3.2002165169016354</v>
      </c>
      <c r="L104">
        <v>40371.322374445372</v>
      </c>
      <c r="M104">
        <v>4.2714597278459205</v>
      </c>
      <c r="N104">
        <v>238109.70429211593</v>
      </c>
      <c r="O104">
        <v>5.4621972960053196</v>
      </c>
      <c r="P104">
        <v>182907.93044224806</v>
      </c>
      <c r="Q104">
        <f t="shared" si="15"/>
        <v>8.7499541877688672E-2</v>
      </c>
      <c r="R104">
        <f t="shared" si="16"/>
        <v>0.5160715284218701</v>
      </c>
      <c r="S104">
        <f t="shared" si="17"/>
        <v>0.39642892970044119</v>
      </c>
    </row>
    <row r="105" spans="1:19" x14ac:dyDescent="0.5">
      <c r="A105">
        <v>524.4739990234375</v>
      </c>
      <c r="B105">
        <v>37.25</v>
      </c>
      <c r="J105">
        <v>5</v>
      </c>
      <c r="K105">
        <v>0.94749183522548674</v>
      </c>
      <c r="L105">
        <v>8246.0814881098304</v>
      </c>
      <c r="M105">
        <v>3.0194630611393602</v>
      </c>
      <c r="N105">
        <v>52446.039824360945</v>
      </c>
      <c r="O105">
        <v>5.1212276313819443</v>
      </c>
      <c r="P105">
        <v>380324.11732361547</v>
      </c>
      <c r="Q105">
        <f t="shared" si="15"/>
        <v>1.8697908978617582E-2</v>
      </c>
      <c r="R105">
        <f t="shared" si="16"/>
        <v>0.11892088143184654</v>
      </c>
      <c r="S105">
        <f t="shared" si="17"/>
        <v>0.8623812095895359</v>
      </c>
    </row>
    <row r="106" spans="1:19" x14ac:dyDescent="0.5">
      <c r="A106">
        <v>524.4840087890625</v>
      </c>
      <c r="B106">
        <v>29.75</v>
      </c>
      <c r="J106">
        <v>6</v>
      </c>
      <c r="K106">
        <v>0.75060638578681538</v>
      </c>
      <c r="L106">
        <v>0</v>
      </c>
      <c r="M106">
        <v>4.5150790672048036</v>
      </c>
      <c r="N106">
        <v>457765.68497439387</v>
      </c>
      <c r="O106">
        <v>6.939702188912805</v>
      </c>
      <c r="P106">
        <v>33479.872047437304</v>
      </c>
      <c r="Q106">
        <f t="shared" si="15"/>
        <v>0</v>
      </c>
      <c r="R106">
        <f t="shared" si="16"/>
        <v>0.93184697231582403</v>
      </c>
      <c r="S106">
        <f t="shared" si="17"/>
        <v>6.8153027684175971E-2</v>
      </c>
    </row>
    <row r="107" spans="1:19" x14ac:dyDescent="0.5">
      <c r="A107">
        <v>524.4940185546875</v>
      </c>
      <c r="B107">
        <v>41.25</v>
      </c>
      <c r="J107">
        <v>7</v>
      </c>
      <c r="K107">
        <v>0.77521038142071086</v>
      </c>
      <c r="L107">
        <v>0</v>
      </c>
      <c r="M107">
        <v>4.1470715929202235</v>
      </c>
      <c r="N107">
        <v>374333.02592702507</v>
      </c>
      <c r="O107">
        <v>5.8429571859930656</v>
      </c>
      <c r="P107">
        <v>160331.43155421954</v>
      </c>
      <c r="Q107">
        <f t="shared" si="15"/>
        <v>0</v>
      </c>
      <c r="R107">
        <f t="shared" si="16"/>
        <v>0.70012700617967716</v>
      </c>
      <c r="S107">
        <f t="shared" si="17"/>
        <v>0.2998729938203229</v>
      </c>
    </row>
    <row r="108" spans="1:19" x14ac:dyDescent="0.5">
      <c r="A108">
        <v>524.5040283203125</v>
      </c>
      <c r="B108">
        <v>55.75</v>
      </c>
      <c r="J108">
        <v>8</v>
      </c>
      <c r="K108">
        <v>3.9448113285785364</v>
      </c>
      <c r="L108">
        <v>38355.967114246443</v>
      </c>
      <c r="M108">
        <v>4.6549557277794618</v>
      </c>
      <c r="N108">
        <v>115634.9819978344</v>
      </c>
      <c r="O108">
        <v>4.8183172794310929</v>
      </c>
      <c r="P108">
        <v>316391.99819877226</v>
      </c>
      <c r="Q108">
        <f t="shared" si="15"/>
        <v>8.1542001753092591E-2</v>
      </c>
      <c r="R108">
        <f t="shared" si="16"/>
        <v>0.24583157756655855</v>
      </c>
      <c r="S108">
        <f t="shared" si="17"/>
        <v>0.67262642068034884</v>
      </c>
    </row>
    <row r="109" spans="1:19" x14ac:dyDescent="0.5">
      <c r="A109">
        <v>524.51397705078125</v>
      </c>
      <c r="B109">
        <v>84.75</v>
      </c>
      <c r="J109">
        <v>9</v>
      </c>
      <c r="K109">
        <v>0.89029012012628572</v>
      </c>
      <c r="L109">
        <v>967.9658488188943</v>
      </c>
      <c r="M109">
        <v>3.8326271407910339</v>
      </c>
      <c r="N109">
        <v>34438.853482961284</v>
      </c>
      <c r="O109">
        <v>4.7359751946496429</v>
      </c>
      <c r="P109">
        <v>473400.62394430721</v>
      </c>
      <c r="Q109">
        <f t="shared" si="15"/>
        <v>1.9024207715720462E-3</v>
      </c>
      <c r="R109">
        <f t="shared" si="16"/>
        <v>6.7685435694921997E-2</v>
      </c>
      <c r="S109">
        <f t="shared" si="17"/>
        <v>0.93041214353350599</v>
      </c>
    </row>
    <row r="110" spans="1:19" x14ac:dyDescent="0.5">
      <c r="A110">
        <v>524.52398681640625</v>
      </c>
      <c r="B110">
        <v>96.5</v>
      </c>
      <c r="J110">
        <v>10</v>
      </c>
      <c r="K110">
        <v>3.821950904519229</v>
      </c>
      <c r="L110">
        <v>42433.00312318551</v>
      </c>
      <c r="M110">
        <v>4.7421712660075652</v>
      </c>
      <c r="N110">
        <v>403692.71719422151</v>
      </c>
      <c r="O110">
        <v>4.8933181446774965</v>
      </c>
      <c r="P110">
        <v>52144.059152528906</v>
      </c>
      <c r="Q110">
        <f t="shared" si="15"/>
        <v>8.5160699828767741E-2</v>
      </c>
      <c r="R110">
        <f t="shared" si="16"/>
        <v>0.81018904582909612</v>
      </c>
      <c r="S110">
        <f t="shared" si="17"/>
        <v>0.10465025434213619</v>
      </c>
    </row>
    <row r="111" spans="1:19" x14ac:dyDescent="0.5">
      <c r="A111">
        <v>524.53399658203125</v>
      </c>
      <c r="B111">
        <v>74.25</v>
      </c>
      <c r="J111">
        <v>11</v>
      </c>
    </row>
    <row r="112" spans="1:19" x14ac:dyDescent="0.5">
      <c r="A112">
        <v>524.54400634765625</v>
      </c>
      <c r="B112">
        <v>61.25</v>
      </c>
      <c r="J112">
        <v>12</v>
      </c>
    </row>
    <row r="113" spans="1:10" x14ac:dyDescent="0.5">
      <c r="A113">
        <v>524.55401611328125</v>
      </c>
      <c r="B113">
        <v>57.5</v>
      </c>
      <c r="J113">
        <v>13</v>
      </c>
    </row>
    <row r="114" spans="1:10" x14ac:dyDescent="0.5">
      <c r="A114">
        <v>524.56402587890625</v>
      </c>
      <c r="B114">
        <v>43.75</v>
      </c>
      <c r="J114">
        <v>14</v>
      </c>
    </row>
    <row r="115" spans="1:10" x14ac:dyDescent="0.5">
      <c r="A115">
        <v>524.573974609375</v>
      </c>
      <c r="B115">
        <v>44.5</v>
      </c>
      <c r="J115">
        <v>15</v>
      </c>
    </row>
    <row r="116" spans="1:10" x14ac:dyDescent="0.5">
      <c r="A116">
        <v>524.583984375</v>
      </c>
      <c r="B116">
        <v>50.75</v>
      </c>
      <c r="J116">
        <v>16</v>
      </c>
    </row>
    <row r="117" spans="1:10" x14ac:dyDescent="0.5">
      <c r="A117">
        <v>524.593994140625</v>
      </c>
      <c r="B117">
        <v>48.75</v>
      </c>
      <c r="J117">
        <v>17</v>
      </c>
    </row>
    <row r="118" spans="1:10" x14ac:dyDescent="0.5">
      <c r="A118">
        <v>524.60400390625</v>
      </c>
      <c r="B118">
        <v>53.5</v>
      </c>
      <c r="J118">
        <v>18</v>
      </c>
    </row>
    <row r="119" spans="1:10" x14ac:dyDescent="0.5">
      <c r="A119">
        <v>524.614013671875</v>
      </c>
      <c r="B119">
        <v>70.5</v>
      </c>
      <c r="J119">
        <v>19</v>
      </c>
    </row>
    <row r="120" spans="1:10" x14ac:dyDescent="0.5">
      <c r="A120">
        <v>524.6240234375</v>
      </c>
      <c r="B120">
        <v>90</v>
      </c>
      <c r="J120">
        <v>20</v>
      </c>
    </row>
    <row r="121" spans="1:10" x14ac:dyDescent="0.5">
      <c r="A121">
        <v>524.63397216796875</v>
      </c>
      <c r="B121">
        <v>76</v>
      </c>
    </row>
    <row r="122" spans="1:10" x14ac:dyDescent="0.5">
      <c r="A122">
        <v>524.64398193359375</v>
      </c>
      <c r="B122">
        <v>40</v>
      </c>
    </row>
    <row r="123" spans="1:10" x14ac:dyDescent="0.5">
      <c r="A123">
        <v>524.65399169921875</v>
      </c>
      <c r="B123">
        <v>34.25</v>
      </c>
    </row>
    <row r="124" spans="1:10" x14ac:dyDescent="0.5">
      <c r="A124">
        <v>524.66400146484375</v>
      </c>
      <c r="B124">
        <v>66.5</v>
      </c>
    </row>
    <row r="125" spans="1:10" x14ac:dyDescent="0.5">
      <c r="A125">
        <v>524.67401123046875</v>
      </c>
      <c r="B125">
        <v>146.5</v>
      </c>
    </row>
    <row r="126" spans="1:10" x14ac:dyDescent="0.5">
      <c r="A126">
        <v>524.68402099609375</v>
      </c>
      <c r="B126">
        <v>196</v>
      </c>
    </row>
    <row r="127" spans="1:10" x14ac:dyDescent="0.5">
      <c r="A127">
        <v>524.6939697265625</v>
      </c>
      <c r="B127">
        <v>128.80000305175781</v>
      </c>
    </row>
    <row r="128" spans="1:10" x14ac:dyDescent="0.5">
      <c r="A128">
        <v>524.7039794921875</v>
      </c>
      <c r="B128">
        <v>62</v>
      </c>
    </row>
    <row r="129" spans="1:2" x14ac:dyDescent="0.5">
      <c r="A129">
        <v>524.7139892578125</v>
      </c>
      <c r="B129">
        <v>72.75</v>
      </c>
    </row>
    <row r="130" spans="1:2" x14ac:dyDescent="0.5">
      <c r="A130">
        <v>524.7239990234375</v>
      </c>
      <c r="B130">
        <v>140.30000305175781</v>
      </c>
    </row>
    <row r="131" spans="1:2" x14ac:dyDescent="0.5">
      <c r="A131">
        <v>524.7340087890625</v>
      </c>
      <c r="B131">
        <v>280.5</v>
      </c>
    </row>
    <row r="132" spans="1:2" x14ac:dyDescent="0.5">
      <c r="A132">
        <v>524.7440185546875</v>
      </c>
      <c r="B132">
        <v>751.5</v>
      </c>
    </row>
    <row r="133" spans="1:2" x14ac:dyDescent="0.5">
      <c r="A133">
        <v>524.7540283203125</v>
      </c>
      <c r="B133">
        <v>3123</v>
      </c>
    </row>
    <row r="134" spans="1:2" x14ac:dyDescent="0.5">
      <c r="A134">
        <v>524.76397705078125</v>
      </c>
      <c r="B134">
        <v>9607</v>
      </c>
    </row>
    <row r="135" spans="1:2" x14ac:dyDescent="0.5">
      <c r="A135">
        <v>524.77398681640625</v>
      </c>
      <c r="B135">
        <v>16640</v>
      </c>
    </row>
    <row r="136" spans="1:2" x14ac:dyDescent="0.5">
      <c r="A136">
        <v>524.78399658203125</v>
      </c>
      <c r="B136">
        <v>16050</v>
      </c>
    </row>
    <row r="137" spans="1:2" x14ac:dyDescent="0.5">
      <c r="A137">
        <v>524.79400634765625</v>
      </c>
      <c r="B137">
        <v>8746</v>
      </c>
    </row>
    <row r="138" spans="1:2" x14ac:dyDescent="0.5">
      <c r="A138">
        <v>524.80401611328125</v>
      </c>
      <c r="B138">
        <v>2939</v>
      </c>
    </row>
    <row r="139" spans="1:2" x14ac:dyDescent="0.5">
      <c r="A139">
        <v>524.81402587890625</v>
      </c>
      <c r="B139">
        <v>1005</v>
      </c>
    </row>
    <row r="140" spans="1:2" x14ac:dyDescent="0.5">
      <c r="A140">
        <v>524.823974609375</v>
      </c>
      <c r="B140">
        <v>705</v>
      </c>
    </row>
    <row r="141" spans="1:2" x14ac:dyDescent="0.5">
      <c r="A141">
        <v>524.833984375</v>
      </c>
      <c r="B141">
        <v>825.5</v>
      </c>
    </row>
    <row r="142" spans="1:2" x14ac:dyDescent="0.5">
      <c r="A142">
        <v>524.843994140625</v>
      </c>
      <c r="B142">
        <v>992.79998779296875</v>
      </c>
    </row>
    <row r="143" spans="1:2" x14ac:dyDescent="0.5">
      <c r="A143">
        <v>524.85400390625</v>
      </c>
      <c r="B143">
        <v>1001</v>
      </c>
    </row>
    <row r="144" spans="1:2" x14ac:dyDescent="0.5">
      <c r="A144">
        <v>524.864013671875</v>
      </c>
      <c r="B144">
        <v>773</v>
      </c>
    </row>
    <row r="145" spans="1:2" x14ac:dyDescent="0.5">
      <c r="A145">
        <v>524.8740234375</v>
      </c>
      <c r="B145">
        <v>464.79998779296875</v>
      </c>
    </row>
    <row r="146" spans="1:2" x14ac:dyDescent="0.5">
      <c r="A146">
        <v>524.88397216796875</v>
      </c>
      <c r="B146">
        <v>308</v>
      </c>
    </row>
    <row r="147" spans="1:2" x14ac:dyDescent="0.5">
      <c r="A147">
        <v>524.89398193359375</v>
      </c>
      <c r="B147">
        <v>208.5</v>
      </c>
    </row>
    <row r="148" spans="1:2" x14ac:dyDescent="0.5">
      <c r="A148">
        <v>524.90399169921875</v>
      </c>
      <c r="B148">
        <v>113</v>
      </c>
    </row>
    <row r="149" spans="1:2" x14ac:dyDescent="0.5">
      <c r="A149">
        <v>524.91400146484375</v>
      </c>
      <c r="B149">
        <v>105.30000305175781</v>
      </c>
    </row>
    <row r="150" spans="1:2" x14ac:dyDescent="0.5">
      <c r="A150">
        <v>524.92401123046875</v>
      </c>
      <c r="B150">
        <v>155.30000305175781</v>
      </c>
    </row>
    <row r="151" spans="1:2" x14ac:dyDescent="0.5">
      <c r="A151">
        <v>524.93402099609375</v>
      </c>
      <c r="B151">
        <v>211.19999694824219</v>
      </c>
    </row>
    <row r="152" spans="1:2" x14ac:dyDescent="0.5">
      <c r="A152">
        <v>524.9439697265625</v>
      </c>
      <c r="B152">
        <v>203</v>
      </c>
    </row>
    <row r="153" spans="1:2" x14ac:dyDescent="0.5">
      <c r="A153">
        <v>524.9539794921875</v>
      </c>
      <c r="B153">
        <v>127.30000305175781</v>
      </c>
    </row>
    <row r="154" spans="1:2" x14ac:dyDescent="0.5">
      <c r="A154">
        <v>524.9639892578125</v>
      </c>
      <c r="B154">
        <v>81</v>
      </c>
    </row>
    <row r="155" spans="1:2" x14ac:dyDescent="0.5">
      <c r="A155">
        <v>524.9739990234375</v>
      </c>
      <c r="B155">
        <v>94.75</v>
      </c>
    </row>
    <row r="156" spans="1:2" x14ac:dyDescent="0.5">
      <c r="A156">
        <v>524.9840087890625</v>
      </c>
      <c r="B156">
        <v>123.5</v>
      </c>
    </row>
    <row r="157" spans="1:2" x14ac:dyDescent="0.5">
      <c r="A157">
        <v>524.9940185546875</v>
      </c>
      <c r="B157">
        <v>136.69999694824219</v>
      </c>
    </row>
    <row r="158" spans="1:2" x14ac:dyDescent="0.5">
      <c r="A158">
        <v>525.0040283203125</v>
      </c>
      <c r="B158">
        <v>133.69999694824219</v>
      </c>
    </row>
    <row r="159" spans="1:2" x14ac:dyDescent="0.5">
      <c r="A159">
        <v>525.01397705078125</v>
      </c>
      <c r="B159">
        <v>115.30000305175781</v>
      </c>
    </row>
    <row r="160" spans="1:2" x14ac:dyDescent="0.5">
      <c r="A160">
        <v>525.02398681640625</v>
      </c>
      <c r="B160">
        <v>105</v>
      </c>
    </row>
    <row r="161" spans="1:2" x14ac:dyDescent="0.5">
      <c r="A161">
        <v>525.03399658203125</v>
      </c>
      <c r="B161">
        <v>98.25</v>
      </c>
    </row>
    <row r="162" spans="1:2" x14ac:dyDescent="0.5">
      <c r="A162">
        <v>525.04400634765625</v>
      </c>
      <c r="B162">
        <v>71.5</v>
      </c>
    </row>
    <row r="163" spans="1:2" x14ac:dyDescent="0.5">
      <c r="A163">
        <v>525.05401611328125</v>
      </c>
      <c r="B163">
        <v>70.75</v>
      </c>
    </row>
    <row r="164" spans="1:2" x14ac:dyDescent="0.5">
      <c r="A164">
        <v>525.06402587890625</v>
      </c>
      <c r="B164">
        <v>95</v>
      </c>
    </row>
    <row r="165" spans="1:2" x14ac:dyDescent="0.5">
      <c r="A165">
        <v>525.073974609375</v>
      </c>
      <c r="B165">
        <v>129.30000305175781</v>
      </c>
    </row>
    <row r="166" spans="1:2" x14ac:dyDescent="0.5">
      <c r="A166">
        <v>525.083984375</v>
      </c>
      <c r="B166">
        <v>169.80000305175781</v>
      </c>
    </row>
    <row r="167" spans="1:2" x14ac:dyDescent="0.5">
      <c r="A167">
        <v>525.093994140625</v>
      </c>
      <c r="B167">
        <v>185.30000305175781</v>
      </c>
    </row>
    <row r="168" spans="1:2" x14ac:dyDescent="0.5">
      <c r="A168">
        <v>525.10400390625</v>
      </c>
      <c r="B168">
        <v>159.30000305175781</v>
      </c>
    </row>
    <row r="169" spans="1:2" x14ac:dyDescent="0.5">
      <c r="A169">
        <v>525.114013671875</v>
      </c>
      <c r="B169">
        <v>98.25</v>
      </c>
    </row>
    <row r="170" spans="1:2" x14ac:dyDescent="0.5">
      <c r="A170">
        <v>525.1240234375</v>
      </c>
      <c r="B170">
        <v>73.75</v>
      </c>
    </row>
    <row r="171" spans="1:2" x14ac:dyDescent="0.5">
      <c r="A171">
        <v>525.13397216796875</v>
      </c>
      <c r="B171">
        <v>106</v>
      </c>
    </row>
    <row r="172" spans="1:2" x14ac:dyDescent="0.5">
      <c r="A172">
        <v>525.14398193359375</v>
      </c>
      <c r="B172">
        <v>135.69999694824219</v>
      </c>
    </row>
    <row r="173" spans="1:2" x14ac:dyDescent="0.5">
      <c r="A173">
        <v>525.15399169921875</v>
      </c>
      <c r="B173">
        <v>124.19999694824219</v>
      </c>
    </row>
    <row r="174" spans="1:2" x14ac:dyDescent="0.5">
      <c r="A174">
        <v>525.16400146484375</v>
      </c>
      <c r="B174">
        <v>98.25</v>
      </c>
    </row>
    <row r="175" spans="1:2" x14ac:dyDescent="0.5">
      <c r="A175">
        <v>525.17401123046875</v>
      </c>
      <c r="B175">
        <v>94.25</v>
      </c>
    </row>
    <row r="176" spans="1:2" x14ac:dyDescent="0.5">
      <c r="A176">
        <v>525.18499755859375</v>
      </c>
      <c r="B176">
        <v>125.80000305175781</v>
      </c>
    </row>
    <row r="177" spans="1:2" x14ac:dyDescent="0.5">
      <c r="A177">
        <v>525.19500732421875</v>
      </c>
      <c r="B177">
        <v>180.30000305175781</v>
      </c>
    </row>
    <row r="178" spans="1:2" x14ac:dyDescent="0.5">
      <c r="A178">
        <v>525.2039794921875</v>
      </c>
      <c r="B178">
        <v>186.30000305175781</v>
      </c>
    </row>
    <row r="179" spans="1:2" x14ac:dyDescent="0.5">
      <c r="A179">
        <v>525.2139892578125</v>
      </c>
      <c r="B179">
        <v>153.80000305175781</v>
      </c>
    </row>
    <row r="180" spans="1:2" x14ac:dyDescent="0.5">
      <c r="A180">
        <v>525.2239990234375</v>
      </c>
      <c r="B180">
        <v>172</v>
      </c>
    </row>
    <row r="181" spans="1:2" x14ac:dyDescent="0.5">
      <c r="A181">
        <v>525.2340087890625</v>
      </c>
      <c r="B181">
        <v>327.5</v>
      </c>
    </row>
    <row r="182" spans="1:2" x14ac:dyDescent="0.5">
      <c r="A182">
        <v>525.2449951171875</v>
      </c>
      <c r="B182">
        <v>979.70001220703125</v>
      </c>
    </row>
    <row r="183" spans="1:2" x14ac:dyDescent="0.5">
      <c r="A183">
        <v>525.2550048828125</v>
      </c>
      <c r="B183">
        <v>4895</v>
      </c>
    </row>
    <row r="184" spans="1:2" x14ac:dyDescent="0.5">
      <c r="A184">
        <v>525.2650146484375</v>
      </c>
      <c r="B184">
        <v>23810</v>
      </c>
    </row>
    <row r="185" spans="1:2" x14ac:dyDescent="0.5">
      <c r="A185">
        <v>525.2750244140625</v>
      </c>
      <c r="B185">
        <v>56420</v>
      </c>
    </row>
    <row r="186" spans="1:2" x14ac:dyDescent="0.5">
      <c r="A186">
        <v>525.28497314453125</v>
      </c>
      <c r="B186">
        <v>65340</v>
      </c>
    </row>
    <row r="187" spans="1:2" x14ac:dyDescent="0.5">
      <c r="A187">
        <v>525.29400634765625</v>
      </c>
      <c r="B187">
        <v>37800</v>
      </c>
    </row>
    <row r="188" spans="1:2" x14ac:dyDescent="0.5">
      <c r="A188">
        <v>525.30499267578125</v>
      </c>
      <c r="B188">
        <v>10680</v>
      </c>
    </row>
    <row r="189" spans="1:2" x14ac:dyDescent="0.5">
      <c r="A189">
        <v>525.31500244140625</v>
      </c>
      <c r="B189">
        <v>1800</v>
      </c>
    </row>
    <row r="190" spans="1:2" x14ac:dyDescent="0.5">
      <c r="A190">
        <v>525.32501220703125</v>
      </c>
      <c r="B190">
        <v>576.29998779296875</v>
      </c>
    </row>
    <row r="191" spans="1:2" x14ac:dyDescent="0.5">
      <c r="A191">
        <v>525.33502197265625</v>
      </c>
      <c r="B191">
        <v>559</v>
      </c>
    </row>
    <row r="192" spans="1:2" x14ac:dyDescent="0.5">
      <c r="A192">
        <v>525.344970703125</v>
      </c>
      <c r="B192">
        <v>696.29998779296875</v>
      </c>
    </row>
    <row r="193" spans="1:2" x14ac:dyDescent="0.5">
      <c r="A193">
        <v>525.35498046875</v>
      </c>
      <c r="B193">
        <v>725.5</v>
      </c>
    </row>
    <row r="194" spans="1:2" x14ac:dyDescent="0.5">
      <c r="A194">
        <v>525.364990234375</v>
      </c>
      <c r="B194">
        <v>561.20001220703125</v>
      </c>
    </row>
    <row r="195" spans="1:2" x14ac:dyDescent="0.5">
      <c r="A195">
        <v>525.375</v>
      </c>
      <c r="B195">
        <v>402.5</v>
      </c>
    </row>
    <row r="196" spans="1:2" x14ac:dyDescent="0.5">
      <c r="A196">
        <v>525.385009765625</v>
      </c>
      <c r="B196">
        <v>340.79998779296875</v>
      </c>
    </row>
    <row r="197" spans="1:2" x14ac:dyDescent="0.5">
      <c r="A197">
        <v>525.39501953125</v>
      </c>
      <c r="B197">
        <v>260.29998779296875</v>
      </c>
    </row>
    <row r="198" spans="1:2" x14ac:dyDescent="0.5">
      <c r="A198">
        <v>525.405029296875</v>
      </c>
      <c r="B198">
        <v>208.30000305175781</v>
      </c>
    </row>
    <row r="199" spans="1:2" x14ac:dyDescent="0.5">
      <c r="A199">
        <v>525.41497802734375</v>
      </c>
      <c r="B199">
        <v>165</v>
      </c>
    </row>
    <row r="200" spans="1:2" x14ac:dyDescent="0.5">
      <c r="A200">
        <v>525.42498779296875</v>
      </c>
      <c r="B200">
        <v>95.25</v>
      </c>
    </row>
    <row r="201" spans="1:2" x14ac:dyDescent="0.5">
      <c r="A201">
        <v>525.43499755859375</v>
      </c>
      <c r="B201">
        <v>77.25</v>
      </c>
    </row>
    <row r="202" spans="1:2" x14ac:dyDescent="0.5">
      <c r="A202">
        <v>525.44500732421875</v>
      </c>
      <c r="B202">
        <v>95</v>
      </c>
    </row>
    <row r="203" spans="1:2" x14ac:dyDescent="0.5">
      <c r="A203">
        <v>525.45501708984375</v>
      </c>
      <c r="B203">
        <v>135</v>
      </c>
    </row>
    <row r="204" spans="1:2" x14ac:dyDescent="0.5">
      <c r="A204">
        <v>525.46502685546875</v>
      </c>
      <c r="B204">
        <v>193.5</v>
      </c>
    </row>
    <row r="205" spans="1:2" x14ac:dyDescent="0.5">
      <c r="A205">
        <v>525.4749755859375</v>
      </c>
      <c r="B205">
        <v>192.5</v>
      </c>
    </row>
    <row r="206" spans="1:2" x14ac:dyDescent="0.5">
      <c r="A206">
        <v>525.4849853515625</v>
      </c>
      <c r="B206">
        <v>158.5</v>
      </c>
    </row>
    <row r="207" spans="1:2" x14ac:dyDescent="0.5">
      <c r="A207">
        <v>525.4949951171875</v>
      </c>
      <c r="B207">
        <v>151.80000305175781</v>
      </c>
    </row>
    <row r="208" spans="1:2" x14ac:dyDescent="0.5">
      <c r="A208">
        <v>525.5050048828125</v>
      </c>
      <c r="B208">
        <v>135.30000305175781</v>
      </c>
    </row>
    <row r="209" spans="1:2" x14ac:dyDescent="0.5">
      <c r="A209">
        <v>525.5150146484375</v>
      </c>
      <c r="B209">
        <v>150.5</v>
      </c>
    </row>
    <row r="210" spans="1:2" x14ac:dyDescent="0.5">
      <c r="A210">
        <v>525.5250244140625</v>
      </c>
      <c r="B210">
        <v>209</v>
      </c>
    </row>
    <row r="211" spans="1:2" x14ac:dyDescent="0.5">
      <c r="A211">
        <v>525.53497314453125</v>
      </c>
      <c r="B211">
        <v>233.69999694824219</v>
      </c>
    </row>
    <row r="212" spans="1:2" x14ac:dyDescent="0.5">
      <c r="A212">
        <v>525.54498291015625</v>
      </c>
      <c r="B212">
        <v>212.69999694824219</v>
      </c>
    </row>
    <row r="213" spans="1:2" x14ac:dyDescent="0.5">
      <c r="A213">
        <v>525.55499267578125</v>
      </c>
      <c r="B213">
        <v>198.80000305175781</v>
      </c>
    </row>
    <row r="214" spans="1:2" x14ac:dyDescent="0.5">
      <c r="A214">
        <v>525.56500244140625</v>
      </c>
      <c r="B214">
        <v>200.5</v>
      </c>
    </row>
    <row r="215" spans="1:2" x14ac:dyDescent="0.5">
      <c r="A215">
        <v>525.57501220703125</v>
      </c>
      <c r="B215">
        <v>192.30000305175781</v>
      </c>
    </row>
    <row r="216" spans="1:2" x14ac:dyDescent="0.5">
      <c r="A216">
        <v>525.58502197265625</v>
      </c>
      <c r="B216">
        <v>187</v>
      </c>
    </row>
    <row r="217" spans="1:2" x14ac:dyDescent="0.5">
      <c r="A217">
        <v>525.594970703125</v>
      </c>
      <c r="B217">
        <v>163</v>
      </c>
    </row>
    <row r="218" spans="1:2" x14ac:dyDescent="0.5">
      <c r="A218">
        <v>525.60498046875</v>
      </c>
      <c r="B218">
        <v>142</v>
      </c>
    </row>
    <row r="219" spans="1:2" x14ac:dyDescent="0.5">
      <c r="A219">
        <v>525.614990234375</v>
      </c>
      <c r="B219">
        <v>158.5</v>
      </c>
    </row>
    <row r="220" spans="1:2" x14ac:dyDescent="0.5">
      <c r="A220">
        <v>525.625</v>
      </c>
      <c r="B220">
        <v>146.19999694824219</v>
      </c>
    </row>
    <row r="221" spans="1:2" x14ac:dyDescent="0.5">
      <c r="A221">
        <v>525.635009765625</v>
      </c>
      <c r="B221">
        <v>136.30000305175781</v>
      </c>
    </row>
    <row r="222" spans="1:2" x14ac:dyDescent="0.5">
      <c r="A222">
        <v>525.64501953125</v>
      </c>
      <c r="B222">
        <v>184</v>
      </c>
    </row>
    <row r="223" spans="1:2" x14ac:dyDescent="0.5">
      <c r="A223">
        <v>525.655029296875</v>
      </c>
      <c r="B223">
        <v>242.80000305175781</v>
      </c>
    </row>
    <row r="224" spans="1:2" x14ac:dyDescent="0.5">
      <c r="A224">
        <v>525.66497802734375</v>
      </c>
      <c r="B224">
        <v>291.79998779296875</v>
      </c>
    </row>
    <row r="225" spans="1:2" x14ac:dyDescent="0.5">
      <c r="A225">
        <v>525.67498779296875</v>
      </c>
      <c r="B225">
        <v>312</v>
      </c>
    </row>
    <row r="226" spans="1:2" x14ac:dyDescent="0.5">
      <c r="A226">
        <v>525.68499755859375</v>
      </c>
      <c r="B226">
        <v>282.20001220703125</v>
      </c>
    </row>
    <row r="227" spans="1:2" x14ac:dyDescent="0.5">
      <c r="A227">
        <v>525.69500732421875</v>
      </c>
      <c r="B227">
        <v>279</v>
      </c>
    </row>
    <row r="228" spans="1:2" x14ac:dyDescent="0.5">
      <c r="A228">
        <v>525.70501708984375</v>
      </c>
      <c r="B228">
        <v>357</v>
      </c>
    </row>
    <row r="229" spans="1:2" x14ac:dyDescent="0.5">
      <c r="A229">
        <v>525.71502685546875</v>
      </c>
      <c r="B229">
        <v>363</v>
      </c>
    </row>
    <row r="230" spans="1:2" x14ac:dyDescent="0.5">
      <c r="A230">
        <v>525.7249755859375</v>
      </c>
      <c r="B230">
        <v>337.70001220703125</v>
      </c>
    </row>
    <row r="231" spans="1:2" x14ac:dyDescent="0.5">
      <c r="A231">
        <v>525.7349853515625</v>
      </c>
      <c r="B231">
        <v>446.79998779296875</v>
      </c>
    </row>
    <row r="232" spans="1:2" x14ac:dyDescent="0.5">
      <c r="A232">
        <v>525.7449951171875</v>
      </c>
      <c r="B232">
        <v>724.70001220703125</v>
      </c>
    </row>
    <row r="233" spans="1:2" x14ac:dyDescent="0.5">
      <c r="A233">
        <v>525.7550048828125</v>
      </c>
      <c r="B233">
        <v>3621</v>
      </c>
    </row>
    <row r="234" spans="1:2" x14ac:dyDescent="0.5">
      <c r="A234">
        <v>525.7650146484375</v>
      </c>
      <c r="B234">
        <v>32260</v>
      </c>
    </row>
    <row r="235" spans="1:2" x14ac:dyDescent="0.5">
      <c r="A235">
        <v>525.7750244140625</v>
      </c>
      <c r="B235">
        <v>118700</v>
      </c>
    </row>
    <row r="236" spans="1:2" x14ac:dyDescent="0.5">
      <c r="A236">
        <v>525.78497314453125</v>
      </c>
      <c r="B236">
        <v>179400</v>
      </c>
    </row>
    <row r="237" spans="1:2" x14ac:dyDescent="0.5">
      <c r="A237">
        <v>525.79498291015625</v>
      </c>
      <c r="B237">
        <v>118800</v>
      </c>
    </row>
    <row r="238" spans="1:2" x14ac:dyDescent="0.5">
      <c r="A238">
        <v>525.80499267578125</v>
      </c>
      <c r="B238">
        <v>31850</v>
      </c>
    </row>
    <row r="239" spans="1:2" x14ac:dyDescent="0.5">
      <c r="A239">
        <v>525.81500244140625</v>
      </c>
      <c r="B239">
        <v>3180</v>
      </c>
    </row>
    <row r="240" spans="1:2" x14ac:dyDescent="0.5">
      <c r="A240">
        <v>525.82501220703125</v>
      </c>
      <c r="B240">
        <v>614.79998779296875</v>
      </c>
    </row>
    <row r="241" spans="1:2" x14ac:dyDescent="0.5">
      <c r="A241">
        <v>525.83502197265625</v>
      </c>
      <c r="B241">
        <v>922</v>
      </c>
    </row>
    <row r="242" spans="1:2" x14ac:dyDescent="0.5">
      <c r="A242">
        <v>525.844970703125</v>
      </c>
      <c r="B242">
        <v>1468</v>
      </c>
    </row>
    <row r="243" spans="1:2" x14ac:dyDescent="0.5">
      <c r="A243">
        <v>525.85498046875</v>
      </c>
      <c r="B243">
        <v>1370</v>
      </c>
    </row>
    <row r="244" spans="1:2" x14ac:dyDescent="0.5">
      <c r="A244">
        <v>525.864990234375</v>
      </c>
      <c r="B244">
        <v>805</v>
      </c>
    </row>
    <row r="245" spans="1:2" x14ac:dyDescent="0.5">
      <c r="A245">
        <v>525.875</v>
      </c>
      <c r="B245">
        <v>420.70001220703125</v>
      </c>
    </row>
    <row r="246" spans="1:2" x14ac:dyDescent="0.5">
      <c r="A246">
        <v>525.885009765625</v>
      </c>
      <c r="B246">
        <v>282.20001220703125</v>
      </c>
    </row>
    <row r="247" spans="1:2" x14ac:dyDescent="0.5">
      <c r="A247">
        <v>525.89501953125</v>
      </c>
      <c r="B247">
        <v>303.29998779296875</v>
      </c>
    </row>
    <row r="248" spans="1:2" x14ac:dyDescent="0.5">
      <c r="A248">
        <v>525.905029296875</v>
      </c>
      <c r="B248">
        <v>487.20001220703125</v>
      </c>
    </row>
    <row r="249" spans="1:2" x14ac:dyDescent="0.5">
      <c r="A249">
        <v>525.91497802734375</v>
      </c>
      <c r="B249">
        <v>571.5</v>
      </c>
    </row>
    <row r="250" spans="1:2" x14ac:dyDescent="0.5">
      <c r="A250">
        <v>525.92498779296875</v>
      </c>
      <c r="B250">
        <v>399.5</v>
      </c>
    </row>
    <row r="251" spans="1:2" x14ac:dyDescent="0.5">
      <c r="A251">
        <v>525.93499755859375</v>
      </c>
      <c r="B251">
        <v>208.69999694824219</v>
      </c>
    </row>
    <row r="252" spans="1:2" x14ac:dyDescent="0.5">
      <c r="A252">
        <v>525.94500732421875</v>
      </c>
      <c r="B252">
        <v>255.30000305175781</v>
      </c>
    </row>
    <row r="253" spans="1:2" x14ac:dyDescent="0.5">
      <c r="A253">
        <v>525.95501708984375</v>
      </c>
      <c r="B253">
        <v>399.5</v>
      </c>
    </row>
    <row r="254" spans="1:2" x14ac:dyDescent="0.5">
      <c r="A254">
        <v>525.96502685546875</v>
      </c>
      <c r="B254">
        <v>574</v>
      </c>
    </row>
    <row r="255" spans="1:2" x14ac:dyDescent="0.5">
      <c r="A255">
        <v>525.9749755859375</v>
      </c>
      <c r="B255">
        <v>809</v>
      </c>
    </row>
    <row r="256" spans="1:2" x14ac:dyDescent="0.5">
      <c r="A256">
        <v>525.9849853515625</v>
      </c>
      <c r="B256">
        <v>735.5</v>
      </c>
    </row>
    <row r="257" spans="1:2" x14ac:dyDescent="0.5">
      <c r="A257">
        <v>525.9949951171875</v>
      </c>
      <c r="B257">
        <v>481</v>
      </c>
    </row>
    <row r="258" spans="1:2" x14ac:dyDescent="0.5">
      <c r="A258">
        <v>526.0050048828125</v>
      </c>
      <c r="B258">
        <v>362.29998779296875</v>
      </c>
    </row>
    <row r="259" spans="1:2" x14ac:dyDescent="0.5">
      <c r="A259">
        <v>526.0150146484375</v>
      </c>
      <c r="B259">
        <v>228.80000305175781</v>
      </c>
    </row>
    <row r="260" spans="1:2" x14ac:dyDescent="0.5">
      <c r="A260">
        <v>526.0250244140625</v>
      </c>
      <c r="B260">
        <v>188</v>
      </c>
    </row>
    <row r="261" spans="1:2" x14ac:dyDescent="0.5">
      <c r="A261">
        <v>526.03497314453125</v>
      </c>
      <c r="B261">
        <v>278.79998779296875</v>
      </c>
    </row>
    <row r="262" spans="1:2" x14ac:dyDescent="0.5">
      <c r="A262">
        <v>526.04498291015625</v>
      </c>
      <c r="B262">
        <v>251.80000305175781</v>
      </c>
    </row>
    <row r="263" spans="1:2" x14ac:dyDescent="0.5">
      <c r="A263">
        <v>526.05499267578125</v>
      </c>
      <c r="B263">
        <v>157.5</v>
      </c>
    </row>
    <row r="264" spans="1:2" x14ac:dyDescent="0.5">
      <c r="A264">
        <v>526.06500244140625</v>
      </c>
      <c r="B264">
        <v>150</v>
      </c>
    </row>
    <row r="265" spans="1:2" x14ac:dyDescent="0.5">
      <c r="A265">
        <v>526.07501220703125</v>
      </c>
      <c r="B265">
        <v>211.5</v>
      </c>
    </row>
    <row r="266" spans="1:2" x14ac:dyDescent="0.5">
      <c r="A266">
        <v>526.08502197265625</v>
      </c>
      <c r="B266">
        <v>289.79998779296875</v>
      </c>
    </row>
    <row r="267" spans="1:2" x14ac:dyDescent="0.5">
      <c r="A267">
        <v>526.094970703125</v>
      </c>
      <c r="B267">
        <v>348</v>
      </c>
    </row>
    <row r="268" spans="1:2" x14ac:dyDescent="0.5">
      <c r="A268">
        <v>526.10498046875</v>
      </c>
      <c r="B268">
        <v>330</v>
      </c>
    </row>
    <row r="269" spans="1:2" x14ac:dyDescent="0.5">
      <c r="A269">
        <v>526.114990234375</v>
      </c>
      <c r="B269">
        <v>267.20001220703125</v>
      </c>
    </row>
    <row r="270" spans="1:2" x14ac:dyDescent="0.5">
      <c r="A270">
        <v>526.125</v>
      </c>
      <c r="B270">
        <v>239.80000305175781</v>
      </c>
    </row>
    <row r="271" spans="1:2" x14ac:dyDescent="0.5">
      <c r="A271">
        <v>526.135009765625</v>
      </c>
      <c r="B271">
        <v>165.5</v>
      </c>
    </row>
    <row r="272" spans="1:2" x14ac:dyDescent="0.5">
      <c r="A272">
        <v>526.14501953125</v>
      </c>
      <c r="B272">
        <v>84.75</v>
      </c>
    </row>
    <row r="273" spans="1:2" x14ac:dyDescent="0.5">
      <c r="A273">
        <v>526.155029296875</v>
      </c>
      <c r="B273">
        <v>150.19999694824219</v>
      </c>
    </row>
    <row r="274" spans="1:2" x14ac:dyDescent="0.5">
      <c r="A274">
        <v>526.16497802734375</v>
      </c>
      <c r="B274">
        <v>283.29998779296875</v>
      </c>
    </row>
    <row r="275" spans="1:2" x14ac:dyDescent="0.5">
      <c r="A275">
        <v>526.17498779296875</v>
      </c>
      <c r="B275">
        <v>291.5</v>
      </c>
    </row>
    <row r="276" spans="1:2" x14ac:dyDescent="0.5">
      <c r="A276">
        <v>526.18499755859375</v>
      </c>
      <c r="B276">
        <v>259</v>
      </c>
    </row>
    <row r="277" spans="1:2" x14ac:dyDescent="0.5">
      <c r="A277">
        <v>526.19500732421875</v>
      </c>
      <c r="B277">
        <v>383</v>
      </c>
    </row>
    <row r="278" spans="1:2" x14ac:dyDescent="0.5">
      <c r="A278">
        <v>526.20501708984375</v>
      </c>
      <c r="B278">
        <v>501</v>
      </c>
    </row>
    <row r="279" spans="1:2" x14ac:dyDescent="0.5">
      <c r="A279">
        <v>526.21502685546875</v>
      </c>
      <c r="B279">
        <v>436</v>
      </c>
    </row>
    <row r="280" spans="1:2" x14ac:dyDescent="0.5">
      <c r="A280">
        <v>526.2249755859375</v>
      </c>
      <c r="B280">
        <v>374</v>
      </c>
    </row>
    <row r="281" spans="1:2" x14ac:dyDescent="0.5">
      <c r="A281">
        <v>526.2349853515625</v>
      </c>
      <c r="B281">
        <v>471.29998779296875</v>
      </c>
    </row>
    <row r="282" spans="1:2" x14ac:dyDescent="0.5">
      <c r="A282">
        <v>526.2449951171875</v>
      </c>
      <c r="B282">
        <v>681.29998779296875</v>
      </c>
    </row>
    <row r="283" spans="1:2" x14ac:dyDescent="0.5">
      <c r="A283">
        <v>526.2550048828125</v>
      </c>
      <c r="B283">
        <v>2283</v>
      </c>
    </row>
    <row r="284" spans="1:2" x14ac:dyDescent="0.5">
      <c r="A284">
        <v>526.2659912109375</v>
      </c>
      <c r="B284">
        <v>23970</v>
      </c>
    </row>
    <row r="285" spans="1:2" x14ac:dyDescent="0.5">
      <c r="A285">
        <v>526.2760009765625</v>
      </c>
      <c r="B285">
        <v>135500</v>
      </c>
    </row>
    <row r="286" spans="1:2" x14ac:dyDescent="0.5">
      <c r="A286">
        <v>526.2860107421875</v>
      </c>
      <c r="B286">
        <v>260500</v>
      </c>
    </row>
    <row r="287" spans="1:2" x14ac:dyDescent="0.5">
      <c r="A287">
        <v>526.2960205078125</v>
      </c>
      <c r="B287">
        <v>206600</v>
      </c>
    </row>
    <row r="288" spans="1:2" x14ac:dyDescent="0.5">
      <c r="A288">
        <v>526.3060302734375</v>
      </c>
      <c r="B288">
        <v>65400</v>
      </c>
    </row>
    <row r="289" spans="1:2" x14ac:dyDescent="0.5">
      <c r="A289">
        <v>526.31597900390625</v>
      </c>
      <c r="B289">
        <v>6629</v>
      </c>
    </row>
    <row r="290" spans="1:2" x14ac:dyDescent="0.5">
      <c r="A290">
        <v>526.32598876953125</v>
      </c>
      <c r="B290">
        <v>1109</v>
      </c>
    </row>
    <row r="291" spans="1:2" x14ac:dyDescent="0.5">
      <c r="A291">
        <v>526.33599853515625</v>
      </c>
      <c r="B291">
        <v>1035</v>
      </c>
    </row>
    <row r="292" spans="1:2" x14ac:dyDescent="0.5">
      <c r="A292">
        <v>526.34600830078125</v>
      </c>
      <c r="B292">
        <v>1725</v>
      </c>
    </row>
    <row r="293" spans="1:2" x14ac:dyDescent="0.5">
      <c r="A293">
        <v>526.35601806640625</v>
      </c>
      <c r="B293">
        <v>1929</v>
      </c>
    </row>
    <row r="294" spans="1:2" x14ac:dyDescent="0.5">
      <c r="A294">
        <v>526.36602783203125</v>
      </c>
      <c r="B294">
        <v>1147</v>
      </c>
    </row>
    <row r="295" spans="1:2" x14ac:dyDescent="0.5">
      <c r="A295">
        <v>526.3759765625</v>
      </c>
      <c r="B295">
        <v>410.5</v>
      </c>
    </row>
    <row r="296" spans="1:2" x14ac:dyDescent="0.5">
      <c r="A296">
        <v>526.385986328125</v>
      </c>
      <c r="B296">
        <v>249</v>
      </c>
    </row>
    <row r="297" spans="1:2" x14ac:dyDescent="0.5">
      <c r="A297">
        <v>526.39599609375</v>
      </c>
      <c r="B297">
        <v>675.79998779296875</v>
      </c>
    </row>
    <row r="298" spans="1:2" x14ac:dyDescent="0.5">
      <c r="A298">
        <v>526.406005859375</v>
      </c>
      <c r="B298">
        <v>1612</v>
      </c>
    </row>
    <row r="299" spans="1:2" x14ac:dyDescent="0.5">
      <c r="A299">
        <v>526.416015625</v>
      </c>
      <c r="B299">
        <v>1834</v>
      </c>
    </row>
    <row r="300" spans="1:2" x14ac:dyDescent="0.5">
      <c r="A300">
        <v>526.426025390625</v>
      </c>
      <c r="B300">
        <v>982</v>
      </c>
    </row>
    <row r="301" spans="1:2" x14ac:dyDescent="0.5">
      <c r="A301">
        <v>526.43597412109375</v>
      </c>
      <c r="B301">
        <v>308</v>
      </c>
    </row>
    <row r="302" spans="1:2" x14ac:dyDescent="0.5">
      <c r="A302">
        <v>526.44598388671875</v>
      </c>
      <c r="B302">
        <v>189.5</v>
      </c>
    </row>
    <row r="303" spans="1:2" x14ac:dyDescent="0.5">
      <c r="A303">
        <v>526.45599365234375</v>
      </c>
      <c r="B303">
        <v>228.30000305175781</v>
      </c>
    </row>
    <row r="304" spans="1:2" x14ac:dyDescent="0.5">
      <c r="A304">
        <v>526.46600341796875</v>
      </c>
      <c r="B304">
        <v>671.5</v>
      </c>
    </row>
    <row r="305" spans="1:2" x14ac:dyDescent="0.5">
      <c r="A305">
        <v>526.47601318359375</v>
      </c>
      <c r="B305">
        <v>1489</v>
      </c>
    </row>
    <row r="306" spans="1:2" x14ac:dyDescent="0.5">
      <c r="A306">
        <v>526.48602294921875</v>
      </c>
      <c r="B306">
        <v>1548</v>
      </c>
    </row>
    <row r="307" spans="1:2" x14ac:dyDescent="0.5">
      <c r="A307">
        <v>526.4959716796875</v>
      </c>
      <c r="B307">
        <v>756.29998779296875</v>
      </c>
    </row>
    <row r="308" spans="1:2" x14ac:dyDescent="0.5">
      <c r="A308">
        <v>526.5059814453125</v>
      </c>
      <c r="B308">
        <v>299.5</v>
      </c>
    </row>
    <row r="309" spans="1:2" x14ac:dyDescent="0.5">
      <c r="A309">
        <v>526.5159912109375</v>
      </c>
      <c r="B309">
        <v>283.5</v>
      </c>
    </row>
    <row r="310" spans="1:2" x14ac:dyDescent="0.5">
      <c r="A310">
        <v>526.5260009765625</v>
      </c>
      <c r="B310">
        <v>291.5</v>
      </c>
    </row>
    <row r="311" spans="1:2" x14ac:dyDescent="0.5">
      <c r="A311">
        <v>526.5360107421875</v>
      </c>
      <c r="B311">
        <v>347.29998779296875</v>
      </c>
    </row>
    <row r="312" spans="1:2" x14ac:dyDescent="0.5">
      <c r="A312">
        <v>526.5460205078125</v>
      </c>
      <c r="B312">
        <v>356.5</v>
      </c>
    </row>
    <row r="313" spans="1:2" x14ac:dyDescent="0.5">
      <c r="A313">
        <v>526.5560302734375</v>
      </c>
      <c r="B313">
        <v>289</v>
      </c>
    </row>
    <row r="314" spans="1:2" x14ac:dyDescent="0.5">
      <c r="A314">
        <v>526.56597900390625</v>
      </c>
      <c r="B314">
        <v>267.20001220703125</v>
      </c>
    </row>
    <row r="315" spans="1:2" x14ac:dyDescent="0.5">
      <c r="A315">
        <v>526.57598876953125</v>
      </c>
      <c r="B315">
        <v>303</v>
      </c>
    </row>
    <row r="316" spans="1:2" x14ac:dyDescent="0.5">
      <c r="A316">
        <v>526.58599853515625</v>
      </c>
      <c r="B316">
        <v>400</v>
      </c>
    </row>
    <row r="317" spans="1:2" x14ac:dyDescent="0.5">
      <c r="A317">
        <v>526.59600830078125</v>
      </c>
      <c r="B317">
        <v>453.5</v>
      </c>
    </row>
    <row r="318" spans="1:2" x14ac:dyDescent="0.5">
      <c r="A318">
        <v>526.60601806640625</v>
      </c>
      <c r="B318">
        <v>388.5</v>
      </c>
    </row>
    <row r="319" spans="1:2" x14ac:dyDescent="0.5">
      <c r="A319">
        <v>526.61602783203125</v>
      </c>
      <c r="B319">
        <v>321.20001220703125</v>
      </c>
    </row>
    <row r="320" spans="1:2" x14ac:dyDescent="0.5">
      <c r="A320">
        <v>526.6259765625</v>
      </c>
      <c r="B320">
        <v>278.79998779296875</v>
      </c>
    </row>
    <row r="321" spans="1:2" x14ac:dyDescent="0.5">
      <c r="A321">
        <v>526.635986328125</v>
      </c>
      <c r="B321">
        <v>251</v>
      </c>
    </row>
    <row r="322" spans="1:2" x14ac:dyDescent="0.5">
      <c r="A322">
        <v>526.64599609375</v>
      </c>
      <c r="B322">
        <v>231</v>
      </c>
    </row>
    <row r="323" spans="1:2" x14ac:dyDescent="0.5">
      <c r="A323">
        <v>526.656005859375</v>
      </c>
      <c r="B323">
        <v>197.19999694824219</v>
      </c>
    </row>
    <row r="324" spans="1:2" x14ac:dyDescent="0.5">
      <c r="A324">
        <v>526.666015625</v>
      </c>
      <c r="B324">
        <v>289.79998779296875</v>
      </c>
    </row>
    <row r="325" spans="1:2" x14ac:dyDescent="0.5">
      <c r="A325">
        <v>526.676025390625</v>
      </c>
      <c r="B325">
        <v>446</v>
      </c>
    </row>
    <row r="326" spans="1:2" x14ac:dyDescent="0.5">
      <c r="A326">
        <v>526.68597412109375</v>
      </c>
      <c r="B326">
        <v>404.79998779296875</v>
      </c>
    </row>
    <row r="327" spans="1:2" x14ac:dyDescent="0.5">
      <c r="A327">
        <v>526.69598388671875</v>
      </c>
      <c r="B327">
        <v>274.5</v>
      </c>
    </row>
    <row r="328" spans="1:2" x14ac:dyDescent="0.5">
      <c r="A328">
        <v>526.70599365234375</v>
      </c>
      <c r="B328">
        <v>284.5</v>
      </c>
    </row>
    <row r="329" spans="1:2" x14ac:dyDescent="0.5">
      <c r="A329">
        <v>526.71600341796875</v>
      </c>
      <c r="B329">
        <v>365.79998779296875</v>
      </c>
    </row>
    <row r="330" spans="1:2" x14ac:dyDescent="0.5">
      <c r="A330">
        <v>526.72601318359375</v>
      </c>
      <c r="B330">
        <v>351</v>
      </c>
    </row>
    <row r="331" spans="1:2" x14ac:dyDescent="0.5">
      <c r="A331">
        <v>526.73602294921875</v>
      </c>
      <c r="B331">
        <v>256.5</v>
      </c>
    </row>
    <row r="332" spans="1:2" x14ac:dyDescent="0.5">
      <c r="A332">
        <v>526.7459716796875</v>
      </c>
      <c r="B332">
        <v>364.29998779296875</v>
      </c>
    </row>
    <row r="333" spans="1:2" x14ac:dyDescent="0.5">
      <c r="A333">
        <v>526.7559814453125</v>
      </c>
      <c r="B333">
        <v>1766</v>
      </c>
    </row>
    <row r="334" spans="1:2" x14ac:dyDescent="0.5">
      <c r="A334">
        <v>526.7659912109375</v>
      </c>
      <c r="B334">
        <v>16010</v>
      </c>
    </row>
    <row r="335" spans="1:2" x14ac:dyDescent="0.5">
      <c r="A335">
        <v>526.7760009765625</v>
      </c>
      <c r="B335">
        <v>103900</v>
      </c>
    </row>
    <row r="336" spans="1:2" x14ac:dyDescent="0.5">
      <c r="A336">
        <v>526.7860107421875</v>
      </c>
      <c r="B336">
        <v>229100</v>
      </c>
    </row>
    <row r="337" spans="1:2" x14ac:dyDescent="0.5">
      <c r="A337">
        <v>526.7960205078125</v>
      </c>
      <c r="B337">
        <v>211200</v>
      </c>
    </row>
    <row r="338" spans="1:2" x14ac:dyDescent="0.5">
      <c r="A338">
        <v>526.8060302734375</v>
      </c>
      <c r="B338">
        <v>80260</v>
      </c>
    </row>
    <row r="339" spans="1:2" x14ac:dyDescent="0.5">
      <c r="A339">
        <v>526.81597900390625</v>
      </c>
      <c r="B339">
        <v>9489</v>
      </c>
    </row>
    <row r="340" spans="1:2" x14ac:dyDescent="0.5">
      <c r="A340">
        <v>526.8270263671875</v>
      </c>
      <c r="B340">
        <v>1036</v>
      </c>
    </row>
    <row r="341" spans="1:2" x14ac:dyDescent="0.5">
      <c r="A341">
        <v>526.83697509765625</v>
      </c>
      <c r="B341">
        <v>789.5</v>
      </c>
    </row>
    <row r="342" spans="1:2" x14ac:dyDescent="0.5">
      <c r="A342">
        <v>526.84698486328125</v>
      </c>
      <c r="B342">
        <v>1590</v>
      </c>
    </row>
    <row r="343" spans="1:2" x14ac:dyDescent="0.5">
      <c r="A343">
        <v>526.85699462890625</v>
      </c>
      <c r="B343">
        <v>2109</v>
      </c>
    </row>
    <row r="344" spans="1:2" x14ac:dyDescent="0.5">
      <c r="A344">
        <v>526.86700439453125</v>
      </c>
      <c r="B344">
        <v>1476</v>
      </c>
    </row>
    <row r="345" spans="1:2" x14ac:dyDescent="0.5">
      <c r="A345">
        <v>526.87701416015625</v>
      </c>
      <c r="B345">
        <v>587.79998779296875</v>
      </c>
    </row>
    <row r="346" spans="1:2" x14ac:dyDescent="0.5">
      <c r="A346">
        <v>526.88702392578125</v>
      </c>
      <c r="B346">
        <v>234</v>
      </c>
    </row>
    <row r="347" spans="1:2" x14ac:dyDescent="0.5">
      <c r="A347">
        <v>526.89697265625</v>
      </c>
      <c r="B347">
        <v>507.5</v>
      </c>
    </row>
    <row r="348" spans="1:2" x14ac:dyDescent="0.5">
      <c r="A348">
        <v>526.906982421875</v>
      </c>
      <c r="B348">
        <v>1660</v>
      </c>
    </row>
    <row r="349" spans="1:2" x14ac:dyDescent="0.5">
      <c r="A349">
        <v>526.9169921875</v>
      </c>
      <c r="B349">
        <v>2389</v>
      </c>
    </row>
    <row r="350" spans="1:2" x14ac:dyDescent="0.5">
      <c r="A350">
        <v>526.927001953125</v>
      </c>
      <c r="B350">
        <v>1482</v>
      </c>
    </row>
    <row r="351" spans="1:2" x14ac:dyDescent="0.5">
      <c r="A351">
        <v>526.93701171875</v>
      </c>
      <c r="B351">
        <v>400</v>
      </c>
    </row>
    <row r="352" spans="1:2" x14ac:dyDescent="0.5">
      <c r="A352">
        <v>526.947021484375</v>
      </c>
      <c r="B352">
        <v>123.19999694824219</v>
      </c>
    </row>
    <row r="353" spans="1:2" x14ac:dyDescent="0.5">
      <c r="A353">
        <v>526.95697021484375</v>
      </c>
      <c r="B353">
        <v>184</v>
      </c>
    </row>
    <row r="354" spans="1:2" x14ac:dyDescent="0.5">
      <c r="A354">
        <v>526.96697998046875</v>
      </c>
      <c r="B354">
        <v>550</v>
      </c>
    </row>
    <row r="355" spans="1:2" x14ac:dyDescent="0.5">
      <c r="A355">
        <v>526.97698974609375</v>
      </c>
      <c r="B355">
        <v>1154</v>
      </c>
    </row>
    <row r="356" spans="1:2" x14ac:dyDescent="0.5">
      <c r="A356">
        <v>526.98699951171875</v>
      </c>
      <c r="B356">
        <v>1262</v>
      </c>
    </row>
    <row r="357" spans="1:2" x14ac:dyDescent="0.5">
      <c r="A357">
        <v>526.99700927734375</v>
      </c>
      <c r="B357">
        <v>730</v>
      </c>
    </row>
    <row r="358" spans="1:2" x14ac:dyDescent="0.5">
      <c r="A358">
        <v>527.00701904296875</v>
      </c>
      <c r="B358">
        <v>287</v>
      </c>
    </row>
    <row r="359" spans="1:2" x14ac:dyDescent="0.5">
      <c r="A359">
        <v>527.01702880859375</v>
      </c>
      <c r="B359">
        <v>181</v>
      </c>
    </row>
    <row r="360" spans="1:2" x14ac:dyDescent="0.5">
      <c r="A360">
        <v>527.0269775390625</v>
      </c>
      <c r="B360">
        <v>234</v>
      </c>
    </row>
    <row r="361" spans="1:2" x14ac:dyDescent="0.5">
      <c r="A361">
        <v>527.0369873046875</v>
      </c>
      <c r="B361">
        <v>318.5</v>
      </c>
    </row>
    <row r="362" spans="1:2" x14ac:dyDescent="0.5">
      <c r="A362">
        <v>527.0469970703125</v>
      </c>
      <c r="B362">
        <v>345.29998779296875</v>
      </c>
    </row>
    <row r="363" spans="1:2" x14ac:dyDescent="0.5">
      <c r="A363">
        <v>527.0570068359375</v>
      </c>
      <c r="B363">
        <v>305</v>
      </c>
    </row>
    <row r="364" spans="1:2" x14ac:dyDescent="0.5">
      <c r="A364">
        <v>527.0670166015625</v>
      </c>
      <c r="B364">
        <v>266.5</v>
      </c>
    </row>
    <row r="365" spans="1:2" x14ac:dyDescent="0.5">
      <c r="A365">
        <v>527.0770263671875</v>
      </c>
      <c r="B365">
        <v>243.80000305175781</v>
      </c>
    </row>
    <row r="366" spans="1:2" x14ac:dyDescent="0.5">
      <c r="A366">
        <v>527.08697509765625</v>
      </c>
      <c r="B366">
        <v>325</v>
      </c>
    </row>
    <row r="367" spans="1:2" x14ac:dyDescent="0.5">
      <c r="A367">
        <v>527.09698486328125</v>
      </c>
      <c r="B367">
        <v>496.5</v>
      </c>
    </row>
    <row r="368" spans="1:2" x14ac:dyDescent="0.5">
      <c r="A368">
        <v>527.10699462890625</v>
      </c>
      <c r="B368">
        <v>481</v>
      </c>
    </row>
    <row r="369" spans="1:2" x14ac:dyDescent="0.5">
      <c r="A369">
        <v>527.11700439453125</v>
      </c>
      <c r="B369">
        <v>302.5</v>
      </c>
    </row>
    <row r="370" spans="1:2" x14ac:dyDescent="0.5">
      <c r="A370">
        <v>527.12701416015625</v>
      </c>
      <c r="B370">
        <v>191</v>
      </c>
    </row>
    <row r="371" spans="1:2" x14ac:dyDescent="0.5">
      <c r="A371">
        <v>527.13702392578125</v>
      </c>
      <c r="B371">
        <v>143.30000305175781</v>
      </c>
    </row>
    <row r="372" spans="1:2" x14ac:dyDescent="0.5">
      <c r="A372">
        <v>527.14697265625</v>
      </c>
      <c r="B372">
        <v>122.19999694824219</v>
      </c>
    </row>
    <row r="373" spans="1:2" x14ac:dyDescent="0.5">
      <c r="A373">
        <v>527.156982421875</v>
      </c>
      <c r="B373">
        <v>159</v>
      </c>
    </row>
    <row r="374" spans="1:2" x14ac:dyDescent="0.5">
      <c r="A374">
        <v>527.1669921875</v>
      </c>
      <c r="B374">
        <v>200.19999694824219</v>
      </c>
    </row>
    <row r="375" spans="1:2" x14ac:dyDescent="0.5">
      <c r="A375">
        <v>527.177001953125</v>
      </c>
      <c r="B375">
        <v>183.5</v>
      </c>
    </row>
    <row r="376" spans="1:2" x14ac:dyDescent="0.5">
      <c r="A376">
        <v>527.18701171875</v>
      </c>
      <c r="B376">
        <v>138.30000305175781</v>
      </c>
    </row>
    <row r="377" spans="1:2" x14ac:dyDescent="0.5">
      <c r="A377">
        <v>527.197021484375</v>
      </c>
      <c r="B377">
        <v>121.19999694824219</v>
      </c>
    </row>
    <row r="378" spans="1:2" x14ac:dyDescent="0.5">
      <c r="A378">
        <v>527.20697021484375</v>
      </c>
      <c r="B378">
        <v>202.30000305175781</v>
      </c>
    </row>
    <row r="379" spans="1:2" x14ac:dyDescent="0.5">
      <c r="A379">
        <v>527.21697998046875</v>
      </c>
      <c r="B379">
        <v>327</v>
      </c>
    </row>
    <row r="380" spans="1:2" x14ac:dyDescent="0.5">
      <c r="A380">
        <v>527.22698974609375</v>
      </c>
      <c r="B380">
        <v>416.20001220703125</v>
      </c>
    </row>
    <row r="381" spans="1:2" x14ac:dyDescent="0.5">
      <c r="A381">
        <v>527.23699951171875</v>
      </c>
      <c r="B381">
        <v>482</v>
      </c>
    </row>
    <row r="382" spans="1:2" x14ac:dyDescent="0.5">
      <c r="A382">
        <v>527.24700927734375</v>
      </c>
      <c r="B382">
        <v>535.29998779296875</v>
      </c>
    </row>
    <row r="383" spans="1:2" x14ac:dyDescent="0.5">
      <c r="A383">
        <v>527.25799560546875</v>
      </c>
      <c r="B383">
        <v>1160</v>
      </c>
    </row>
    <row r="384" spans="1:2" x14ac:dyDescent="0.5">
      <c r="A384">
        <v>527.26800537109375</v>
      </c>
      <c r="B384">
        <v>9161</v>
      </c>
    </row>
    <row r="385" spans="1:2" x14ac:dyDescent="0.5">
      <c r="A385">
        <v>527.27801513671875</v>
      </c>
      <c r="B385">
        <v>53480</v>
      </c>
    </row>
    <row r="386" spans="1:2" x14ac:dyDescent="0.5">
      <c r="A386">
        <v>527.28802490234375</v>
      </c>
      <c r="B386">
        <v>123600</v>
      </c>
    </row>
    <row r="387" spans="1:2" x14ac:dyDescent="0.5">
      <c r="A387">
        <v>527.2979736328125</v>
      </c>
      <c r="B387">
        <v>127700</v>
      </c>
    </row>
    <row r="388" spans="1:2" x14ac:dyDescent="0.5">
      <c r="A388">
        <v>527.3079833984375</v>
      </c>
      <c r="B388">
        <v>58720</v>
      </c>
    </row>
    <row r="389" spans="1:2" x14ac:dyDescent="0.5">
      <c r="A389">
        <v>527.3179931640625</v>
      </c>
      <c r="B389">
        <v>10510</v>
      </c>
    </row>
    <row r="390" spans="1:2" x14ac:dyDescent="0.5">
      <c r="A390">
        <v>527.3280029296875</v>
      </c>
      <c r="B390">
        <v>1314</v>
      </c>
    </row>
    <row r="391" spans="1:2" x14ac:dyDescent="0.5">
      <c r="A391">
        <v>527.3380126953125</v>
      </c>
      <c r="B391">
        <v>503.70001220703125</v>
      </c>
    </row>
    <row r="392" spans="1:2" x14ac:dyDescent="0.5">
      <c r="A392">
        <v>527.3480224609375</v>
      </c>
      <c r="B392">
        <v>733.20001220703125</v>
      </c>
    </row>
    <row r="393" spans="1:2" x14ac:dyDescent="0.5">
      <c r="A393">
        <v>527.35797119140625</v>
      </c>
      <c r="B393">
        <v>993.5</v>
      </c>
    </row>
    <row r="394" spans="1:2" x14ac:dyDescent="0.5">
      <c r="A394">
        <v>527.36798095703125</v>
      </c>
      <c r="B394">
        <v>775.5</v>
      </c>
    </row>
    <row r="395" spans="1:2" x14ac:dyDescent="0.5">
      <c r="A395">
        <v>527.37799072265625</v>
      </c>
      <c r="B395">
        <v>384.20001220703125</v>
      </c>
    </row>
    <row r="396" spans="1:2" x14ac:dyDescent="0.5">
      <c r="A396">
        <v>527.38800048828125</v>
      </c>
      <c r="B396">
        <v>258.29998779296875</v>
      </c>
    </row>
    <row r="397" spans="1:2" x14ac:dyDescent="0.5">
      <c r="A397">
        <v>527.39801025390625</v>
      </c>
      <c r="B397">
        <v>343.5</v>
      </c>
    </row>
    <row r="398" spans="1:2" x14ac:dyDescent="0.5">
      <c r="A398">
        <v>527.40802001953125</v>
      </c>
      <c r="B398">
        <v>925.79998779296875</v>
      </c>
    </row>
    <row r="399" spans="1:2" x14ac:dyDescent="0.5">
      <c r="A399">
        <v>527.41802978515625</v>
      </c>
      <c r="B399">
        <v>1426</v>
      </c>
    </row>
    <row r="400" spans="1:2" x14ac:dyDescent="0.5">
      <c r="A400">
        <v>527.427978515625</v>
      </c>
      <c r="B400">
        <v>914</v>
      </c>
    </row>
    <row r="401" spans="1:2" x14ac:dyDescent="0.5">
      <c r="A401">
        <v>527.43798828125</v>
      </c>
      <c r="B401">
        <v>266.5</v>
      </c>
    </row>
    <row r="402" spans="1:2" x14ac:dyDescent="0.5">
      <c r="A402">
        <v>527.447998046875</v>
      </c>
      <c r="B402">
        <v>143.5</v>
      </c>
    </row>
    <row r="403" spans="1:2" x14ac:dyDescent="0.5">
      <c r="A403">
        <v>527.4580078125</v>
      </c>
      <c r="B403">
        <v>142.5</v>
      </c>
    </row>
    <row r="404" spans="1:2" x14ac:dyDescent="0.5">
      <c r="A404">
        <v>527.468017578125</v>
      </c>
      <c r="B404">
        <v>192.80000305175781</v>
      </c>
    </row>
    <row r="405" spans="1:2" x14ac:dyDescent="0.5">
      <c r="A405">
        <v>527.47802734375</v>
      </c>
      <c r="B405">
        <v>343.79998779296875</v>
      </c>
    </row>
    <row r="406" spans="1:2" x14ac:dyDescent="0.5">
      <c r="A406">
        <v>527.48797607421875</v>
      </c>
      <c r="B406">
        <v>395.5</v>
      </c>
    </row>
    <row r="407" spans="1:2" x14ac:dyDescent="0.5">
      <c r="A407">
        <v>527.49798583984375</v>
      </c>
      <c r="B407">
        <v>257.5</v>
      </c>
    </row>
    <row r="408" spans="1:2" x14ac:dyDescent="0.5">
      <c r="A408">
        <v>527.50799560546875</v>
      </c>
      <c r="B408">
        <v>152</v>
      </c>
    </row>
    <row r="409" spans="1:2" x14ac:dyDescent="0.5">
      <c r="A409">
        <v>527.51800537109375</v>
      </c>
      <c r="B409">
        <v>123.80000305175781</v>
      </c>
    </row>
    <row r="410" spans="1:2" x14ac:dyDescent="0.5">
      <c r="A410">
        <v>527.52801513671875</v>
      </c>
      <c r="B410">
        <v>84</v>
      </c>
    </row>
    <row r="411" spans="1:2" x14ac:dyDescent="0.5">
      <c r="A411">
        <v>527.53802490234375</v>
      </c>
      <c r="B411">
        <v>115.30000305175781</v>
      </c>
    </row>
    <row r="412" spans="1:2" x14ac:dyDescent="0.5">
      <c r="A412">
        <v>527.5479736328125</v>
      </c>
      <c r="B412">
        <v>187.5</v>
      </c>
    </row>
    <row r="413" spans="1:2" x14ac:dyDescent="0.5">
      <c r="A413">
        <v>527.5579833984375</v>
      </c>
      <c r="B413">
        <v>163</v>
      </c>
    </row>
    <row r="414" spans="1:2" x14ac:dyDescent="0.5">
      <c r="A414">
        <v>527.5679931640625</v>
      </c>
      <c r="B414">
        <v>110.30000305175781</v>
      </c>
    </row>
    <row r="415" spans="1:2" x14ac:dyDescent="0.5">
      <c r="A415">
        <v>527.5780029296875</v>
      </c>
      <c r="B415">
        <v>119.19999694824219</v>
      </c>
    </row>
    <row r="416" spans="1:2" x14ac:dyDescent="0.5">
      <c r="A416">
        <v>527.5880126953125</v>
      </c>
      <c r="B416">
        <v>147.19999694824219</v>
      </c>
    </row>
    <row r="417" spans="1:2" x14ac:dyDescent="0.5">
      <c r="A417">
        <v>527.5980224609375</v>
      </c>
      <c r="B417">
        <v>161</v>
      </c>
    </row>
    <row r="418" spans="1:2" x14ac:dyDescent="0.5">
      <c r="A418">
        <v>527.60797119140625</v>
      </c>
      <c r="B418">
        <v>145</v>
      </c>
    </row>
    <row r="419" spans="1:2" x14ac:dyDescent="0.5">
      <c r="A419">
        <v>527.61798095703125</v>
      </c>
      <c r="B419">
        <v>132.30000305175781</v>
      </c>
    </row>
    <row r="420" spans="1:2" x14ac:dyDescent="0.5">
      <c r="A420">
        <v>527.62799072265625</v>
      </c>
      <c r="B420">
        <v>144.80000305175781</v>
      </c>
    </row>
    <row r="421" spans="1:2" x14ac:dyDescent="0.5">
      <c r="A421">
        <v>527.63800048828125</v>
      </c>
      <c r="B421">
        <v>114.80000305175781</v>
      </c>
    </row>
    <row r="422" spans="1:2" x14ac:dyDescent="0.5">
      <c r="A422">
        <v>527.64801025390625</v>
      </c>
      <c r="B422">
        <v>73.75</v>
      </c>
    </row>
    <row r="423" spans="1:2" x14ac:dyDescent="0.5">
      <c r="A423">
        <v>527.65899658203125</v>
      </c>
      <c r="B423">
        <v>101.80000305175781</v>
      </c>
    </row>
    <row r="424" spans="1:2" x14ac:dyDescent="0.5">
      <c r="A424">
        <v>527.66900634765625</v>
      </c>
      <c r="B424">
        <v>160.69999694824219</v>
      </c>
    </row>
    <row r="425" spans="1:2" x14ac:dyDescent="0.5">
      <c r="A425">
        <v>527.67901611328125</v>
      </c>
      <c r="B425">
        <v>163.5</v>
      </c>
    </row>
    <row r="426" spans="1:2" x14ac:dyDescent="0.5">
      <c r="A426">
        <v>527.68902587890625</v>
      </c>
      <c r="B426">
        <v>109.5</v>
      </c>
    </row>
    <row r="427" spans="1:2" x14ac:dyDescent="0.5">
      <c r="A427">
        <v>527.698974609375</v>
      </c>
      <c r="B427">
        <v>141</v>
      </c>
    </row>
    <row r="428" spans="1:2" x14ac:dyDescent="0.5">
      <c r="A428">
        <v>527.708984375</v>
      </c>
      <c r="B428">
        <v>251.5</v>
      </c>
    </row>
    <row r="429" spans="1:2" x14ac:dyDescent="0.5">
      <c r="A429">
        <v>527.718994140625</v>
      </c>
      <c r="B429">
        <v>267.5</v>
      </c>
    </row>
    <row r="430" spans="1:2" x14ac:dyDescent="0.5">
      <c r="A430">
        <v>527.72900390625</v>
      </c>
      <c r="B430">
        <v>235</v>
      </c>
    </row>
    <row r="431" spans="1:2" x14ac:dyDescent="0.5">
      <c r="A431">
        <v>527.739013671875</v>
      </c>
      <c r="B431">
        <v>244</v>
      </c>
    </row>
    <row r="432" spans="1:2" x14ac:dyDescent="0.5">
      <c r="A432">
        <v>527.7490234375</v>
      </c>
      <c r="B432">
        <v>330.5</v>
      </c>
    </row>
    <row r="433" spans="1:2" x14ac:dyDescent="0.5">
      <c r="A433">
        <v>527.75897216796875</v>
      </c>
      <c r="B433">
        <v>955.5</v>
      </c>
    </row>
    <row r="434" spans="1:2" x14ac:dyDescent="0.5">
      <c r="A434">
        <v>527.76898193359375</v>
      </c>
      <c r="B434">
        <v>4819</v>
      </c>
    </row>
    <row r="435" spans="1:2" x14ac:dyDescent="0.5">
      <c r="A435">
        <v>527.77899169921875</v>
      </c>
      <c r="B435">
        <v>21020</v>
      </c>
    </row>
    <row r="436" spans="1:2" x14ac:dyDescent="0.5">
      <c r="A436">
        <v>527.78900146484375</v>
      </c>
      <c r="B436">
        <v>45760</v>
      </c>
    </row>
    <row r="437" spans="1:2" x14ac:dyDescent="0.5">
      <c r="A437">
        <v>527.79901123046875</v>
      </c>
      <c r="B437">
        <v>49830</v>
      </c>
    </row>
    <row r="438" spans="1:2" x14ac:dyDescent="0.5">
      <c r="A438">
        <v>527.80902099609375</v>
      </c>
      <c r="B438">
        <v>27770</v>
      </c>
    </row>
    <row r="439" spans="1:2" x14ac:dyDescent="0.5">
      <c r="A439">
        <v>527.8189697265625</v>
      </c>
      <c r="B439">
        <v>7923</v>
      </c>
    </row>
    <row r="440" spans="1:2" x14ac:dyDescent="0.5">
      <c r="A440">
        <v>527.8289794921875</v>
      </c>
      <c r="B440">
        <v>1460</v>
      </c>
    </row>
    <row r="441" spans="1:2" x14ac:dyDescent="0.5">
      <c r="A441">
        <v>527.8389892578125</v>
      </c>
      <c r="B441">
        <v>498.70001220703125</v>
      </c>
    </row>
    <row r="442" spans="1:2" x14ac:dyDescent="0.5">
      <c r="A442">
        <v>527.8489990234375</v>
      </c>
      <c r="B442">
        <v>476.29998779296875</v>
      </c>
    </row>
    <row r="443" spans="1:2" x14ac:dyDescent="0.5">
      <c r="A443">
        <v>527.8590087890625</v>
      </c>
      <c r="B443">
        <v>449.20001220703125</v>
      </c>
    </row>
    <row r="444" spans="1:2" x14ac:dyDescent="0.5">
      <c r="A444">
        <v>527.8690185546875</v>
      </c>
      <c r="B444">
        <v>260.5</v>
      </c>
    </row>
    <row r="445" spans="1:2" x14ac:dyDescent="0.5">
      <c r="A445">
        <v>527.8790283203125</v>
      </c>
      <c r="B445">
        <v>115.5</v>
      </c>
    </row>
    <row r="446" spans="1:2" x14ac:dyDescent="0.5">
      <c r="A446">
        <v>527.88897705078125</v>
      </c>
      <c r="B446">
        <v>148.19999694824219</v>
      </c>
    </row>
    <row r="447" spans="1:2" x14ac:dyDescent="0.5">
      <c r="A447">
        <v>527.89898681640625</v>
      </c>
      <c r="B447">
        <v>234</v>
      </c>
    </row>
    <row r="448" spans="1:2" x14ac:dyDescent="0.5">
      <c r="A448">
        <v>527.90899658203125</v>
      </c>
      <c r="B448">
        <v>295.79998779296875</v>
      </c>
    </row>
    <row r="449" spans="1:2" x14ac:dyDescent="0.5">
      <c r="A449">
        <v>527.91900634765625</v>
      </c>
      <c r="B449">
        <v>312.70001220703125</v>
      </c>
    </row>
    <row r="450" spans="1:2" x14ac:dyDescent="0.5">
      <c r="A450">
        <v>527.92901611328125</v>
      </c>
      <c r="B450">
        <v>246.69999694824219</v>
      </c>
    </row>
    <row r="451" spans="1:2" x14ac:dyDescent="0.5">
      <c r="A451">
        <v>527.93902587890625</v>
      </c>
      <c r="B451">
        <v>128.5</v>
      </c>
    </row>
    <row r="452" spans="1:2" x14ac:dyDescent="0.5">
      <c r="A452">
        <v>527.948974609375</v>
      </c>
      <c r="B452">
        <v>45.75</v>
      </c>
    </row>
    <row r="453" spans="1:2" x14ac:dyDescent="0.5">
      <c r="A453">
        <v>527.958984375</v>
      </c>
      <c r="B453">
        <v>53</v>
      </c>
    </row>
    <row r="454" spans="1:2" x14ac:dyDescent="0.5">
      <c r="A454">
        <v>527.969970703125</v>
      </c>
      <c r="B454">
        <v>96.5</v>
      </c>
    </row>
    <row r="455" spans="1:2" x14ac:dyDescent="0.5">
      <c r="A455">
        <v>527.97998046875</v>
      </c>
      <c r="B455">
        <v>110</v>
      </c>
    </row>
    <row r="456" spans="1:2" x14ac:dyDescent="0.5">
      <c r="A456">
        <v>527.989990234375</v>
      </c>
      <c r="B456">
        <v>154.80000305175781</v>
      </c>
    </row>
    <row r="457" spans="1:2" x14ac:dyDescent="0.5">
      <c r="A457">
        <v>528</v>
      </c>
      <c r="B457">
        <v>201.5</v>
      </c>
    </row>
    <row r="458" spans="1:2" x14ac:dyDescent="0.5">
      <c r="A458">
        <v>528.010009765625</v>
      </c>
      <c r="B458">
        <v>173.80000305175781</v>
      </c>
    </row>
    <row r="459" spans="1:2" x14ac:dyDescent="0.5">
      <c r="A459">
        <v>528.02001953125</v>
      </c>
      <c r="B459">
        <v>123.5</v>
      </c>
    </row>
    <row r="460" spans="1:2" x14ac:dyDescent="0.5">
      <c r="A460">
        <v>528.030029296875</v>
      </c>
      <c r="B460">
        <v>91.25</v>
      </c>
    </row>
    <row r="461" spans="1:2" x14ac:dyDescent="0.5">
      <c r="A461">
        <v>528.03997802734375</v>
      </c>
      <c r="B461">
        <v>113.5</v>
      </c>
    </row>
    <row r="462" spans="1:2" x14ac:dyDescent="0.5">
      <c r="A462">
        <v>528.04998779296875</v>
      </c>
      <c r="B462">
        <v>137.69999694824219</v>
      </c>
    </row>
    <row r="463" spans="1:2" x14ac:dyDescent="0.5">
      <c r="A463">
        <v>528.05999755859375</v>
      </c>
      <c r="B463">
        <v>89.25</v>
      </c>
    </row>
    <row r="464" spans="1:2" x14ac:dyDescent="0.5">
      <c r="A464">
        <v>528.07000732421875</v>
      </c>
      <c r="B464">
        <v>57.5</v>
      </c>
    </row>
    <row r="465" spans="1:2" x14ac:dyDescent="0.5">
      <c r="A465">
        <v>528.08001708984375</v>
      </c>
      <c r="B465">
        <v>81.5</v>
      </c>
    </row>
    <row r="466" spans="1:2" x14ac:dyDescent="0.5">
      <c r="A466">
        <v>528.09002685546875</v>
      </c>
      <c r="B466">
        <v>108.30000305175781</v>
      </c>
    </row>
    <row r="467" spans="1:2" x14ac:dyDescent="0.5">
      <c r="A467">
        <v>528.0999755859375</v>
      </c>
      <c r="B467">
        <v>127.30000305175781</v>
      </c>
    </row>
    <row r="468" spans="1:2" x14ac:dyDescent="0.5">
      <c r="A468">
        <v>528.1099853515625</v>
      </c>
      <c r="B468">
        <v>114.5</v>
      </c>
    </row>
    <row r="469" spans="1:2" x14ac:dyDescent="0.5">
      <c r="A469">
        <v>528.1199951171875</v>
      </c>
      <c r="B469">
        <v>86.25</v>
      </c>
    </row>
    <row r="470" spans="1:2" x14ac:dyDescent="0.5">
      <c r="A470">
        <v>528.1300048828125</v>
      </c>
      <c r="B470">
        <v>84.5</v>
      </c>
    </row>
    <row r="471" spans="1:2" x14ac:dyDescent="0.5">
      <c r="A471">
        <v>528.1400146484375</v>
      </c>
      <c r="B471">
        <v>70.5</v>
      </c>
    </row>
    <row r="472" spans="1:2" x14ac:dyDescent="0.5">
      <c r="A472">
        <v>528.1500244140625</v>
      </c>
      <c r="B472">
        <v>37.5</v>
      </c>
    </row>
    <row r="473" spans="1:2" x14ac:dyDescent="0.5">
      <c r="A473">
        <v>528.15997314453125</v>
      </c>
      <c r="B473">
        <v>24.5</v>
      </c>
    </row>
    <row r="474" spans="1:2" x14ac:dyDescent="0.5">
      <c r="A474">
        <v>528.16998291015625</v>
      </c>
      <c r="B474">
        <v>31.25</v>
      </c>
    </row>
    <row r="475" spans="1:2" x14ac:dyDescent="0.5">
      <c r="A475">
        <v>528.17999267578125</v>
      </c>
      <c r="B475">
        <v>34</v>
      </c>
    </row>
    <row r="476" spans="1:2" x14ac:dyDescent="0.5">
      <c r="A476">
        <v>528.19000244140625</v>
      </c>
      <c r="B476">
        <v>34</v>
      </c>
    </row>
    <row r="477" spans="1:2" x14ac:dyDescent="0.5">
      <c r="A477">
        <v>528.20001220703125</v>
      </c>
      <c r="B477">
        <v>45</v>
      </c>
    </row>
    <row r="478" spans="1:2" x14ac:dyDescent="0.5">
      <c r="A478">
        <v>528.21002197265625</v>
      </c>
      <c r="B478">
        <v>71.75</v>
      </c>
    </row>
    <row r="479" spans="1:2" x14ac:dyDescent="0.5">
      <c r="A479">
        <v>528.219970703125</v>
      </c>
      <c r="B479">
        <v>80.75</v>
      </c>
    </row>
    <row r="480" spans="1:2" x14ac:dyDescent="0.5">
      <c r="A480">
        <v>528.22998046875</v>
      </c>
      <c r="B480">
        <v>63.25</v>
      </c>
    </row>
    <row r="481" spans="1:2" x14ac:dyDescent="0.5">
      <c r="A481">
        <v>528.239990234375</v>
      </c>
      <c r="B481">
        <v>106.69999694824219</v>
      </c>
    </row>
    <row r="482" spans="1:2" x14ac:dyDescent="0.5">
      <c r="A482">
        <v>528.25</v>
      </c>
      <c r="B482">
        <v>225.5</v>
      </c>
    </row>
    <row r="483" spans="1:2" x14ac:dyDescent="0.5">
      <c r="A483">
        <v>528.260009765625</v>
      </c>
      <c r="B483">
        <v>541.5</v>
      </c>
    </row>
    <row r="484" spans="1:2" x14ac:dyDescent="0.5">
      <c r="A484">
        <v>528.27099609375</v>
      </c>
      <c r="B484">
        <v>2056</v>
      </c>
    </row>
    <row r="485" spans="1:2" x14ac:dyDescent="0.5">
      <c r="A485">
        <v>528.281005859375</v>
      </c>
      <c r="B485">
        <v>6678</v>
      </c>
    </row>
    <row r="486" spans="1:2" x14ac:dyDescent="0.5">
      <c r="A486">
        <v>528.291015625</v>
      </c>
      <c r="B486">
        <v>12770</v>
      </c>
    </row>
    <row r="487" spans="1:2" x14ac:dyDescent="0.5">
      <c r="A487">
        <v>528.301025390625</v>
      </c>
      <c r="B487">
        <v>13830</v>
      </c>
    </row>
    <row r="488" spans="1:2" x14ac:dyDescent="0.5">
      <c r="A488">
        <v>528.31097412109375</v>
      </c>
      <c r="B488">
        <v>8555</v>
      </c>
    </row>
    <row r="489" spans="1:2" x14ac:dyDescent="0.5">
      <c r="A489">
        <v>528.32098388671875</v>
      </c>
      <c r="B489">
        <v>3111</v>
      </c>
    </row>
    <row r="490" spans="1:2" x14ac:dyDescent="0.5">
      <c r="A490">
        <v>528.33099365234375</v>
      </c>
      <c r="B490">
        <v>829.5</v>
      </c>
    </row>
    <row r="491" spans="1:2" x14ac:dyDescent="0.5">
      <c r="A491">
        <v>528.34100341796875</v>
      </c>
      <c r="B491">
        <v>285</v>
      </c>
    </row>
    <row r="492" spans="1:2" x14ac:dyDescent="0.5">
      <c r="A492">
        <v>528.35101318359375</v>
      </c>
      <c r="B492">
        <v>180.30000305175781</v>
      </c>
    </row>
    <row r="493" spans="1:2" x14ac:dyDescent="0.5">
      <c r="A493">
        <v>528.36102294921875</v>
      </c>
      <c r="B493">
        <v>147.19999694824219</v>
      </c>
    </row>
    <row r="494" spans="1:2" x14ac:dyDescent="0.5">
      <c r="A494">
        <v>528.3709716796875</v>
      </c>
      <c r="B494">
        <v>90.5</v>
      </c>
    </row>
    <row r="495" spans="1:2" x14ac:dyDescent="0.5">
      <c r="A495">
        <v>528.3809814453125</v>
      </c>
      <c r="B495">
        <v>52.5</v>
      </c>
    </row>
    <row r="496" spans="1:2" x14ac:dyDescent="0.5">
      <c r="A496">
        <v>528.3909912109375</v>
      </c>
      <c r="B496">
        <v>44.75</v>
      </c>
    </row>
    <row r="497" spans="1:2" x14ac:dyDescent="0.5">
      <c r="A497">
        <v>528.4010009765625</v>
      </c>
      <c r="B497">
        <v>54.5</v>
      </c>
    </row>
    <row r="498" spans="1:2" x14ac:dyDescent="0.5">
      <c r="A498">
        <v>528.4110107421875</v>
      </c>
      <c r="B498">
        <v>68.25</v>
      </c>
    </row>
    <row r="499" spans="1:2" x14ac:dyDescent="0.5">
      <c r="A499">
        <v>528.4210205078125</v>
      </c>
      <c r="B499">
        <v>69.75</v>
      </c>
    </row>
    <row r="500" spans="1:2" x14ac:dyDescent="0.5">
      <c r="A500">
        <v>528.4310302734375</v>
      </c>
      <c r="B500">
        <v>56</v>
      </c>
    </row>
    <row r="501" spans="1:2" x14ac:dyDescent="0.5">
      <c r="A501">
        <v>528.44097900390625</v>
      </c>
      <c r="B501">
        <v>62</v>
      </c>
    </row>
    <row r="502" spans="1:2" x14ac:dyDescent="0.5">
      <c r="A502">
        <v>528.45098876953125</v>
      </c>
      <c r="B502">
        <v>73.5</v>
      </c>
    </row>
    <row r="503" spans="1:2" x14ac:dyDescent="0.5">
      <c r="A503">
        <v>528.46099853515625</v>
      </c>
      <c r="B503">
        <v>83.5</v>
      </c>
    </row>
    <row r="504" spans="1:2" x14ac:dyDescent="0.5">
      <c r="A504">
        <v>528.47100830078125</v>
      </c>
      <c r="B504">
        <v>97</v>
      </c>
    </row>
    <row r="505" spans="1:2" x14ac:dyDescent="0.5">
      <c r="A505">
        <v>528.48101806640625</v>
      </c>
      <c r="B505">
        <v>91.25</v>
      </c>
    </row>
    <row r="506" spans="1:2" x14ac:dyDescent="0.5">
      <c r="A506">
        <v>528.49102783203125</v>
      </c>
      <c r="B506">
        <v>84.25</v>
      </c>
    </row>
    <row r="507" spans="1:2" x14ac:dyDescent="0.5">
      <c r="A507">
        <v>528.5009765625</v>
      </c>
      <c r="B507">
        <v>73.25</v>
      </c>
    </row>
    <row r="508" spans="1:2" x14ac:dyDescent="0.5">
      <c r="A508">
        <v>528.510986328125</v>
      </c>
      <c r="B508">
        <v>54.25</v>
      </c>
    </row>
    <row r="509" spans="1:2" x14ac:dyDescent="0.5">
      <c r="A509">
        <v>528.52099609375</v>
      </c>
      <c r="B509">
        <v>32</v>
      </c>
    </row>
    <row r="510" spans="1:2" x14ac:dyDescent="0.5">
      <c r="A510">
        <v>528.531005859375</v>
      </c>
      <c r="B510">
        <v>19</v>
      </c>
    </row>
    <row r="511" spans="1:2" x14ac:dyDescent="0.5">
      <c r="A511">
        <v>528.541015625</v>
      </c>
      <c r="B511">
        <v>26.5</v>
      </c>
    </row>
    <row r="512" spans="1:2" x14ac:dyDescent="0.5">
      <c r="A512">
        <v>528.552001953125</v>
      </c>
      <c r="B512">
        <v>40</v>
      </c>
    </row>
    <row r="513" spans="1:2" x14ac:dyDescent="0.5">
      <c r="A513">
        <v>528.56201171875</v>
      </c>
      <c r="B513">
        <v>56</v>
      </c>
    </row>
    <row r="514" spans="1:2" x14ac:dyDescent="0.5">
      <c r="A514">
        <v>528.572021484375</v>
      </c>
      <c r="B514">
        <v>48</v>
      </c>
    </row>
    <row r="515" spans="1:2" x14ac:dyDescent="0.5">
      <c r="A515">
        <v>528.58197021484375</v>
      </c>
      <c r="B515">
        <v>33.5</v>
      </c>
    </row>
    <row r="516" spans="1:2" x14ac:dyDescent="0.5">
      <c r="A516">
        <v>528.59197998046875</v>
      </c>
      <c r="B516">
        <v>67.75</v>
      </c>
    </row>
    <row r="517" spans="1:2" x14ac:dyDescent="0.5">
      <c r="A517">
        <v>528.60198974609375</v>
      </c>
      <c r="B517">
        <v>108</v>
      </c>
    </row>
    <row r="518" spans="1:2" x14ac:dyDescent="0.5">
      <c r="A518">
        <v>528.61199951171875</v>
      </c>
      <c r="B518">
        <v>97.5</v>
      </c>
    </row>
    <row r="519" spans="1:2" x14ac:dyDescent="0.5">
      <c r="A519">
        <v>528.62200927734375</v>
      </c>
      <c r="B519">
        <v>75.75</v>
      </c>
    </row>
    <row r="520" spans="1:2" x14ac:dyDescent="0.5">
      <c r="A520">
        <v>528.63201904296875</v>
      </c>
      <c r="B520">
        <v>68.75</v>
      </c>
    </row>
    <row r="521" spans="1:2" x14ac:dyDescent="0.5">
      <c r="A521">
        <v>528.64202880859375</v>
      </c>
      <c r="B521">
        <v>44</v>
      </c>
    </row>
    <row r="522" spans="1:2" x14ac:dyDescent="0.5">
      <c r="A522">
        <v>528.6519775390625</v>
      </c>
      <c r="B522">
        <v>23.25</v>
      </c>
    </row>
    <row r="523" spans="1:2" x14ac:dyDescent="0.5">
      <c r="A523">
        <v>528.6619873046875</v>
      </c>
      <c r="B523">
        <v>30.75</v>
      </c>
    </row>
    <row r="524" spans="1:2" x14ac:dyDescent="0.5">
      <c r="A524">
        <v>528.6719970703125</v>
      </c>
      <c r="B524">
        <v>39.75</v>
      </c>
    </row>
    <row r="525" spans="1:2" x14ac:dyDescent="0.5">
      <c r="A525">
        <v>528.6820068359375</v>
      </c>
      <c r="B525">
        <v>49.5</v>
      </c>
    </row>
    <row r="526" spans="1:2" x14ac:dyDescent="0.5">
      <c r="A526">
        <v>528.6920166015625</v>
      </c>
      <c r="B526">
        <v>51.25</v>
      </c>
    </row>
    <row r="527" spans="1:2" x14ac:dyDescent="0.5">
      <c r="A527">
        <v>528.7020263671875</v>
      </c>
      <c r="B527">
        <v>51.25</v>
      </c>
    </row>
    <row r="528" spans="1:2" x14ac:dyDescent="0.5">
      <c r="A528">
        <v>528.71197509765625</v>
      </c>
      <c r="B528">
        <v>99.25</v>
      </c>
    </row>
    <row r="529" spans="1:2" x14ac:dyDescent="0.5">
      <c r="A529">
        <v>528.72198486328125</v>
      </c>
      <c r="B529">
        <v>139</v>
      </c>
    </row>
    <row r="530" spans="1:2" x14ac:dyDescent="0.5">
      <c r="A530">
        <v>528.73199462890625</v>
      </c>
      <c r="B530">
        <v>118</v>
      </c>
    </row>
    <row r="531" spans="1:2" x14ac:dyDescent="0.5">
      <c r="A531">
        <v>528.74200439453125</v>
      </c>
      <c r="B531">
        <v>136.5</v>
      </c>
    </row>
    <row r="532" spans="1:2" x14ac:dyDescent="0.5">
      <c r="A532">
        <v>528.75201416015625</v>
      </c>
      <c r="B532">
        <v>258.29998779296875</v>
      </c>
    </row>
    <row r="533" spans="1:2" x14ac:dyDescent="0.5">
      <c r="A533">
        <v>528.76202392578125</v>
      </c>
      <c r="B533">
        <v>422.5</v>
      </c>
    </row>
    <row r="534" spans="1:2" x14ac:dyDescent="0.5">
      <c r="A534">
        <v>528.77197265625</v>
      </c>
      <c r="B534">
        <v>767.29998779296875</v>
      </c>
    </row>
    <row r="535" spans="1:2" x14ac:dyDescent="0.5">
      <c r="A535">
        <v>528.781982421875</v>
      </c>
      <c r="B535">
        <v>1918</v>
      </c>
    </row>
    <row r="536" spans="1:2" x14ac:dyDescent="0.5">
      <c r="A536">
        <v>528.7919921875</v>
      </c>
      <c r="B536">
        <v>3637</v>
      </c>
    </row>
    <row r="537" spans="1:2" x14ac:dyDescent="0.5">
      <c r="A537">
        <v>528.802001953125</v>
      </c>
      <c r="B537">
        <v>3951</v>
      </c>
    </row>
    <row r="538" spans="1:2" x14ac:dyDescent="0.5">
      <c r="A538">
        <v>528.81201171875</v>
      </c>
      <c r="B538">
        <v>2444</v>
      </c>
    </row>
    <row r="539" spans="1:2" x14ac:dyDescent="0.5">
      <c r="A539">
        <v>528.822998046875</v>
      </c>
      <c r="B539">
        <v>1060</v>
      </c>
    </row>
    <row r="540" spans="1:2" x14ac:dyDescent="0.5">
      <c r="A540">
        <v>528.8330078125</v>
      </c>
      <c r="B540">
        <v>528.70001220703125</v>
      </c>
    </row>
    <row r="541" spans="1:2" x14ac:dyDescent="0.5">
      <c r="A541">
        <v>528.843017578125</v>
      </c>
      <c r="B541">
        <v>363.5</v>
      </c>
    </row>
    <row r="542" spans="1:2" x14ac:dyDescent="0.5">
      <c r="A542">
        <v>528.85302734375</v>
      </c>
      <c r="B542">
        <v>298.20001220703125</v>
      </c>
    </row>
    <row r="543" spans="1:2" x14ac:dyDescent="0.5">
      <c r="A543">
        <v>528.86297607421875</v>
      </c>
      <c r="B543">
        <v>229</v>
      </c>
    </row>
    <row r="544" spans="1:2" x14ac:dyDescent="0.5">
      <c r="A544">
        <v>528.87298583984375</v>
      </c>
      <c r="B544">
        <v>185.5</v>
      </c>
    </row>
    <row r="545" spans="1:2" x14ac:dyDescent="0.5">
      <c r="A545">
        <v>528.88299560546875</v>
      </c>
      <c r="B545">
        <v>192</v>
      </c>
    </row>
    <row r="546" spans="1:2" x14ac:dyDescent="0.5">
      <c r="A546">
        <v>528.89300537109375</v>
      </c>
      <c r="B546">
        <v>171</v>
      </c>
    </row>
    <row r="547" spans="1:2" x14ac:dyDescent="0.5">
      <c r="A547">
        <v>528.90301513671875</v>
      </c>
      <c r="B547">
        <v>99.25</v>
      </c>
    </row>
    <row r="548" spans="1:2" x14ac:dyDescent="0.5">
      <c r="A548">
        <v>528.91302490234375</v>
      </c>
      <c r="B548">
        <v>67.5</v>
      </c>
    </row>
    <row r="549" spans="1:2" x14ac:dyDescent="0.5">
      <c r="A549">
        <v>528.9229736328125</v>
      </c>
      <c r="B549">
        <v>103</v>
      </c>
    </row>
    <row r="550" spans="1:2" x14ac:dyDescent="0.5">
      <c r="A550">
        <v>528.9329833984375</v>
      </c>
      <c r="B550">
        <v>123.5</v>
      </c>
    </row>
    <row r="551" spans="1:2" x14ac:dyDescent="0.5">
      <c r="A551">
        <v>528.9429931640625</v>
      </c>
      <c r="B551">
        <v>80.75</v>
      </c>
    </row>
    <row r="552" spans="1:2" x14ac:dyDescent="0.5">
      <c r="A552">
        <v>528.9530029296875</v>
      </c>
      <c r="B552">
        <v>56.75</v>
      </c>
    </row>
    <row r="553" spans="1:2" x14ac:dyDescent="0.5">
      <c r="A553">
        <v>528.9630126953125</v>
      </c>
      <c r="B553">
        <v>64.75</v>
      </c>
    </row>
    <row r="554" spans="1:2" x14ac:dyDescent="0.5">
      <c r="A554">
        <v>528.9730224609375</v>
      </c>
      <c r="B554">
        <v>78.25</v>
      </c>
    </row>
    <row r="555" spans="1:2" x14ac:dyDescent="0.5">
      <c r="A555">
        <v>528.98297119140625</v>
      </c>
      <c r="B555">
        <v>111.30000305175781</v>
      </c>
    </row>
    <row r="556" spans="1:2" x14ac:dyDescent="0.5">
      <c r="A556">
        <v>528.99298095703125</v>
      </c>
      <c r="B556">
        <v>117.80000305175781</v>
      </c>
    </row>
    <row r="557" spans="1:2" x14ac:dyDescent="0.5">
      <c r="A557">
        <v>529.00299072265625</v>
      </c>
      <c r="B557">
        <v>86.75</v>
      </c>
    </row>
    <row r="558" spans="1:2" x14ac:dyDescent="0.5">
      <c r="A558">
        <v>529.01300048828125</v>
      </c>
      <c r="B558">
        <v>70</v>
      </c>
    </row>
    <row r="559" spans="1:2" x14ac:dyDescent="0.5">
      <c r="A559">
        <v>529.02301025390625</v>
      </c>
      <c r="B559">
        <v>86</v>
      </c>
    </row>
    <row r="560" spans="1:2" x14ac:dyDescent="0.5">
      <c r="A560">
        <v>529.03302001953125</v>
      </c>
      <c r="B560">
        <v>89</v>
      </c>
    </row>
    <row r="561" spans="1:2" x14ac:dyDescent="0.5">
      <c r="A561">
        <v>529.04302978515625</v>
      </c>
      <c r="B561">
        <v>58.5</v>
      </c>
    </row>
    <row r="562" spans="1:2" x14ac:dyDescent="0.5">
      <c r="A562">
        <v>529.052978515625</v>
      </c>
      <c r="B562">
        <v>39.75</v>
      </c>
    </row>
    <row r="563" spans="1:2" x14ac:dyDescent="0.5">
      <c r="A563">
        <v>529.06298828125</v>
      </c>
      <c r="B563">
        <v>56.75</v>
      </c>
    </row>
    <row r="564" spans="1:2" x14ac:dyDescent="0.5">
      <c r="A564">
        <v>529.072998046875</v>
      </c>
      <c r="B564">
        <v>61.75</v>
      </c>
    </row>
    <row r="565" spans="1:2" x14ac:dyDescent="0.5">
      <c r="A565">
        <v>529.0830078125</v>
      </c>
      <c r="B565">
        <v>34.25</v>
      </c>
    </row>
    <row r="566" spans="1:2" x14ac:dyDescent="0.5">
      <c r="A566">
        <v>529.093994140625</v>
      </c>
      <c r="B566">
        <v>27.25</v>
      </c>
    </row>
    <row r="567" spans="1:2" x14ac:dyDescent="0.5">
      <c r="A567">
        <v>529.10400390625</v>
      </c>
      <c r="B567">
        <v>38.5</v>
      </c>
    </row>
    <row r="568" spans="1:2" x14ac:dyDescent="0.5">
      <c r="A568">
        <v>529.114013671875</v>
      </c>
      <c r="B568">
        <v>35.25</v>
      </c>
    </row>
    <row r="569" spans="1:2" x14ac:dyDescent="0.5">
      <c r="A569">
        <v>529.1240234375</v>
      </c>
      <c r="B569">
        <v>21</v>
      </c>
    </row>
    <row r="570" spans="1:2" x14ac:dyDescent="0.5">
      <c r="A570">
        <v>529.13397216796875</v>
      </c>
      <c r="B570">
        <v>8.5</v>
      </c>
    </row>
    <row r="571" spans="1:2" x14ac:dyDescent="0.5">
      <c r="A571">
        <v>529.14398193359375</v>
      </c>
      <c r="B571">
        <v>17.25</v>
      </c>
    </row>
    <row r="572" spans="1:2" x14ac:dyDescent="0.5">
      <c r="A572">
        <v>529.15399169921875</v>
      </c>
      <c r="B572">
        <v>30</v>
      </c>
    </row>
    <row r="573" spans="1:2" x14ac:dyDescent="0.5">
      <c r="A573">
        <v>529.16400146484375</v>
      </c>
      <c r="B573">
        <v>22.25</v>
      </c>
    </row>
    <row r="574" spans="1:2" x14ac:dyDescent="0.5">
      <c r="A574">
        <v>529.17401123046875</v>
      </c>
      <c r="B574">
        <v>15.75</v>
      </c>
    </row>
    <row r="575" spans="1:2" x14ac:dyDescent="0.5">
      <c r="A575">
        <v>529.18402099609375</v>
      </c>
      <c r="B575">
        <v>24.5</v>
      </c>
    </row>
    <row r="576" spans="1:2" x14ac:dyDescent="0.5">
      <c r="A576">
        <v>529.1939697265625</v>
      </c>
      <c r="B576">
        <v>27.75</v>
      </c>
    </row>
    <row r="577" spans="1:2" x14ac:dyDescent="0.5">
      <c r="A577">
        <v>529.2039794921875</v>
      </c>
      <c r="B577">
        <v>16</v>
      </c>
    </row>
    <row r="578" spans="1:2" x14ac:dyDescent="0.5">
      <c r="A578">
        <v>529.2139892578125</v>
      </c>
      <c r="B578">
        <v>11.5</v>
      </c>
    </row>
    <row r="579" spans="1:2" x14ac:dyDescent="0.5">
      <c r="A579">
        <v>529.2239990234375</v>
      </c>
      <c r="B579">
        <v>39.75</v>
      </c>
    </row>
    <row r="580" spans="1:2" x14ac:dyDescent="0.5">
      <c r="A580">
        <v>529.2340087890625</v>
      </c>
      <c r="B580">
        <v>82.5</v>
      </c>
    </row>
    <row r="581" spans="1:2" x14ac:dyDescent="0.5">
      <c r="A581">
        <v>529.2440185546875</v>
      </c>
      <c r="B581">
        <v>79.75</v>
      </c>
    </row>
    <row r="582" spans="1:2" x14ac:dyDescent="0.5">
      <c r="A582">
        <v>529.2540283203125</v>
      </c>
      <c r="B582">
        <v>89.25</v>
      </c>
    </row>
    <row r="583" spans="1:2" x14ac:dyDescent="0.5">
      <c r="A583">
        <v>529.26397705078125</v>
      </c>
      <c r="B583">
        <v>175.80000305175781</v>
      </c>
    </row>
    <row r="584" spans="1:2" x14ac:dyDescent="0.5">
      <c r="A584">
        <v>529.27398681640625</v>
      </c>
      <c r="B584">
        <v>286.79998779296875</v>
      </c>
    </row>
    <row r="585" spans="1:2" x14ac:dyDescent="0.5">
      <c r="A585">
        <v>529.28399658203125</v>
      </c>
      <c r="B585">
        <v>550.5</v>
      </c>
    </row>
    <row r="586" spans="1:2" x14ac:dyDescent="0.5">
      <c r="A586">
        <v>529.29400634765625</v>
      </c>
      <c r="B586">
        <v>854.29998779296875</v>
      </c>
    </row>
  </sheetData>
  <sheetProtection formatCells="0"/>
  <sortState xmlns:xlrd2="http://schemas.microsoft.com/office/spreadsheetml/2017/richdata2" ref="A1:B586">
    <sortCondition ref="A1"/>
  </sortState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V586"/>
  <sheetViews>
    <sheetView workbookViewId="0"/>
  </sheetViews>
  <sheetFormatPr defaultRowHeight="14.35" x14ac:dyDescent="0.5"/>
  <cols>
    <col min="6" max="6" width="17.703125" customWidth="1"/>
  </cols>
  <sheetData>
    <row r="1" spans="1:22" ht="14.7" thickBot="1" x14ac:dyDescent="0.55000000000000004">
      <c r="A1">
        <v>523.43499755859375</v>
      </c>
      <c r="B1">
        <v>122.19999694824219</v>
      </c>
      <c r="C1" s="2" t="s">
        <v>21</v>
      </c>
      <c r="D1">
        <v>523.7750244140625</v>
      </c>
      <c r="E1">
        <v>264300</v>
      </c>
      <c r="G1" s="2" t="s">
        <v>23</v>
      </c>
      <c r="H1" s="2" t="s">
        <v>24</v>
      </c>
      <c r="I1" s="2" t="s">
        <v>24</v>
      </c>
      <c r="J1">
        <f>'hidden params'!J1</f>
        <v>1</v>
      </c>
      <c r="K1">
        <f>IF(ISNUMBER(D1),ROUND((D1-I$2)*$G$6,0),"")</f>
        <v>0</v>
      </c>
      <c r="L1">
        <f>IF(ISNUMBER((((EXP(GAMMALN($I$3+1)))/((EXP(GAMMALN(K1+1)))*(EXP(GAMMALN($I$3-K1+1))))))*(($I$8)^K1)*((1-$I$8)^($I$3-K1))),(((EXP(GAMMALN($I$3+1)))/((EXP(GAMMALN(K1+1)))*(EXP(GAMMALN($I$3-K1+1))))))*(($I$8)^K1)*((1-$I$8)^($I$3-K1)),0)</f>
        <v>0.96882389975973526</v>
      </c>
      <c r="M1">
        <f>I$7*(L$1*J1) + $I$4</f>
        <v>264879.73560697434</v>
      </c>
      <c r="N1">
        <f>IF(ISNUMBER((((EXP(GAMMALN($I$22+1)))/((EXP(GAMMALN(K1+1)))*(EXP(GAMMALN($I$22-K1+1))))))*(($I$11)^K1)*((1-$I$11)^($I$22-K1))),(((EXP(GAMMALN($I$22+1)))/((EXP(GAMMALN(K1+1)))*(EXP(GAMMALN($I$22-K1+1))))))*(($I$11)^K1)*((1-$I$11)^($I$22-K1)),0)</f>
        <v>9.1705953429875229E-6</v>
      </c>
      <c r="O1">
        <f>I$10*(N$1*J1)+$I$4</f>
        <v>1.0684722411769914</v>
      </c>
      <c r="P1">
        <f>IF(ISNUMBER(D1),SUM(M1,O1,V1)-(2*$I$4),"")</f>
        <v>264881.23975928157</v>
      </c>
      <c r="Q1">
        <f>IF(ISNUMBER(P1),P1-E1,"")</f>
        <v>581.23975928156869</v>
      </c>
      <c r="R1">
        <f>IF(ISNUMBER(P1),Q1*Q1,"")</f>
        <v>337839.65776969591</v>
      </c>
      <c r="S1">
        <f>IF(ISNUMBER(P1),((IF(P1&gt;E1,I$5*(P1-E1),P1-E1)))^2,"")</f>
        <v>337839.65776969591</v>
      </c>
      <c r="T1">
        <f>IF(ISNUMBER(P1),(M1*D1),"")</f>
        <v>138737389.9843334</v>
      </c>
      <c r="U1">
        <f>IF(ISNUMBER((((EXP(GAMMALN($I$23+1)))/((EXP(GAMMALN(K1+1)))*(EXP(GAMMALN($I$23-K1+1))))))*(($I$14)^K1)*((1-$I$14)^($I$23-K1))),(((EXP(GAMMALN($I$23+1)))/((EXP(GAMMALN(K1+1)))*(EXP(GAMMALN($I$23-K1+1))))))*(($I$14)^K1)*((1-$I$14)^($I$23-K1)),0)</f>
        <v>3.8188146423081279E-6</v>
      </c>
      <c r="V1">
        <f>I$13*(U$1*J1)+$I$4</f>
        <v>0.43568007105514583</v>
      </c>
    </row>
    <row r="2" spans="1:22" ht="14.7" thickTop="1" x14ac:dyDescent="0.5">
      <c r="A2">
        <v>523.44500732421875</v>
      </c>
      <c r="B2">
        <v>110.5</v>
      </c>
      <c r="C2" s="2" t="s">
        <v>22</v>
      </c>
      <c r="D2">
        <v>524.27398681640625</v>
      </c>
      <c r="E2">
        <v>169700</v>
      </c>
      <c r="F2" s="3" t="s">
        <v>25</v>
      </c>
      <c r="G2" s="4">
        <v>4.4658203125</v>
      </c>
      <c r="H2" t="s">
        <v>434</v>
      </c>
      <c r="I2">
        <f>'hidden params'!I2</f>
        <v>523.77129500000001</v>
      </c>
      <c r="J2">
        <f>'hidden params'!J2</f>
        <v>0.60095572250709473</v>
      </c>
      <c r="K2">
        <f t="shared" ref="K2:K30" si="0">IF(ISNUMBER(D2),ROUND((D2-I$2)*$G$6,0),"")</f>
        <v>1</v>
      </c>
      <c r="L2">
        <f t="shared" ref="L2:L30" si="1">IF(ISNUMBER((((EXP(GAMMALN($I$3+1)))/((EXP(GAMMALN(K2+1)))*(EXP(GAMMALN($I$3-K2+1))))))*(($I$8)^K2)*((1-$I$8)^($I$3-K2))),(((EXP(GAMMALN($I$3+1)))/((EXP(GAMMALN(K2+1)))*(EXP(GAMMALN($I$3-K2+1))))))*(($I$8)^K2)*((1-$I$8)^($I$3-K2)),0)</f>
        <v>3.1175604423968502E-2</v>
      </c>
      <c r="M2">
        <f>I$7*((L$1*J2)+(L$2*J1)) + $I$4</f>
        <v>167704.50873066034</v>
      </c>
      <c r="N2">
        <f t="shared" ref="N2:N30" si="2">IF(ISNUMBER((((EXP(GAMMALN($I$22+1)))/((EXP(GAMMALN(K2+1)))*(EXP(GAMMALN($I$22-K2+1))))))*(($I$11)^K2)*((1-$I$11)^($I$22-K2))),(((EXP(GAMMALN($I$22+1)))/((EXP(GAMMALN(K2+1)))*(EXP(GAMMALN($I$22-K2+1))))))*(($I$11)^K2)*((1-$I$11)^($I$22-K2)),0)</f>
        <v>2.8497817269436149E-4</v>
      </c>
      <c r="O2">
        <f>I$10*((N$1*J2)+(N$2*J1))+$I$4</f>
        <v>33.845103306523413</v>
      </c>
      <c r="P2">
        <f t="shared" ref="P2:P30" si="3">IF(ISNUMBER(D2),SUM(M2,O2,V2)-(2*$I$4),"")</f>
        <v>167753.17704027763</v>
      </c>
      <c r="Q2">
        <f t="shared" ref="Q2:Q30" si="4">IF(ISNUMBER(P2),P2-E2,"")</f>
        <v>-1946.822959722369</v>
      </c>
      <c r="R2">
        <f t="shared" ref="R2:R30" si="5">IF(ISNUMBER(P2),Q2*Q2,"")</f>
        <v>3790119.6365021649</v>
      </c>
      <c r="S2">
        <f t="shared" ref="S2:S30" si="6">IF(ISNUMBER(P2),((IF(P2&gt;E2,I$5*(P2-E2),P2-E2)))^2,"")</f>
        <v>3790119.6365021649</v>
      </c>
      <c r="T2">
        <f t="shared" ref="T2:T30" si="7">IF(ISNUMBER(P2),(M2*D2),"")</f>
        <v>87923111.399310112</v>
      </c>
      <c r="U2">
        <f t="shared" ref="U2:U30" si="8">IF(ISNUMBER((((EXP(GAMMALN($I$23+1)))/((EXP(GAMMALN(K2+1)))*(EXP(GAMMALN($I$23-K2+1))))))*(($I$14)^K2)*((1-$I$14)^($I$23-K2))),(((EXP(GAMMALN($I$23+1)))/((EXP(GAMMALN(K2+1)))*(EXP(GAMMALN($I$23-K2+1))))))*(($I$14)^K2)*((1-$I$14)^($I$23-K2)),0)</f>
        <v>1.2763314726103663E-4</v>
      </c>
      <c r="V2">
        <f>I$13*((U$1*J2)+(U$2*J1))+$I$4</f>
        <v>14.823206315814556</v>
      </c>
    </row>
    <row r="3" spans="1:22" x14ac:dyDescent="0.5">
      <c r="A3">
        <v>523.45501708984375</v>
      </c>
      <c r="B3">
        <v>68.75</v>
      </c>
      <c r="D3">
        <v>524.77398681640625</v>
      </c>
      <c r="E3">
        <v>57210</v>
      </c>
      <c r="F3" s="7" t="s">
        <v>19</v>
      </c>
      <c r="G3" s="8">
        <f>IF(ISBLANK(G2),"",$G$2*$G$6)</f>
        <v>8.931640625</v>
      </c>
      <c r="H3" s="21" t="s">
        <v>435</v>
      </c>
      <c r="I3" s="21">
        <v>1.0009999999999999</v>
      </c>
      <c r="J3">
        <f>'hidden params'!J3</f>
        <v>0.20220994369181175</v>
      </c>
      <c r="K3">
        <f t="shared" si="0"/>
        <v>2</v>
      </c>
      <c r="L3">
        <f t="shared" si="1"/>
        <v>5.0109589785956628E-7</v>
      </c>
      <c r="M3">
        <f>I$7*((L$1*J3)+(L$2*J2)+(L$3*J1)) + $I$4</f>
        <v>58683.709044324351</v>
      </c>
      <c r="N3">
        <f t="shared" si="2"/>
        <v>3.7682559563129983E-3</v>
      </c>
      <c r="O3">
        <f>I$10*((N$1*J3)+(N$2*J2)+(N$3*J1))+$I$4</f>
        <v>459.21162676570424</v>
      </c>
      <c r="P3">
        <f t="shared" si="3"/>
        <v>59361.391772128649</v>
      </c>
      <c r="Q3">
        <f t="shared" si="4"/>
        <v>2151.3917721286489</v>
      </c>
      <c r="R3">
        <f t="shared" si="5"/>
        <v>4628486.5571828485</v>
      </c>
      <c r="S3">
        <f t="shared" si="6"/>
        <v>4628486.5571828485</v>
      </c>
      <c r="T3">
        <f t="shared" si="7"/>
        <v>30795683.956364088</v>
      </c>
      <c r="U3">
        <f t="shared" si="8"/>
        <v>1.837464663076547E-3</v>
      </c>
      <c r="V3">
        <f>I$13*((U$1*J3)+(U$2*J2)+(U$3*J1))+$I$4</f>
        <v>218.4711010436254</v>
      </c>
    </row>
    <row r="4" spans="1:22" x14ac:dyDescent="0.5">
      <c r="A4">
        <v>523.46502685546875</v>
      </c>
      <c r="B4">
        <v>43.5</v>
      </c>
      <c r="D4">
        <v>525.2750244140625</v>
      </c>
      <c r="E4">
        <v>17780</v>
      </c>
      <c r="F4" s="5" t="s">
        <v>26</v>
      </c>
      <c r="G4" s="6">
        <v>525.450927734375</v>
      </c>
      <c r="H4" t="s">
        <v>11</v>
      </c>
      <c r="I4">
        <v>2.5143414284304353E-9</v>
      </c>
      <c r="J4">
        <f>'hidden params'!J4</f>
        <v>4.9195920044795109E-2</v>
      </c>
      <c r="K4">
        <f t="shared" si="0"/>
        <v>3</v>
      </c>
      <c r="L4">
        <f t="shared" si="1"/>
        <v>0</v>
      </c>
      <c r="M4">
        <f>I$7*((L$1*J4)+(L$2*J3)+(L$3*J2)+(L$4*J1)) + $I$4</f>
        <v>14754.624284496533</v>
      </c>
      <c r="N4">
        <f t="shared" si="2"/>
        <v>2.7403566356693065E-2</v>
      </c>
      <c r="O4">
        <f>I$10*((N$1*J4)+(N$2*J3)+(N$3*J2)+(N$4*J1))+$I$4</f>
        <v>3463.4193358042039</v>
      </c>
      <c r="P4">
        <f t="shared" si="3"/>
        <v>20035.480897814588</v>
      </c>
      <c r="Q4">
        <f t="shared" si="4"/>
        <v>2255.4808978145884</v>
      </c>
      <c r="R4">
        <f t="shared" si="5"/>
        <v>5087194.0804065019</v>
      </c>
      <c r="S4">
        <f t="shared" si="6"/>
        <v>5087194.0804065019</v>
      </c>
      <c r="T4">
        <f t="shared" si="7"/>
        <v>7750235.6312592356</v>
      </c>
      <c r="U4">
        <f t="shared" si="8"/>
        <v>1.4799935158762077E-2</v>
      </c>
      <c r="V4">
        <f>I$13*((U$1*J4)+(U$2*J3)+(U$3*J2)+(U$4*J1))+$I$4</f>
        <v>1817.4372775188799</v>
      </c>
    </row>
    <row r="5" spans="1:22" ht="14.7" thickBot="1" x14ac:dyDescent="0.55000000000000004">
      <c r="A5">
        <v>523.4749755859375</v>
      </c>
      <c r="B5">
        <v>63</v>
      </c>
      <c r="D5">
        <v>525.78497314453125</v>
      </c>
      <c r="E5">
        <v>23570</v>
      </c>
      <c r="F5" s="9" t="s">
        <v>27</v>
      </c>
      <c r="G5" s="10">
        <f>($G$4-1.00794)*$G$6</f>
        <v>1048.8859754687501</v>
      </c>
      <c r="H5" t="s">
        <v>436</v>
      </c>
      <c r="I5">
        <f>'hidden params'!D2</f>
        <v>1</v>
      </c>
      <c r="J5">
        <f>'hidden params'!J5</f>
        <v>9.56276746222493E-3</v>
      </c>
      <c r="K5">
        <f t="shared" si="0"/>
        <v>4</v>
      </c>
      <c r="L5">
        <f t="shared" si="1"/>
        <v>0</v>
      </c>
      <c r="M5">
        <f>I$7*((L$1*J5)+(L$2*J4)+(L$3*J3)+(L$4*J2)+(L$5*J1)) + $I$4</f>
        <v>2952.3332239340234</v>
      </c>
      <c r="N5">
        <f t="shared" si="2"/>
        <v>0.11774874920008756</v>
      </c>
      <c r="O5">
        <f>I$10*((N$1*J5)+(N$2*J4)+(N$3*J3)+(N$4*J2)+(N$5*J1))+$I$4</f>
        <v>15728.144613878963</v>
      </c>
      <c r="P5">
        <f t="shared" si="3"/>
        <v>27984.190066828756</v>
      </c>
      <c r="Q5">
        <f t="shared" si="4"/>
        <v>4414.1900668287562</v>
      </c>
      <c r="R5">
        <f t="shared" si="5"/>
        <v>19485073.946089659</v>
      </c>
      <c r="S5">
        <f t="shared" si="6"/>
        <v>19485073.946089659</v>
      </c>
      <c r="T5">
        <f t="shared" si="7"/>
        <v>1552292.4448598579</v>
      </c>
      <c r="U5">
        <f t="shared" si="8"/>
        <v>7.2276746404968825E-2</v>
      </c>
      <c r="V5">
        <f>I$13*((U$1*J5)+(U$2*J4)+(U$3*J3)+(U$4*J2)+(U$5*J1))+$I$4</f>
        <v>9303.7122290207972</v>
      </c>
    </row>
    <row r="6" spans="1:22" ht="14.7" thickTop="1" x14ac:dyDescent="0.5">
      <c r="A6">
        <v>523.4849853515625</v>
      </c>
      <c r="B6">
        <v>105.80000305175781</v>
      </c>
      <c r="D6">
        <v>526.2860107421875</v>
      </c>
      <c r="E6">
        <v>75640</v>
      </c>
      <c r="F6" t="s">
        <v>28</v>
      </c>
      <c r="G6">
        <v>2</v>
      </c>
      <c r="H6" t="s">
        <v>437</v>
      </c>
      <c r="I6">
        <f>SUM(S1:S30)</f>
        <v>62228411.886195235</v>
      </c>
      <c r="J6">
        <f>'hidden params'!J6</f>
        <v>1.5654537401586068E-3</v>
      </c>
      <c r="K6">
        <f t="shared" si="0"/>
        <v>5</v>
      </c>
      <c r="L6">
        <f t="shared" si="1"/>
        <v>0</v>
      </c>
      <c r="M6">
        <f>I$7*((L$1*J6)+(L$2*J5)+(L$3*J4)+(L$4*J3)+(L$5*J2)+(L$6*J1)) + $I$4</f>
        <v>496.17211265912533</v>
      </c>
      <c r="N6">
        <f t="shared" si="2"/>
        <v>0.295739608767072</v>
      </c>
      <c r="O6">
        <f>I$10*((N$1*J6)+(N$2*J5)+(N$3*J4)+(N$4*J3)+(N$5*J2)+(N$6*J1))+$I$4</f>
        <v>43368.859921838462</v>
      </c>
      <c r="P6">
        <f t="shared" si="3"/>
        <v>73753.435934373265</v>
      </c>
      <c r="Q6">
        <f t="shared" si="4"/>
        <v>-1886.5640656267351</v>
      </c>
      <c r="R6">
        <f t="shared" si="5"/>
        <v>3559123.973714076</v>
      </c>
      <c r="S6">
        <f t="shared" si="6"/>
        <v>3559123.973714076</v>
      </c>
      <c r="T6">
        <f t="shared" si="7"/>
        <v>261128.44181289431</v>
      </c>
      <c r="U6">
        <f t="shared" si="8"/>
        <v>0.21545782816827097</v>
      </c>
      <c r="V6">
        <f>I$13*((U$1*J6)+(U$2*J5)+(U$3*J4)+(U$4*J3)+(U$5*J2)+(U$6*J1))+$I$4</f>
        <v>29888.403899880723</v>
      </c>
    </row>
    <row r="7" spans="1:22" x14ac:dyDescent="0.5">
      <c r="A7">
        <v>523.4949951171875</v>
      </c>
      <c r="B7">
        <v>134.30000305175781</v>
      </c>
      <c r="D7">
        <v>526.7860107421875</v>
      </c>
      <c r="E7">
        <v>128500</v>
      </c>
      <c r="F7" t="s">
        <v>29</v>
      </c>
      <c r="G7" s="11">
        <v>0.10000000149011612</v>
      </c>
      <c r="H7" s="21" t="s">
        <v>438</v>
      </c>
      <c r="I7" s="21">
        <v>273403.38700630842</v>
      </c>
      <c r="J7">
        <f>'hidden params'!J7</f>
        <v>2.2288478874357397E-4</v>
      </c>
      <c r="K7">
        <f t="shared" si="0"/>
        <v>6</v>
      </c>
      <c r="L7">
        <f t="shared" si="1"/>
        <v>0</v>
      </c>
      <c r="M7">
        <f>I$7*((L$1*J7)+(L$2*J6)+(L$3*J5)+(L$4*J4)+(L$5*J3)+(L$6*J2)+(L$7*J1)) + $I$4</f>
        <v>72.382143780800831</v>
      </c>
      <c r="N7">
        <f t="shared" si="2"/>
        <v>0.39080982818299886</v>
      </c>
      <c r="O7">
        <f>I$10*((N$1*J7)+(N$2*J6)+(N$3*J5)+(N$4*J4)+(N$5*J3)+(N$6*J2)+(N$7*J1))+$I$4</f>
        <v>69175.9791760191</v>
      </c>
      <c r="P7">
        <f t="shared" si="3"/>
        <v>127871.33248294608</v>
      </c>
      <c r="Q7">
        <f t="shared" si="4"/>
        <v>-628.6675170539238</v>
      </c>
      <c r="R7">
        <f t="shared" si="5"/>
        <v>395222.84699874558</v>
      </c>
      <c r="S7">
        <f t="shared" si="6"/>
        <v>395222.84699874558</v>
      </c>
      <c r="T7">
        <f t="shared" si="7"/>
        <v>38129.90077125551</v>
      </c>
      <c r="U7">
        <f t="shared" si="8"/>
        <v>0.36899939083021777</v>
      </c>
      <c r="V7">
        <f>I$13*((U$1*J7)+(U$2*J6)+(U$3*J5)+(U$4*J4)+(U$5*J3)+(U$6*J2)+(U$7*J1))+$I$4</f>
        <v>58622.971163151211</v>
      </c>
    </row>
    <row r="8" spans="1:22" x14ac:dyDescent="0.5">
      <c r="A8">
        <v>523.5050048828125</v>
      </c>
      <c r="B8">
        <v>140</v>
      </c>
      <c r="D8">
        <v>527.2979736328125</v>
      </c>
      <c r="E8">
        <v>120000</v>
      </c>
      <c r="F8" t="s">
        <v>30</v>
      </c>
      <c r="G8" s="11">
        <v>2.9999999329447746E-2</v>
      </c>
      <c r="H8" s="21" t="s">
        <v>439</v>
      </c>
      <c r="I8" s="21">
        <v>3.1145445414501663E-2</v>
      </c>
      <c r="J8">
        <f>'hidden params'!J8</f>
        <v>2.8200854503395628E-5</v>
      </c>
      <c r="K8">
        <f t="shared" si="0"/>
        <v>7</v>
      </c>
      <c r="L8">
        <f t="shared" si="1"/>
        <v>0</v>
      </c>
      <c r="M8">
        <f>I$7*((L$1*J8)+(L$2*J7)+(L$3*J6)+(L$4*J5)+(L$5*J4)+(L$6*J3)+(L$7*J2)+(L$8*J1)) + $I$4</f>
        <v>9.3698113841676935</v>
      </c>
      <c r="N8">
        <f t="shared" si="2"/>
        <v>0.18421173200071084</v>
      </c>
      <c r="O8">
        <f>I$10*((N$1*J8)+(N$2*J7)+(N$3*J6)+(N$4*J5)+(N$5*J4)+(N$6*J3)+(N$7*J2)+(N$8*J1))+$I$4</f>
        <v>56499.916869569002</v>
      </c>
      <c r="P8">
        <f t="shared" si="3"/>
        <v>121159.46623635798</v>
      </c>
      <c r="Q8">
        <f t="shared" si="4"/>
        <v>1159.4662363579846</v>
      </c>
      <c r="R8">
        <f t="shared" si="5"/>
        <v>1344361.9532541498</v>
      </c>
      <c r="S8">
        <f t="shared" si="6"/>
        <v>1344361.9532541498</v>
      </c>
      <c r="T8">
        <f t="shared" si="7"/>
        <v>4940.6825561932828</v>
      </c>
      <c r="U8">
        <f t="shared" si="8"/>
        <v>0.29765035781098814</v>
      </c>
      <c r="V8">
        <f>I$13*((U$1*J8)+(U$2*J7)+(U$3*J6)+(U$4*J5)+(U$5*J4)+(U$6*J3)+(U$7*J2)+(U$8*J1))+$I$4</f>
        <v>64650.17955540985</v>
      </c>
    </row>
    <row r="9" spans="1:22" x14ac:dyDescent="0.5">
      <c r="A9">
        <v>523.5150146484375</v>
      </c>
      <c r="B9">
        <v>115</v>
      </c>
      <c r="D9">
        <v>527.79901123046875</v>
      </c>
      <c r="E9">
        <v>59230</v>
      </c>
      <c r="F9" t="s">
        <v>31</v>
      </c>
      <c r="G9">
        <v>6</v>
      </c>
      <c r="H9" t="s">
        <v>445</v>
      </c>
      <c r="I9">
        <f>I3*I8</f>
        <v>3.117659085991616E-2</v>
      </c>
      <c r="J9">
        <f>'hidden params'!J9</f>
        <v>3.2198967658273084E-6</v>
      </c>
      <c r="K9">
        <f t="shared" si="0"/>
        <v>8</v>
      </c>
      <c r="L9">
        <f t="shared" si="1"/>
        <v>0</v>
      </c>
      <c r="M9">
        <f>I$7*((L$1*J9)+(L$2*J8)+(L$3*J7)+(L$4*J6)+(L$5*J5)+(L$6*J4)+(L$7*J3)+(L$8*J2)+(L$9*J1)) + $I$4</f>
        <v>1.0932863721407449</v>
      </c>
      <c r="N9">
        <f t="shared" si="2"/>
        <v>0</v>
      </c>
      <c r="O9">
        <f>I$10*((N$1*J9)+(N$2*J8)+(N$3*J7)+(N$4*J6)+(N$5*J5)+(N$6*J4)+(N$7*J3)+(N$8*J2)+(N$9*J1))+$I$4</f>
        <v>23936.845311662863</v>
      </c>
      <c r="P9">
        <f t="shared" si="3"/>
        <v>58466.723951228378</v>
      </c>
      <c r="Q9">
        <f t="shared" si="4"/>
        <v>-763.2760487716223</v>
      </c>
      <c r="R9">
        <f t="shared" si="5"/>
        <v>582590.32662841992</v>
      </c>
      <c r="S9">
        <f t="shared" si="6"/>
        <v>582590.32662841992</v>
      </c>
      <c r="T9">
        <f t="shared" si="7"/>
        <v>577.03546620763143</v>
      </c>
      <c r="U9">
        <f t="shared" si="8"/>
        <v>3.7846626570012788E-2</v>
      </c>
      <c r="V9">
        <f>I$13*((U$1*J9)+(U$2*J8)+(U$3*J7)+(U$4*J6)+(U$5*J5)+(U$6*J4)+(U$7*J3)+(U$8*J2)+(U$9*J1))+$I$4</f>
        <v>34528.785353198407</v>
      </c>
    </row>
    <row r="10" spans="1:22" x14ac:dyDescent="0.5">
      <c r="A10">
        <v>523.5250244140625</v>
      </c>
      <c r="B10">
        <v>77.25</v>
      </c>
      <c r="D10">
        <v>528.301025390625</v>
      </c>
      <c r="E10">
        <v>19990</v>
      </c>
      <c r="F10" s="2" t="s">
        <v>22</v>
      </c>
      <c r="G10">
        <v>523.7528076171875</v>
      </c>
      <c r="H10" s="22" t="s">
        <v>453</v>
      </c>
      <c r="I10" s="22">
        <v>116510.67337516735</v>
      </c>
      <c r="J10">
        <f>'hidden params'!J10</f>
        <v>3.3555566333987669E-7</v>
      </c>
      <c r="K10">
        <f t="shared" si="0"/>
        <v>9</v>
      </c>
      <c r="L10">
        <f t="shared" si="1"/>
        <v>0</v>
      </c>
      <c r="M10">
        <f>I$7*((L1*J$10)+(L2*J$9)+(L3*J$8)+(L4*J$7)+(L5*J$6)+(L6*J$5)+(L7*J$4)+(L8*J$3)+(L9*J$2)+(L10*J$1)) + $I$4</f>
        <v>0.11633060254686577</v>
      </c>
      <c r="N10">
        <f t="shared" si="2"/>
        <v>0</v>
      </c>
      <c r="O10">
        <f>I$10*((N1*J$10)+(N2*J$9)+(N3*J$8)+(N4*J$7)+(N5*J$6)+(N6*J$5)+(N7*J$4)+(N8*J$3)+(N9*J$2)+(N10*J$1)) + $I$4</f>
        <v>6931.7241438725241</v>
      </c>
      <c r="P10">
        <f t="shared" si="3"/>
        <v>18712.788729310865</v>
      </c>
      <c r="Q10">
        <f t="shared" si="4"/>
        <v>-1277.2112706891348</v>
      </c>
      <c r="R10">
        <f t="shared" si="5"/>
        <v>1631268.6299753545</v>
      </c>
      <c r="S10">
        <f t="shared" si="6"/>
        <v>1631268.6299753545</v>
      </c>
      <c r="T10">
        <f t="shared" si="7"/>
        <v>61.457576609818439</v>
      </c>
      <c r="U10">
        <f t="shared" si="8"/>
        <v>0</v>
      </c>
      <c r="V10">
        <f>I$13*((U1*J$10)+(U2*J$9)+(U3*J$8)+(U4*J$7)+(U5*J$6)+(U6*J$5)+(U7*J$4)+(U8*J$3)+(U9*J$2)+(U10*J$1)) + $I$4</f>
        <v>11780.948254840821</v>
      </c>
    </row>
    <row r="11" spans="1:22" x14ac:dyDescent="0.5">
      <c r="A11">
        <v>523.53497314453125</v>
      </c>
      <c r="B11">
        <v>92.25</v>
      </c>
      <c r="D11">
        <f>D10 + (1/$G$6)</f>
        <v>528.801025390625</v>
      </c>
      <c r="E11">
        <v>0</v>
      </c>
      <c r="F11" s="2" t="s">
        <v>32</v>
      </c>
      <c r="G11">
        <v>528.2186279296875</v>
      </c>
      <c r="H11" s="22" t="s">
        <v>454</v>
      </c>
      <c r="I11" s="22">
        <v>0.82235747575759888</v>
      </c>
      <c r="J11">
        <f>'hidden params'!J11</f>
        <v>3.2197744332767282E-8</v>
      </c>
      <c r="K11">
        <f t="shared" si="0"/>
        <v>10</v>
      </c>
      <c r="L11">
        <f t="shared" si="1"/>
        <v>0</v>
      </c>
      <c r="M11">
        <f t="shared" ref="M11:M30" si="9">I$7*((L2*J$10)+(L3*J$9)+(L4*J$8)+(L5*J$7)+(L6*J$6)+(L7*J$5)+(L8*J$4)+(L9*J$3)+(L10*J$2)+(L11*J$1)) + $I$4</f>
        <v>2.8605576566111189E-3</v>
      </c>
      <c r="N11">
        <f t="shared" si="2"/>
        <v>0</v>
      </c>
      <c r="O11">
        <f t="shared" ref="O11:O30" si="10">I$10*((N2*J$10)+(N3*J$9)+(N4*J$8)+(N5*J$7)+(N6*J$6)+(N7*J$5)+(N8*J$4)+(N9*J$3)+(N10*J$2)+(N11*J$1)) + $I$4</f>
        <v>1548.3901788737783</v>
      </c>
      <c r="P11">
        <f t="shared" si="3"/>
        <v>4535.054112810848</v>
      </c>
      <c r="Q11">
        <f t="shared" si="4"/>
        <v>4535.054112810848</v>
      </c>
      <c r="R11">
        <f t="shared" si="5"/>
        <v>20566715.806122586</v>
      </c>
      <c r="S11">
        <f t="shared" si="6"/>
        <v>20566715.806122586</v>
      </c>
      <c r="T11">
        <f t="shared" si="7"/>
        <v>1.5126658220049631</v>
      </c>
      <c r="U11">
        <f t="shared" si="8"/>
        <v>0</v>
      </c>
      <c r="V11">
        <f t="shared" ref="V11:V30" si="11">I$13*((U2*J$10)+(U3*J$9)+(U4*J$8)+(U5*J$7)+(U6*J$6)+(U7*J$5)+(U8*J$4)+(U9*J$3)+(U10*J$2)+(U11*J$1)) + $I$4</f>
        <v>2986.6610733844423</v>
      </c>
    </row>
    <row r="12" spans="1:22" x14ac:dyDescent="0.5">
      <c r="A12">
        <v>523.54498291015625</v>
      </c>
      <c r="B12">
        <v>121</v>
      </c>
      <c r="D12">
        <f>D11 + (1/$G$6)</f>
        <v>529.301025390625</v>
      </c>
      <c r="E12">
        <v>0</v>
      </c>
      <c r="F12" t="s">
        <v>33</v>
      </c>
      <c r="G12" t="s">
        <v>34</v>
      </c>
      <c r="H12" t="s">
        <v>458</v>
      </c>
      <c r="I12">
        <f>I11*I22</f>
        <v>5.5202786796305512</v>
      </c>
      <c r="J12">
        <f>'hidden params'!J12</f>
        <v>2.82920264901344E-9</v>
      </c>
      <c r="K12">
        <f t="shared" si="0"/>
        <v>11</v>
      </c>
      <c r="L12">
        <f t="shared" si="1"/>
        <v>0</v>
      </c>
      <c r="M12">
        <f t="shared" si="9"/>
        <v>4.8485908793147933E-8</v>
      </c>
      <c r="N12">
        <f t="shared" si="2"/>
        <v>0</v>
      </c>
      <c r="O12">
        <f t="shared" si="10"/>
        <v>284.59999745645416</v>
      </c>
      <c r="P12">
        <f t="shared" si="3"/>
        <v>893.37477128813555</v>
      </c>
      <c r="Q12">
        <f t="shared" si="4"/>
        <v>893.37477128813555</v>
      </c>
      <c r="R12">
        <f t="shared" si="5"/>
        <v>798118.48197412852</v>
      </c>
      <c r="S12">
        <f t="shared" si="6"/>
        <v>798118.48197412852</v>
      </c>
      <c r="T12">
        <f t="shared" si="7"/>
        <v>2.5663641241209523E-5</v>
      </c>
      <c r="U12">
        <f t="shared" si="8"/>
        <v>0</v>
      </c>
      <c r="V12">
        <f t="shared" si="11"/>
        <v>608.77477378822425</v>
      </c>
    </row>
    <row r="13" spans="1:22" x14ac:dyDescent="0.5">
      <c r="A13">
        <v>523.55499267578125</v>
      </c>
      <c r="B13">
        <v>116</v>
      </c>
      <c r="D13">
        <f>D12 + (1/$G$6)</f>
        <v>529.801025390625</v>
      </c>
      <c r="E13">
        <v>0</v>
      </c>
      <c r="F13">
        <v>26430</v>
      </c>
      <c r="H13" s="23" t="s">
        <v>514</v>
      </c>
      <c r="I13" s="23">
        <v>114087.77574956485</v>
      </c>
      <c r="J13">
        <f>'hidden params'!J13</f>
        <v>2.3609250813173977E-10</v>
      </c>
      <c r="K13">
        <f t="shared" si="0"/>
        <v>12</v>
      </c>
      <c r="L13">
        <f t="shared" si="1"/>
        <v>0</v>
      </c>
      <c r="M13">
        <f t="shared" si="9"/>
        <v>2.5143414284304353E-9</v>
      </c>
      <c r="N13">
        <f t="shared" si="2"/>
        <v>0</v>
      </c>
      <c r="O13">
        <f t="shared" si="10"/>
        <v>44.764444037373295</v>
      </c>
      <c r="P13">
        <f t="shared" si="3"/>
        <v>149.31841673723105</v>
      </c>
      <c r="Q13">
        <f t="shared" si="4"/>
        <v>149.31841673723105</v>
      </c>
      <c r="R13">
        <f t="shared" si="5"/>
        <v>22295.989576913402</v>
      </c>
      <c r="S13">
        <f t="shared" si="6"/>
        <v>22295.989576913402</v>
      </c>
      <c r="T13">
        <f t="shared" si="7"/>
        <v>1.3321006669645734E-6</v>
      </c>
      <c r="U13">
        <f t="shared" si="8"/>
        <v>0</v>
      </c>
      <c r="V13">
        <f t="shared" si="11"/>
        <v>104.55397270237208</v>
      </c>
    </row>
    <row r="14" spans="1:22" x14ac:dyDescent="0.5">
      <c r="A14">
        <v>523.56500244140625</v>
      </c>
      <c r="B14">
        <v>117.80000305175781</v>
      </c>
      <c r="E14">
        <v>0</v>
      </c>
      <c r="F14">
        <v>26430</v>
      </c>
      <c r="H14" s="23" t="s">
        <v>515</v>
      </c>
      <c r="I14" s="23">
        <v>0.82235747575759888</v>
      </c>
      <c r="J14">
        <f>'hidden params'!J14</f>
        <v>0</v>
      </c>
      <c r="K14" t="str">
        <f t="shared" si="0"/>
        <v/>
      </c>
      <c r="L14">
        <f t="shared" si="1"/>
        <v>0</v>
      </c>
      <c r="M14">
        <f t="shared" si="9"/>
        <v>2.5143414284304353E-9</v>
      </c>
      <c r="N14">
        <f t="shared" si="2"/>
        <v>0</v>
      </c>
      <c r="O14">
        <f t="shared" si="10"/>
        <v>6.1833293674503276</v>
      </c>
      <c r="P14" t="str">
        <f t="shared" si="3"/>
        <v/>
      </c>
      <c r="Q14" t="str">
        <f t="shared" si="4"/>
        <v/>
      </c>
      <c r="R14" t="str">
        <f t="shared" si="5"/>
        <v/>
      </c>
      <c r="S14" t="str">
        <f t="shared" si="6"/>
        <v/>
      </c>
      <c r="T14" t="str">
        <f t="shared" si="7"/>
        <v/>
      </c>
      <c r="U14">
        <f t="shared" si="8"/>
        <v>0</v>
      </c>
      <c r="V14">
        <f t="shared" si="11"/>
        <v>15.597280172447133</v>
      </c>
    </row>
    <row r="15" spans="1:22" x14ac:dyDescent="0.5">
      <c r="A15">
        <v>523.57501220703125</v>
      </c>
      <c r="B15">
        <v>107.69999694824219</v>
      </c>
      <c r="E15">
        <v>0</v>
      </c>
      <c r="H15" t="s">
        <v>513</v>
      </c>
      <c r="I15">
        <f>I14*I23</f>
        <v>5.937202137349308</v>
      </c>
      <c r="J15">
        <f>'hidden params'!J15</f>
        <v>0</v>
      </c>
      <c r="K15" t="str">
        <f t="shared" si="0"/>
        <v/>
      </c>
      <c r="L15">
        <f t="shared" si="1"/>
        <v>0</v>
      </c>
      <c r="M15">
        <f t="shared" si="9"/>
        <v>2.5143414284304353E-9</v>
      </c>
      <c r="N15">
        <f t="shared" si="2"/>
        <v>0</v>
      </c>
      <c r="O15">
        <f t="shared" si="10"/>
        <v>0.76343999438965371</v>
      </c>
      <c r="P15" t="str">
        <f t="shared" si="3"/>
        <v/>
      </c>
      <c r="Q15" t="str">
        <f t="shared" si="4"/>
        <v/>
      </c>
      <c r="R15" t="str">
        <f t="shared" si="5"/>
        <v/>
      </c>
      <c r="S15" t="str">
        <f t="shared" si="6"/>
        <v/>
      </c>
      <c r="T15" t="str">
        <f t="shared" si="7"/>
        <v/>
      </c>
      <c r="U15">
        <f t="shared" si="8"/>
        <v>0</v>
      </c>
      <c r="V15">
        <f t="shared" si="11"/>
        <v>2.063833016250896</v>
      </c>
    </row>
    <row r="16" spans="1:22" x14ac:dyDescent="0.5">
      <c r="A16">
        <v>523.58502197265625</v>
      </c>
      <c r="B16">
        <v>97.25</v>
      </c>
      <c r="E16">
        <v>0</v>
      </c>
      <c r="F16">
        <v>101715666546.38843</v>
      </c>
      <c r="H16" t="s">
        <v>455</v>
      </c>
      <c r="I16">
        <f>I7/(I7+I10+I13)</f>
        <v>0.542465061447164</v>
      </c>
      <c r="J16">
        <f>'hidden params'!J16</f>
        <v>0</v>
      </c>
      <c r="K16" t="str">
        <f t="shared" si="0"/>
        <v/>
      </c>
      <c r="L16">
        <f t="shared" si="1"/>
        <v>0</v>
      </c>
      <c r="M16">
        <f t="shared" si="9"/>
        <v>2.5143414284304353E-9</v>
      </c>
      <c r="N16">
        <f t="shared" si="2"/>
        <v>0</v>
      </c>
      <c r="O16">
        <f t="shared" si="10"/>
        <v>8.4386494147989793E-2</v>
      </c>
      <c r="P16" t="str">
        <f t="shared" si="3"/>
        <v/>
      </c>
      <c r="Q16" t="str">
        <f t="shared" si="4"/>
        <v/>
      </c>
      <c r="R16" t="str">
        <f t="shared" si="5"/>
        <v/>
      </c>
      <c r="S16" t="str">
        <f t="shared" si="6"/>
        <v/>
      </c>
      <c r="T16" t="str">
        <f t="shared" si="7"/>
        <v/>
      </c>
      <c r="U16">
        <f t="shared" si="8"/>
        <v>0</v>
      </c>
      <c r="V16">
        <f t="shared" si="11"/>
        <v>0.24523515264789539</v>
      </c>
    </row>
    <row r="17" spans="1:22" x14ac:dyDescent="0.5">
      <c r="A17">
        <v>523.594970703125</v>
      </c>
      <c r="B17">
        <v>123.19999694824219</v>
      </c>
      <c r="E17">
        <v>0</v>
      </c>
      <c r="F17">
        <v>30402543.041104387</v>
      </c>
      <c r="H17" t="s">
        <v>456</v>
      </c>
      <c r="I17">
        <f>I10/(I10+I7+I13)</f>
        <v>0.23117112879897234</v>
      </c>
      <c r="J17">
        <f>'hidden params'!J17</f>
        <v>0</v>
      </c>
      <c r="K17" t="str">
        <f t="shared" si="0"/>
        <v/>
      </c>
      <c r="L17">
        <f t="shared" si="1"/>
        <v>0</v>
      </c>
      <c r="M17">
        <f t="shared" si="9"/>
        <v>2.5143414284304353E-9</v>
      </c>
      <c r="N17">
        <f t="shared" si="2"/>
        <v>0</v>
      </c>
      <c r="O17">
        <f t="shared" si="10"/>
        <v>7.2019105472107747E-3</v>
      </c>
      <c r="P17" t="str">
        <f t="shared" si="3"/>
        <v/>
      </c>
      <c r="Q17" t="str">
        <f t="shared" si="4"/>
        <v/>
      </c>
      <c r="R17" t="str">
        <f t="shared" si="5"/>
        <v/>
      </c>
      <c r="S17" t="str">
        <f t="shared" si="6"/>
        <v/>
      </c>
      <c r="T17" t="str">
        <f t="shared" si="7"/>
        <v/>
      </c>
      <c r="U17">
        <f t="shared" si="8"/>
        <v>0</v>
      </c>
      <c r="V17">
        <f t="shared" si="11"/>
        <v>2.5297882239760962E-2</v>
      </c>
    </row>
    <row r="18" spans="1:22" x14ac:dyDescent="0.5">
      <c r="A18">
        <v>523.60498046875</v>
      </c>
      <c r="B18">
        <v>170.5</v>
      </c>
      <c r="E18">
        <v>0</v>
      </c>
      <c r="F18">
        <v>68803248298.208908</v>
      </c>
      <c r="H18" t="s">
        <v>511</v>
      </c>
      <c r="I18">
        <f>I13/(I13+I10+I7)</f>
        <v>0.22636380975386369</v>
      </c>
      <c r="J18">
        <f>'hidden params'!J18</f>
        <v>0</v>
      </c>
      <c r="K18" t="str">
        <f t="shared" si="0"/>
        <v/>
      </c>
      <c r="L18">
        <f t="shared" si="1"/>
        <v>0</v>
      </c>
      <c r="M18">
        <f t="shared" si="9"/>
        <v>2.5143414284304353E-9</v>
      </c>
      <c r="N18">
        <f t="shared" si="2"/>
        <v>0</v>
      </c>
      <c r="O18">
        <f t="shared" si="10"/>
        <v>2.5143414284304353E-9</v>
      </c>
      <c r="P18" t="str">
        <f t="shared" si="3"/>
        <v/>
      </c>
      <c r="Q18" t="str">
        <f t="shared" si="4"/>
        <v/>
      </c>
      <c r="R18" t="str">
        <f t="shared" si="5"/>
        <v/>
      </c>
      <c r="S18" t="str">
        <f t="shared" si="6"/>
        <v/>
      </c>
      <c r="T18" t="str">
        <f t="shared" si="7"/>
        <v/>
      </c>
      <c r="U18">
        <f t="shared" si="8"/>
        <v>0</v>
      </c>
      <c r="V18">
        <f t="shared" si="11"/>
        <v>1.4488773223912026E-3</v>
      </c>
    </row>
    <row r="19" spans="1:22" x14ac:dyDescent="0.5">
      <c r="A19">
        <v>523.614990234375</v>
      </c>
      <c r="B19">
        <v>217.5</v>
      </c>
      <c r="E19">
        <v>0</v>
      </c>
      <c r="H19" t="s">
        <v>444</v>
      </c>
      <c r="I19">
        <v>103.56422122608532</v>
      </c>
      <c r="J19">
        <f>'hidden params'!J19</f>
        <v>0</v>
      </c>
      <c r="K19" t="str">
        <f t="shared" si="0"/>
        <v/>
      </c>
      <c r="L19">
        <f t="shared" si="1"/>
        <v>0</v>
      </c>
      <c r="M19">
        <f t="shared" si="9"/>
        <v>2.5143414284304353E-9</v>
      </c>
      <c r="N19">
        <f t="shared" si="2"/>
        <v>0</v>
      </c>
      <c r="O19">
        <f t="shared" si="10"/>
        <v>2.5143414284304353E-9</v>
      </c>
      <c r="P19" t="str">
        <f t="shared" si="3"/>
        <v/>
      </c>
      <c r="Q19" t="str">
        <f t="shared" si="4"/>
        <v/>
      </c>
      <c r="R19" t="str">
        <f t="shared" si="5"/>
        <v/>
      </c>
      <c r="S19" t="str">
        <f t="shared" si="6"/>
        <v/>
      </c>
      <c r="T19" t="str">
        <f t="shared" si="7"/>
        <v/>
      </c>
      <c r="U19">
        <f t="shared" si="8"/>
        <v>0</v>
      </c>
      <c r="V19">
        <f t="shared" si="11"/>
        <v>2.5143414284304353E-9</v>
      </c>
    </row>
    <row r="20" spans="1:22" x14ac:dyDescent="0.5">
      <c r="A20">
        <v>523.625</v>
      </c>
      <c r="B20">
        <v>261</v>
      </c>
      <c r="E20">
        <v>0</v>
      </c>
      <c r="F20">
        <v>3.0847998499002313E-2</v>
      </c>
      <c r="H20" t="s">
        <v>450</v>
      </c>
      <c r="I20">
        <f>'hidden params'!I20</f>
        <v>0.82235748181840074</v>
      </c>
      <c r="J20">
        <f>'hidden params'!J20</f>
        <v>0</v>
      </c>
      <c r="K20" t="str">
        <f t="shared" si="0"/>
        <v/>
      </c>
      <c r="L20">
        <f t="shared" si="1"/>
        <v>0</v>
      </c>
      <c r="M20">
        <f t="shared" si="9"/>
        <v>2.5143414284304353E-9</v>
      </c>
      <c r="N20">
        <f t="shared" si="2"/>
        <v>0</v>
      </c>
      <c r="O20">
        <f t="shared" si="10"/>
        <v>2.5143414284304353E-9</v>
      </c>
      <c r="P20" t="str">
        <f t="shared" si="3"/>
        <v/>
      </c>
      <c r="Q20" t="str">
        <f t="shared" si="4"/>
        <v/>
      </c>
      <c r="R20" t="str">
        <f t="shared" si="5"/>
        <v/>
      </c>
      <c r="S20" t="str">
        <f t="shared" si="6"/>
        <v/>
      </c>
      <c r="T20" t="str">
        <f t="shared" si="7"/>
        <v/>
      </c>
      <c r="U20">
        <f t="shared" si="8"/>
        <v>0</v>
      </c>
      <c r="V20">
        <f t="shared" si="11"/>
        <v>2.5143414284304353E-9</v>
      </c>
    </row>
    <row r="21" spans="1:22" x14ac:dyDescent="0.5">
      <c r="A21">
        <v>523.635009765625</v>
      </c>
      <c r="B21">
        <v>302.5</v>
      </c>
      <c r="E21">
        <v>0</v>
      </c>
      <c r="F21">
        <v>0.8109168861044902</v>
      </c>
      <c r="H21" t="s">
        <v>451</v>
      </c>
      <c r="I21">
        <f>'hidden params'!I21</f>
        <v>7.2200180148492263</v>
      </c>
      <c r="J21">
        <f>'hidden params'!J21</f>
        <v>0</v>
      </c>
      <c r="K21" t="str">
        <f t="shared" si="0"/>
        <v/>
      </c>
      <c r="L21">
        <f t="shared" si="1"/>
        <v>0</v>
      </c>
      <c r="M21">
        <f t="shared" si="9"/>
        <v>2.5143414284304353E-9</v>
      </c>
      <c r="N21">
        <f t="shared" si="2"/>
        <v>0</v>
      </c>
      <c r="O21">
        <f t="shared" si="10"/>
        <v>2.5143414284304353E-9</v>
      </c>
      <c r="P21" t="str">
        <f t="shared" si="3"/>
        <v/>
      </c>
      <c r="Q21" t="str">
        <f t="shared" si="4"/>
        <v/>
      </c>
      <c r="R21" t="str">
        <f t="shared" si="5"/>
        <v/>
      </c>
      <c r="S21" t="str">
        <f t="shared" si="6"/>
        <v/>
      </c>
      <c r="T21" t="str">
        <f t="shared" si="7"/>
        <v/>
      </c>
      <c r="U21">
        <f t="shared" si="8"/>
        <v>0</v>
      </c>
      <c r="V21">
        <f t="shared" si="11"/>
        <v>2.5143414284304353E-9</v>
      </c>
    </row>
    <row r="22" spans="1:22" x14ac:dyDescent="0.5">
      <c r="A22">
        <v>523.64501953125</v>
      </c>
      <c r="B22">
        <v>267.20001220703125</v>
      </c>
      <c r="E22">
        <v>0</v>
      </c>
      <c r="F22">
        <v>273345.7592561582</v>
      </c>
      <c r="H22" s="22" t="s">
        <v>457</v>
      </c>
      <c r="I22" s="22">
        <v>6.7127482176105726</v>
      </c>
      <c r="J22">
        <f>'hidden params'!J22</f>
        <v>0</v>
      </c>
      <c r="K22" t="str">
        <f t="shared" si="0"/>
        <v/>
      </c>
      <c r="L22">
        <f t="shared" si="1"/>
        <v>0</v>
      </c>
      <c r="M22">
        <f t="shared" si="9"/>
        <v>2.5143414284304353E-9</v>
      </c>
      <c r="N22">
        <f t="shared" si="2"/>
        <v>0</v>
      </c>
      <c r="O22">
        <f t="shared" si="10"/>
        <v>2.5143414284304353E-9</v>
      </c>
      <c r="P22" t="str">
        <f t="shared" si="3"/>
        <v/>
      </c>
      <c r="Q22" t="str">
        <f t="shared" si="4"/>
        <v/>
      </c>
      <c r="R22" t="str">
        <f t="shared" si="5"/>
        <v/>
      </c>
      <c r="S22" t="str">
        <f t="shared" si="6"/>
        <v/>
      </c>
      <c r="T22" t="str">
        <f t="shared" si="7"/>
        <v/>
      </c>
      <c r="U22">
        <f t="shared" si="8"/>
        <v>0</v>
      </c>
      <c r="V22">
        <f t="shared" si="11"/>
        <v>2.5143414284304353E-9</v>
      </c>
    </row>
    <row r="23" spans="1:22" x14ac:dyDescent="0.5">
      <c r="A23">
        <v>523.655029296875</v>
      </c>
      <c r="B23">
        <v>174.80000305175781</v>
      </c>
      <c r="E23">
        <v>0</v>
      </c>
      <c r="F23">
        <v>1.0009999999999999</v>
      </c>
      <c r="H23" s="23" t="s">
        <v>512</v>
      </c>
      <c r="I23" s="23">
        <v>7.2197338899116179</v>
      </c>
      <c r="J23">
        <f>'hidden params'!J23</f>
        <v>0</v>
      </c>
      <c r="K23" t="str">
        <f t="shared" si="0"/>
        <v/>
      </c>
      <c r="L23">
        <f t="shared" si="1"/>
        <v>0</v>
      </c>
      <c r="M23">
        <f t="shared" si="9"/>
        <v>2.5143414284304353E-9</v>
      </c>
      <c r="N23">
        <f t="shared" si="2"/>
        <v>0</v>
      </c>
      <c r="O23">
        <f t="shared" si="10"/>
        <v>2.5143414284304353E-9</v>
      </c>
      <c r="P23" t="str">
        <f t="shared" si="3"/>
        <v/>
      </c>
      <c r="Q23" t="str">
        <f t="shared" si="4"/>
        <v/>
      </c>
      <c r="R23" t="str">
        <f t="shared" si="5"/>
        <v/>
      </c>
      <c r="S23" t="str">
        <f t="shared" si="6"/>
        <v/>
      </c>
      <c r="T23" t="str">
        <f t="shared" si="7"/>
        <v/>
      </c>
      <c r="U23">
        <f t="shared" si="8"/>
        <v>0</v>
      </c>
      <c r="V23">
        <f t="shared" si="11"/>
        <v>2.5143414284304353E-9</v>
      </c>
    </row>
    <row r="24" spans="1:22" x14ac:dyDescent="0.5">
      <c r="A24">
        <v>523.66497802734375</v>
      </c>
      <c r="B24">
        <v>155.30000305175781</v>
      </c>
      <c r="E24">
        <v>0</v>
      </c>
      <c r="F24">
        <v>7.0775458586655082</v>
      </c>
      <c r="H24" t="s">
        <v>446</v>
      </c>
      <c r="I24">
        <v>28950428544.22438</v>
      </c>
      <c r="J24">
        <f>'hidden params'!J24</f>
        <v>0</v>
      </c>
      <c r="K24" t="str">
        <f t="shared" si="0"/>
        <v/>
      </c>
      <c r="L24">
        <f t="shared" si="1"/>
        <v>0</v>
      </c>
      <c r="M24">
        <f t="shared" si="9"/>
        <v>2.5143414284304353E-9</v>
      </c>
      <c r="N24">
        <f t="shared" si="2"/>
        <v>0</v>
      </c>
      <c r="O24">
        <f t="shared" si="10"/>
        <v>2.5143414284304353E-9</v>
      </c>
      <c r="P24" t="str">
        <f t="shared" si="3"/>
        <v/>
      </c>
      <c r="Q24" t="str">
        <f t="shared" si="4"/>
        <v/>
      </c>
      <c r="R24" t="str">
        <f t="shared" si="5"/>
        <v/>
      </c>
      <c r="S24" t="str">
        <f t="shared" si="6"/>
        <v/>
      </c>
      <c r="T24" t="str">
        <f t="shared" si="7"/>
        <v/>
      </c>
      <c r="U24">
        <f t="shared" si="8"/>
        <v>0</v>
      </c>
      <c r="V24">
        <f t="shared" si="11"/>
        <v>2.5143414284304353E-9</v>
      </c>
    </row>
    <row r="25" spans="1:22" x14ac:dyDescent="0.5">
      <c r="A25">
        <v>523.67498779296875</v>
      </c>
      <c r="B25">
        <v>205.30000305175781</v>
      </c>
      <c r="E25">
        <v>0</v>
      </c>
      <c r="H25" t="s">
        <v>452</v>
      </c>
      <c r="I25">
        <v>28950428544.22438</v>
      </c>
      <c r="J25">
        <f>'hidden params'!J25</f>
        <v>0</v>
      </c>
      <c r="K25" t="str">
        <f t="shared" si="0"/>
        <v/>
      </c>
      <c r="L25">
        <f t="shared" si="1"/>
        <v>0</v>
      </c>
      <c r="M25">
        <f t="shared" si="9"/>
        <v>2.5143414284304353E-9</v>
      </c>
      <c r="N25">
        <f t="shared" si="2"/>
        <v>0</v>
      </c>
      <c r="O25">
        <f t="shared" si="10"/>
        <v>2.5143414284304353E-9</v>
      </c>
      <c r="P25" t="str">
        <f t="shared" si="3"/>
        <v/>
      </c>
      <c r="Q25" t="str">
        <f t="shared" si="4"/>
        <v/>
      </c>
      <c r="R25" t="str">
        <f t="shared" si="5"/>
        <v/>
      </c>
      <c r="S25" t="str">
        <f t="shared" si="6"/>
        <v/>
      </c>
      <c r="T25" t="str">
        <f t="shared" si="7"/>
        <v/>
      </c>
      <c r="U25">
        <f t="shared" si="8"/>
        <v>0</v>
      </c>
      <c r="V25">
        <f t="shared" si="11"/>
        <v>2.5143414284304353E-9</v>
      </c>
    </row>
    <row r="26" spans="1:22" x14ac:dyDescent="0.5">
      <c r="A26">
        <v>523.68499755859375</v>
      </c>
      <c r="B26">
        <v>262</v>
      </c>
      <c r="E26">
        <v>0</v>
      </c>
      <c r="H26" t="s">
        <v>510</v>
      </c>
      <c r="I26">
        <v>77660244.70819068</v>
      </c>
      <c r="J26">
        <f>'hidden params'!J26</f>
        <v>0</v>
      </c>
      <c r="K26" t="str">
        <f t="shared" si="0"/>
        <v/>
      </c>
      <c r="L26">
        <f t="shared" si="1"/>
        <v>0</v>
      </c>
      <c r="M26">
        <f t="shared" si="9"/>
        <v>2.5143414284304353E-9</v>
      </c>
      <c r="N26">
        <f t="shared" si="2"/>
        <v>0</v>
      </c>
      <c r="O26">
        <f t="shared" si="10"/>
        <v>2.5143414284304353E-9</v>
      </c>
      <c r="P26" t="str">
        <f t="shared" si="3"/>
        <v/>
      </c>
      <c r="Q26" t="str">
        <f t="shared" si="4"/>
        <v/>
      </c>
      <c r="R26" t="str">
        <f t="shared" si="5"/>
        <v/>
      </c>
      <c r="S26" t="str">
        <f t="shared" si="6"/>
        <v/>
      </c>
      <c r="T26" t="str">
        <f t="shared" si="7"/>
        <v/>
      </c>
      <c r="U26">
        <f t="shared" si="8"/>
        <v>0</v>
      </c>
      <c r="V26">
        <f t="shared" si="11"/>
        <v>2.5143414284304353E-9</v>
      </c>
    </row>
    <row r="27" spans="1:22" x14ac:dyDescent="0.5">
      <c r="A27">
        <v>523.69500732421875</v>
      </c>
      <c r="B27">
        <v>364.79998779296875</v>
      </c>
      <c r="E27">
        <v>0</v>
      </c>
      <c r="H27" t="s">
        <v>473</v>
      </c>
      <c r="I27">
        <f xml:space="preserve"> 1 + 1.5*EXP(-(I22 * 0.000239 * I19))</f>
        <v>2.2703750587260623</v>
      </c>
      <c r="J27">
        <f>'hidden params'!J27</f>
        <v>0</v>
      </c>
      <c r="K27" t="str">
        <f t="shared" si="0"/>
        <v/>
      </c>
      <c r="L27">
        <f t="shared" si="1"/>
        <v>0</v>
      </c>
      <c r="M27">
        <f t="shared" si="9"/>
        <v>2.5143414284304353E-9</v>
      </c>
      <c r="N27">
        <f t="shared" si="2"/>
        <v>0</v>
      </c>
      <c r="O27">
        <f t="shared" si="10"/>
        <v>2.5143414284304353E-9</v>
      </c>
      <c r="P27" t="str">
        <f t="shared" si="3"/>
        <v/>
      </c>
      <c r="Q27" t="str">
        <f t="shared" si="4"/>
        <v/>
      </c>
      <c r="R27" t="str">
        <f t="shared" si="5"/>
        <v/>
      </c>
      <c r="S27" t="str">
        <f t="shared" si="6"/>
        <v/>
      </c>
      <c r="T27" t="str">
        <f t="shared" si="7"/>
        <v/>
      </c>
      <c r="U27">
        <f t="shared" si="8"/>
        <v>0</v>
      </c>
      <c r="V27">
        <f t="shared" si="11"/>
        <v>2.5143414284304353E-9</v>
      </c>
    </row>
    <row r="28" spans="1:22" x14ac:dyDescent="0.5">
      <c r="A28">
        <v>523.70501708984375</v>
      </c>
      <c r="B28">
        <v>442.5</v>
      </c>
      <c r="E28">
        <v>0</v>
      </c>
      <c r="H28" t="s">
        <v>472</v>
      </c>
      <c r="I28">
        <f>MIN((ABS((I3*I8)-I23*I14))/((AVERAGE((I3*I8*(1-I8)),(I23*I14*(1-I14))))),(ABS((I23*I14)-I22*I11))/((AVERAGE((I23*I14*(1-I14)),(I22*I11*(1-I11))))))</f>
        <v>0.4096851781357681</v>
      </c>
      <c r="J28">
        <f>'hidden params'!J28</f>
        <v>0</v>
      </c>
      <c r="K28" t="str">
        <f t="shared" si="0"/>
        <v/>
      </c>
      <c r="L28">
        <f t="shared" si="1"/>
        <v>0</v>
      </c>
      <c r="M28">
        <f t="shared" si="9"/>
        <v>2.5143414284304353E-9</v>
      </c>
      <c r="N28">
        <f t="shared" si="2"/>
        <v>0</v>
      </c>
      <c r="O28">
        <f t="shared" si="10"/>
        <v>2.5143414284304353E-9</v>
      </c>
      <c r="P28" t="str">
        <f t="shared" si="3"/>
        <v/>
      </c>
      <c r="Q28" t="str">
        <f t="shared" si="4"/>
        <v/>
      </c>
      <c r="R28" t="str">
        <f t="shared" si="5"/>
        <v/>
      </c>
      <c r="S28" t="str">
        <f t="shared" si="6"/>
        <v/>
      </c>
      <c r="T28" t="str">
        <f t="shared" si="7"/>
        <v/>
      </c>
      <c r="U28">
        <f t="shared" si="8"/>
        <v>0</v>
      </c>
      <c r="V28">
        <f t="shared" si="11"/>
        <v>2.5143414284304353E-9</v>
      </c>
    </row>
    <row r="29" spans="1:22" x14ac:dyDescent="0.5">
      <c r="A29">
        <v>523.71502685546875</v>
      </c>
      <c r="B29">
        <v>425.5</v>
      </c>
      <c r="H29" t="s">
        <v>474</v>
      </c>
      <c r="I29">
        <f>(I25-I26)/I26</f>
        <v>371.78312285785307</v>
      </c>
      <c r="J29">
        <f>'hidden params'!J29</f>
        <v>0</v>
      </c>
      <c r="K29" t="str">
        <f t="shared" si="0"/>
        <v/>
      </c>
      <c r="L29">
        <f t="shared" si="1"/>
        <v>0</v>
      </c>
      <c r="M29">
        <f t="shared" si="9"/>
        <v>2.5143414284304353E-9</v>
      </c>
      <c r="N29">
        <f t="shared" si="2"/>
        <v>0</v>
      </c>
      <c r="O29">
        <f t="shared" si="10"/>
        <v>2.5143414284304353E-9</v>
      </c>
      <c r="P29" t="str">
        <f t="shared" si="3"/>
        <v/>
      </c>
      <c r="Q29" t="str">
        <f t="shared" si="4"/>
        <v/>
      </c>
      <c r="R29" t="str">
        <f t="shared" si="5"/>
        <v/>
      </c>
      <c r="S29" t="str">
        <f t="shared" si="6"/>
        <v/>
      </c>
      <c r="T29" t="str">
        <f t="shared" si="7"/>
        <v/>
      </c>
      <c r="U29">
        <f t="shared" si="8"/>
        <v>0</v>
      </c>
      <c r="V29">
        <f t="shared" si="11"/>
        <v>2.5143414284304353E-9</v>
      </c>
    </row>
    <row r="30" spans="1:22" x14ac:dyDescent="0.5">
      <c r="A30">
        <v>523.7249755859375</v>
      </c>
      <c r="B30">
        <v>411</v>
      </c>
      <c r="H30" t="s">
        <v>516</v>
      </c>
      <c r="I30">
        <f>(I26-I6)/I6</f>
        <v>0.24798692999296751</v>
      </c>
      <c r="J30">
        <f>'hidden params'!J30</f>
        <v>0</v>
      </c>
      <c r="K30" t="str">
        <f t="shared" si="0"/>
        <v/>
      </c>
      <c r="L30">
        <f t="shared" si="1"/>
        <v>0</v>
      </c>
      <c r="M30">
        <f t="shared" si="9"/>
        <v>2.5143414284304353E-9</v>
      </c>
      <c r="N30">
        <f t="shared" si="2"/>
        <v>0</v>
      </c>
      <c r="O30">
        <f t="shared" si="10"/>
        <v>2.5143414284304353E-9</v>
      </c>
      <c r="P30" t="str">
        <f t="shared" si="3"/>
        <v/>
      </c>
      <c r="Q30" t="str">
        <f t="shared" si="4"/>
        <v/>
      </c>
      <c r="R30" t="str">
        <f t="shared" si="5"/>
        <v/>
      </c>
      <c r="S30" t="str">
        <f t="shared" si="6"/>
        <v/>
      </c>
      <c r="T30" t="str">
        <f t="shared" si="7"/>
        <v/>
      </c>
      <c r="U30">
        <f t="shared" si="8"/>
        <v>0</v>
      </c>
      <c r="V30">
        <f t="shared" si="11"/>
        <v>2.5143414284304353E-9</v>
      </c>
    </row>
    <row r="31" spans="1:22" x14ac:dyDescent="0.5">
      <c r="A31">
        <v>523.7349853515625</v>
      </c>
      <c r="B31">
        <v>765.5</v>
      </c>
      <c r="H31" t="s">
        <v>475</v>
      </c>
      <c r="I31">
        <f>(0.25* 0.0058*I22*I19)*EXP(-((I17-0.5)^2)/(2*((0.174318)^2)))</f>
        <v>0.30692762156147529</v>
      </c>
      <c r="J31">
        <f>'hidden params'!J31</f>
        <v>0</v>
      </c>
    </row>
    <row r="32" spans="1:22" x14ac:dyDescent="0.5">
      <c r="A32">
        <v>523.7449951171875</v>
      </c>
      <c r="B32">
        <v>5490</v>
      </c>
      <c r="H32" t="s">
        <v>498</v>
      </c>
      <c r="I32">
        <f xml:space="preserve"> 1/ (0.01 * $R$69)</f>
        <v>39.037294222357453</v>
      </c>
      <c r="J32">
        <f>'hidden params'!J32</f>
        <v>0</v>
      </c>
    </row>
    <row r="33" spans="1:9" x14ac:dyDescent="0.5">
      <c r="A33">
        <v>523.7550048828125</v>
      </c>
      <c r="B33">
        <v>56860</v>
      </c>
      <c r="F33">
        <v>17780</v>
      </c>
      <c r="H33" t="s">
        <v>499</v>
      </c>
      <c r="I33">
        <f xml:space="preserve"> 1/ (0.01 * $R$72)</f>
        <v>2.2979672209762169E-5</v>
      </c>
    </row>
    <row r="34" spans="1:9" x14ac:dyDescent="0.5">
      <c r="A34">
        <v>523.7650146484375</v>
      </c>
      <c r="B34">
        <v>195000</v>
      </c>
      <c r="H34" t="s">
        <v>522</v>
      </c>
      <c r="I34">
        <f xml:space="preserve"> 1/ (0.01 * $R$75)</f>
        <v>2.2535124491369091E-5</v>
      </c>
    </row>
    <row r="35" spans="1:9" ht="14.7" thickBot="1" x14ac:dyDescent="0.55000000000000004">
      <c r="A35">
        <v>523.7750244140625</v>
      </c>
      <c r="B35">
        <v>264300</v>
      </c>
    </row>
    <row r="36" spans="1:9" x14ac:dyDescent="0.5">
      <c r="A36">
        <v>523.78497314453125</v>
      </c>
      <c r="B36">
        <v>148600</v>
      </c>
      <c r="G36" s="14">
        <v>30</v>
      </c>
      <c r="H36" s="15" t="s">
        <v>505</v>
      </c>
      <c r="I36" s="18" t="s">
        <v>506</v>
      </c>
    </row>
    <row r="37" spans="1:9" x14ac:dyDescent="0.5">
      <c r="A37">
        <v>523.79498291015625</v>
      </c>
      <c r="B37">
        <v>29510</v>
      </c>
      <c r="G37" s="13" t="s">
        <v>461</v>
      </c>
      <c r="H37">
        <f>AVERAGE(K101:K110)</f>
        <v>4.5353091638747775E-2</v>
      </c>
      <c r="I37" s="19">
        <f>STDEV(K101:K110)</f>
        <v>3.5436022924601324E-2</v>
      </c>
    </row>
    <row r="38" spans="1:9" x14ac:dyDescent="0.5">
      <c r="A38">
        <v>523.80499267578125</v>
      </c>
      <c r="B38">
        <v>2395</v>
      </c>
      <c r="G38" s="13" t="s">
        <v>463</v>
      </c>
      <c r="H38">
        <f>AVERAGE(M101:M110)</f>
        <v>5.0663896746400532</v>
      </c>
      <c r="I38" s="19">
        <f>STDEV(M101:M110)</f>
        <v>0.21609033611608219</v>
      </c>
    </row>
    <row r="39" spans="1:9" x14ac:dyDescent="0.5">
      <c r="A39">
        <v>523.81500244140625</v>
      </c>
      <c r="B39">
        <v>634</v>
      </c>
      <c r="G39" s="13" t="s">
        <v>465</v>
      </c>
      <c r="H39">
        <f>AVERAGE(O101:O110)</f>
        <v>6.3471435286376483</v>
      </c>
      <c r="I39" s="19">
        <f>STDEV(O101:O110)</f>
        <v>0.41605415112717986</v>
      </c>
    </row>
    <row r="40" spans="1:9" x14ac:dyDescent="0.5">
      <c r="A40">
        <v>523.82501220703125</v>
      </c>
      <c r="B40">
        <v>1228</v>
      </c>
      <c r="G40" s="13" t="s">
        <v>507</v>
      </c>
      <c r="H40">
        <f>AVERAGE(Q101:Q110)</f>
        <v>0.56069104271161818</v>
      </c>
      <c r="I40" s="19">
        <f>STDEV(Q101:Q110)</f>
        <v>2.229191872867943E-2</v>
      </c>
    </row>
    <row r="41" spans="1:9" x14ac:dyDescent="0.5">
      <c r="A41">
        <v>523.83502197265625</v>
      </c>
      <c r="B41">
        <v>2141</v>
      </c>
      <c r="G41" s="13" t="s">
        <v>508</v>
      </c>
      <c r="H41">
        <f>AVERAGE(R101:R110)</f>
        <v>0.20659106352022255</v>
      </c>
      <c r="I41" s="19">
        <f>STDEV(R101:R110)</f>
        <v>0.11412605995385532</v>
      </c>
    </row>
    <row r="42" spans="1:9" ht="14.7" thickBot="1" x14ac:dyDescent="0.55000000000000004">
      <c r="A42">
        <v>523.844970703125</v>
      </c>
      <c r="B42">
        <v>2006</v>
      </c>
      <c r="G42" s="16" t="s">
        <v>509</v>
      </c>
      <c r="H42" s="17">
        <f>AVERAGE(S101:S110)</f>
        <v>0.23271789376815924</v>
      </c>
      <c r="I42" s="20">
        <f>STDEV(S101:S110)</f>
        <v>0.12226510986751075</v>
      </c>
    </row>
    <row r="43" spans="1:9" x14ac:dyDescent="0.5">
      <c r="A43">
        <v>523.85498046875</v>
      </c>
      <c r="B43">
        <v>1073</v>
      </c>
      <c r="F43">
        <v>103.56422122608532</v>
      </c>
    </row>
    <row r="44" spans="1:9" x14ac:dyDescent="0.5">
      <c r="A44">
        <v>523.864990234375</v>
      </c>
      <c r="B44">
        <v>514</v>
      </c>
      <c r="F44">
        <f xml:space="preserve"> $F$51 / 2</f>
        <v>103.56422122608532</v>
      </c>
    </row>
    <row r="45" spans="1:9" x14ac:dyDescent="0.5">
      <c r="A45">
        <v>523.875</v>
      </c>
      <c r="B45">
        <v>375</v>
      </c>
    </row>
    <row r="46" spans="1:9" x14ac:dyDescent="0.5">
      <c r="A46">
        <v>523.885009765625</v>
      </c>
      <c r="B46">
        <v>361</v>
      </c>
    </row>
    <row r="47" spans="1:9" x14ac:dyDescent="0.5">
      <c r="A47">
        <v>523.89501953125</v>
      </c>
      <c r="B47">
        <v>443.29998779296875</v>
      </c>
    </row>
    <row r="48" spans="1:9" x14ac:dyDescent="0.5">
      <c r="A48">
        <v>523.905029296875</v>
      </c>
      <c r="B48">
        <v>387.29998779296875</v>
      </c>
    </row>
    <row r="49" spans="1:16" x14ac:dyDescent="0.5">
      <c r="A49">
        <v>523.91497802734375</v>
      </c>
      <c r="B49">
        <v>188.80000305175781</v>
      </c>
    </row>
    <row r="50" spans="1:16" x14ac:dyDescent="0.5">
      <c r="A50">
        <v>523.92498779296875</v>
      </c>
      <c r="B50">
        <v>115.30000305175781</v>
      </c>
      <c r="E50" t="s">
        <v>440</v>
      </c>
      <c r="F50">
        <f>MEDIAN(F54:F68)</f>
        <v>154.40000152587891</v>
      </c>
    </row>
    <row r="51" spans="1:16" x14ac:dyDescent="0.5">
      <c r="A51">
        <v>523.93499755859375</v>
      </c>
      <c r="B51">
        <v>176</v>
      </c>
      <c r="E51" t="s">
        <v>441</v>
      </c>
      <c r="F51">
        <f>AVERAGE(F54:F68)</f>
        <v>207.12844245217065</v>
      </c>
    </row>
    <row r="52" spans="1:16" x14ac:dyDescent="0.5">
      <c r="A52">
        <v>523.94500732421875</v>
      </c>
      <c r="B52">
        <v>338.20001220703125</v>
      </c>
      <c r="E52" t="s">
        <v>442</v>
      </c>
      <c r="F52">
        <f>SUM(E$1:E$12)</f>
        <v>935920</v>
      </c>
    </row>
    <row r="53" spans="1:16" x14ac:dyDescent="0.5">
      <c r="A53">
        <v>523.95501708984375</v>
      </c>
      <c r="B53">
        <v>1028</v>
      </c>
      <c r="E53" t="s">
        <v>443</v>
      </c>
      <c r="F53">
        <f>ABS(F52/F50)</f>
        <v>6061.6579711829272</v>
      </c>
    </row>
    <row r="54" spans="1:16" x14ac:dyDescent="0.5">
      <c r="A54">
        <v>523.96502685546875</v>
      </c>
      <c r="B54">
        <v>1787</v>
      </c>
      <c r="F54">
        <f>AVERAGE(B1:B10)</f>
        <v>98.030000305175776</v>
      </c>
    </row>
    <row r="55" spans="1:16" x14ac:dyDescent="0.5">
      <c r="A55">
        <v>523.9749755859375</v>
      </c>
      <c r="B55">
        <v>1437</v>
      </c>
      <c r="F55">
        <v>247.5</v>
      </c>
    </row>
    <row r="56" spans="1:16" x14ac:dyDescent="0.5">
      <c r="A56">
        <v>523.9849853515625</v>
      </c>
      <c r="B56">
        <v>620</v>
      </c>
      <c r="F56">
        <v>290.79998779296875</v>
      </c>
    </row>
    <row r="57" spans="1:16" x14ac:dyDescent="0.5">
      <c r="A57">
        <v>523.9949951171875</v>
      </c>
      <c r="B57">
        <v>290.5</v>
      </c>
      <c r="F57">
        <v>203.30000305175781</v>
      </c>
    </row>
    <row r="58" spans="1:16" x14ac:dyDescent="0.5">
      <c r="A58">
        <v>524.0050048828125</v>
      </c>
      <c r="B58">
        <v>250.5</v>
      </c>
      <c r="F58">
        <v>79.75</v>
      </c>
    </row>
    <row r="59" spans="1:16" x14ac:dyDescent="0.5">
      <c r="A59">
        <v>524.0150146484375</v>
      </c>
      <c r="B59">
        <v>262</v>
      </c>
      <c r="F59">
        <v>77</v>
      </c>
    </row>
    <row r="60" spans="1:16" x14ac:dyDescent="0.5">
      <c r="A60">
        <v>524.0250244140625</v>
      </c>
      <c r="B60">
        <v>247.5</v>
      </c>
      <c r="F60">
        <v>216.30000305175781</v>
      </c>
    </row>
    <row r="61" spans="1:16" x14ac:dyDescent="0.5">
      <c r="A61">
        <v>524.03497314453125</v>
      </c>
      <c r="B61">
        <v>187.69999694824219</v>
      </c>
      <c r="F61">
        <v>139</v>
      </c>
      <c r="I61" s="23"/>
    </row>
    <row r="62" spans="1:16" x14ac:dyDescent="0.5">
      <c r="A62">
        <v>524.04498291015625</v>
      </c>
      <c r="B62">
        <v>119</v>
      </c>
      <c r="F62">
        <v>169.80000305175781</v>
      </c>
      <c r="I62" s="23"/>
    </row>
    <row r="63" spans="1:16" x14ac:dyDescent="0.5">
      <c r="A63">
        <v>524.05499267578125</v>
      </c>
      <c r="B63">
        <v>116.5</v>
      </c>
      <c r="F63">
        <v>101.80000305175781</v>
      </c>
      <c r="I63" s="23"/>
    </row>
    <row r="64" spans="1:16" x14ac:dyDescent="0.5">
      <c r="A64">
        <v>524.06500244140625</v>
      </c>
      <c r="B64">
        <v>254.5</v>
      </c>
      <c r="F64">
        <v>12</v>
      </c>
      <c r="L64" t="s">
        <v>485</v>
      </c>
      <c r="M64" t="s">
        <v>486</v>
      </c>
      <c r="N64" t="s">
        <v>487</v>
      </c>
      <c r="O64" t="s">
        <v>488</v>
      </c>
      <c r="P64" t="s">
        <v>489</v>
      </c>
    </row>
    <row r="65" spans="1:20" x14ac:dyDescent="0.5">
      <c r="A65">
        <v>524.07501220703125</v>
      </c>
      <c r="B65">
        <v>495.70001220703125</v>
      </c>
      <c r="F65">
        <v>87</v>
      </c>
      <c r="I65" t="s">
        <v>491</v>
      </c>
      <c r="L65">
        <v>0.99959029338238992</v>
      </c>
      <c r="M65">
        <v>0.99607188450446371</v>
      </c>
      <c r="N65">
        <v>0.99995733452573654</v>
      </c>
      <c r="O65">
        <v>0.99918075462429246</v>
      </c>
      <c r="P65">
        <v>0.99754226387287759</v>
      </c>
    </row>
    <row r="66" spans="1:20" x14ac:dyDescent="0.5">
      <c r="A66">
        <v>524.08502197265625</v>
      </c>
      <c r="B66">
        <v>592</v>
      </c>
      <c r="F66">
        <v>960.20001220703125</v>
      </c>
      <c r="I66" t="s">
        <v>492</v>
      </c>
      <c r="J66" t="s">
        <v>493</v>
      </c>
      <c r="K66" t="s">
        <v>494</v>
      </c>
      <c r="L66" t="s">
        <v>495</v>
      </c>
      <c r="M66" t="s">
        <v>496</v>
      </c>
      <c r="N66" t="s">
        <v>486</v>
      </c>
      <c r="O66" t="s">
        <v>487</v>
      </c>
      <c r="P66" t="s">
        <v>482</v>
      </c>
      <c r="Q66" t="s">
        <v>483</v>
      </c>
      <c r="R66" t="s">
        <v>497</v>
      </c>
      <c r="S66" t="s">
        <v>482</v>
      </c>
      <c r="T66" t="s">
        <v>483</v>
      </c>
    </row>
    <row r="67" spans="1:20" x14ac:dyDescent="0.5">
      <c r="A67">
        <v>524.094970703125</v>
      </c>
      <c r="B67">
        <v>464.79998779296875</v>
      </c>
      <c r="F67">
        <f>AVERAGE(B$576:B$586)</f>
        <v>217.31818181818181</v>
      </c>
      <c r="I67" t="s">
        <v>476</v>
      </c>
      <c r="J67">
        <v>1.0009999999999999</v>
      </c>
      <c r="K67">
        <v>48.769660997433363</v>
      </c>
      <c r="L67">
        <v>2.0525055526891611E-2</v>
      </c>
      <c r="M67">
        <v>2.7764451051977934</v>
      </c>
      <c r="N67">
        <v>-134.40528655847959</v>
      </c>
      <c r="O67">
        <v>136.4072865584796</v>
      </c>
      <c r="P67">
        <v>0.98460755926050048</v>
      </c>
      <c r="Q67" s="12" t="s">
        <v>490</v>
      </c>
      <c r="R67">
        <v>4872.0940057375992</v>
      </c>
      <c r="S67">
        <v>1</v>
      </c>
      <c r="T67" s="12" t="s">
        <v>490</v>
      </c>
    </row>
    <row r="68" spans="1:20" x14ac:dyDescent="0.5">
      <c r="A68">
        <v>524.10400390625</v>
      </c>
      <c r="B68">
        <v>307.20001220703125</v>
      </c>
      <c r="I68" t="s">
        <v>477</v>
      </c>
      <c r="J68">
        <v>3.1145445414501663E-2</v>
      </c>
      <c r="K68">
        <v>1.4751965175606814</v>
      </c>
      <c r="L68">
        <v>2.1112743315041423E-2</v>
      </c>
      <c r="M68">
        <v>2.7764451051977934</v>
      </c>
      <c r="N68">
        <v>-4.0646567049716831</v>
      </c>
      <c r="O68">
        <v>4.1269475958006865</v>
      </c>
      <c r="P68">
        <v>0.98416691280443791</v>
      </c>
      <c r="Q68" s="12" t="s">
        <v>490</v>
      </c>
      <c r="R68">
        <v>4736.4759049932018</v>
      </c>
      <c r="S68">
        <v>1</v>
      </c>
      <c r="T68" s="12" t="s">
        <v>490</v>
      </c>
    </row>
    <row r="69" spans="1:20" x14ac:dyDescent="0.5">
      <c r="A69">
        <v>524.114990234375</v>
      </c>
      <c r="B69">
        <v>187</v>
      </c>
      <c r="I69" t="s">
        <v>478</v>
      </c>
      <c r="J69">
        <v>273403.38700630842</v>
      </c>
      <c r="K69">
        <v>7003.6459353200953</v>
      </c>
      <c r="L69">
        <v>39.037294222357453</v>
      </c>
      <c r="M69">
        <v>2.7764451051977934</v>
      </c>
      <c r="N69">
        <v>253958.14853065051</v>
      </c>
      <c r="O69">
        <v>292848.6254819663</v>
      </c>
      <c r="P69">
        <v>2.5723786205250127E-6</v>
      </c>
      <c r="Q69" t="s">
        <v>484</v>
      </c>
      <c r="R69">
        <v>2.561652952440745</v>
      </c>
      <c r="S69">
        <v>8.4297548389994855E-5</v>
      </c>
      <c r="T69" t="s">
        <v>484</v>
      </c>
    </row>
    <row r="70" spans="1:20" x14ac:dyDescent="0.5">
      <c r="A70">
        <v>524.125</v>
      </c>
      <c r="B70">
        <v>96.5</v>
      </c>
      <c r="I70" t="s">
        <v>479</v>
      </c>
      <c r="J70">
        <v>6.7127482176105726</v>
      </c>
      <c r="K70">
        <v>22384.454931840268</v>
      </c>
      <c r="L70">
        <v>2.9988437234905257E-4</v>
      </c>
      <c r="M70">
        <v>2.7764451051977934</v>
      </c>
      <c r="N70">
        <v>-62142.497579810908</v>
      </c>
      <c r="O70">
        <v>62155.92307624613</v>
      </c>
      <c r="P70">
        <v>0.99977508672495208</v>
      </c>
      <c r="Q70" s="12" t="s">
        <v>490</v>
      </c>
      <c r="R70">
        <v>333461.85803775158</v>
      </c>
      <c r="S70">
        <v>1</v>
      </c>
      <c r="T70" s="12" t="s">
        <v>490</v>
      </c>
    </row>
    <row r="71" spans="1:20" x14ac:dyDescent="0.5">
      <c r="A71">
        <v>524.135009765625</v>
      </c>
      <c r="B71">
        <v>94.75</v>
      </c>
      <c r="I71" t="s">
        <v>480</v>
      </c>
      <c r="J71">
        <v>0.82235747575759888</v>
      </c>
      <c r="K71">
        <v>112.82691660064103</v>
      </c>
      <c r="L71">
        <v>7.2886639157958401E-3</v>
      </c>
      <c r="M71">
        <v>2.7764451051977934</v>
      </c>
      <c r="N71">
        <v>-312.43538285465183</v>
      </c>
      <c r="O71">
        <v>314.08009780616703</v>
      </c>
      <c r="P71">
        <v>0.99453356256348335</v>
      </c>
      <c r="Q71" s="12" t="s">
        <v>490</v>
      </c>
      <c r="R71">
        <v>13719.935663830252</v>
      </c>
      <c r="S71">
        <v>1</v>
      </c>
      <c r="T71" s="12" t="s">
        <v>490</v>
      </c>
    </row>
    <row r="72" spans="1:20" x14ac:dyDescent="0.5">
      <c r="A72">
        <v>524.14398193359375</v>
      </c>
      <c r="B72">
        <v>156</v>
      </c>
      <c r="I72" t="s">
        <v>481</v>
      </c>
      <c r="J72">
        <v>116510.67337516735</v>
      </c>
      <c r="K72">
        <v>5070162546.7778244</v>
      </c>
      <c r="L72">
        <v>2.2979672209762166E-5</v>
      </c>
      <c r="M72">
        <v>2.7764451051977934</v>
      </c>
      <c r="N72">
        <v>-14076911474.885094</v>
      </c>
      <c r="O72">
        <v>14077144496.231844</v>
      </c>
      <c r="P72">
        <v>0.99998276524584462</v>
      </c>
      <c r="Q72" s="12" t="s">
        <v>490</v>
      </c>
      <c r="R72">
        <v>4351672.1686533997</v>
      </c>
      <c r="S72">
        <v>1</v>
      </c>
      <c r="T72" s="12" t="s">
        <v>490</v>
      </c>
    </row>
    <row r="73" spans="1:20" x14ac:dyDescent="0.5">
      <c r="A73">
        <v>524.15399169921875</v>
      </c>
      <c r="B73">
        <v>199.80000305175781</v>
      </c>
      <c r="I73" t="s">
        <v>517</v>
      </c>
      <c r="J73">
        <v>7.2197338899116179</v>
      </c>
      <c r="K73">
        <v>13080.614970952371</v>
      </c>
      <c r="L73">
        <v>5.5194147262527097E-4</v>
      </c>
      <c r="M73">
        <v>2.7764451051977934</v>
      </c>
      <c r="N73">
        <v>-36310.389675187776</v>
      </c>
      <c r="O73">
        <v>36324.829142967596</v>
      </c>
      <c r="P73">
        <v>0.99958604392180339</v>
      </c>
      <c r="Q73" s="12" t="s">
        <v>490</v>
      </c>
      <c r="R73">
        <v>181178.63027099051</v>
      </c>
      <c r="S73">
        <v>1</v>
      </c>
      <c r="T73" s="12" t="s">
        <v>490</v>
      </c>
    </row>
    <row r="74" spans="1:20" x14ac:dyDescent="0.5">
      <c r="A74">
        <v>524.16400146484375</v>
      </c>
      <c r="B74">
        <v>219</v>
      </c>
      <c r="I74" t="s">
        <v>518</v>
      </c>
      <c r="J74">
        <v>0.82235747575759888</v>
      </c>
      <c r="K74">
        <v>1611.2786653888209</v>
      </c>
      <c r="L74">
        <v>5.1037569938850651E-4</v>
      </c>
      <c r="M74">
        <v>2.7764451051977934</v>
      </c>
      <c r="N74">
        <v>-4472.8044061526671</v>
      </c>
      <c r="O74">
        <v>4474.4491211041823</v>
      </c>
      <c r="P74">
        <v>0.99961721824623118</v>
      </c>
      <c r="Q74" s="12" t="s">
        <v>490</v>
      </c>
      <c r="R74">
        <v>195934.09349193625</v>
      </c>
      <c r="S74">
        <v>1</v>
      </c>
      <c r="T74" s="12" t="s">
        <v>490</v>
      </c>
    </row>
    <row r="75" spans="1:20" x14ac:dyDescent="0.5">
      <c r="A75">
        <v>524.17401123046875</v>
      </c>
      <c r="B75">
        <v>188.5</v>
      </c>
      <c r="I75" t="s">
        <v>519</v>
      </c>
      <c r="J75">
        <v>114087.77574956485</v>
      </c>
      <c r="K75">
        <v>5062664543.6664991</v>
      </c>
      <c r="L75">
        <v>2.2535124491369091E-5</v>
      </c>
      <c r="M75">
        <v>2.7764451051977934</v>
      </c>
      <c r="N75">
        <v>-14056096103.745522</v>
      </c>
      <c r="O75">
        <v>14056324279.297022</v>
      </c>
      <c r="P75">
        <v>0.99998309865663326</v>
      </c>
      <c r="Q75" s="12" t="s">
        <v>490</v>
      </c>
      <c r="R75">
        <v>4437517.0875270646</v>
      </c>
      <c r="S75">
        <v>1</v>
      </c>
      <c r="T75" s="12" t="s">
        <v>490</v>
      </c>
    </row>
    <row r="76" spans="1:20" x14ac:dyDescent="0.5">
      <c r="A76">
        <v>524.18402099609375</v>
      </c>
      <c r="B76">
        <v>140.30000305175781</v>
      </c>
    </row>
    <row r="77" spans="1:20" x14ac:dyDescent="0.5">
      <c r="A77">
        <v>524.1939697265625</v>
      </c>
      <c r="B77">
        <v>145.80000305175781</v>
      </c>
      <c r="I77" t="s">
        <v>500</v>
      </c>
      <c r="J77" t="s">
        <v>501</v>
      </c>
      <c r="K77" t="s">
        <v>472</v>
      </c>
    </row>
    <row r="78" spans="1:20" x14ac:dyDescent="0.5">
      <c r="A78">
        <v>524.2039794921875</v>
      </c>
      <c r="B78">
        <v>209.80000305175781</v>
      </c>
      <c r="I78">
        <f>MIN(I32:I34)</f>
        <v>2.2535124491369091E-5</v>
      </c>
      <c r="J78">
        <f>I30</f>
        <v>0.24798692999296751</v>
      </c>
      <c r="K78">
        <f>I28</f>
        <v>0.4096851781357681</v>
      </c>
    </row>
    <row r="79" spans="1:20" x14ac:dyDescent="0.5">
      <c r="A79">
        <v>524.2139892578125</v>
      </c>
      <c r="B79">
        <v>394.70001220703125</v>
      </c>
      <c r="I79">
        <f>8</f>
        <v>8</v>
      </c>
      <c r="J79">
        <f>J80*2</f>
        <v>0.61385524312295059</v>
      </c>
      <c r="K79">
        <v>2</v>
      </c>
    </row>
    <row r="80" spans="1:20" x14ac:dyDescent="0.5">
      <c r="A80">
        <v>524.2239990234375</v>
      </c>
      <c r="B80">
        <v>558.20001220703125</v>
      </c>
      <c r="I80">
        <f>4</f>
        <v>4</v>
      </c>
      <c r="J80">
        <f>I31</f>
        <v>0.30692762156147529</v>
      </c>
      <c r="K80">
        <v>1.5</v>
      </c>
    </row>
    <row r="81" spans="1:11" x14ac:dyDescent="0.5">
      <c r="A81">
        <v>524.2340087890625</v>
      </c>
      <c r="B81">
        <v>695.20001220703125</v>
      </c>
      <c r="I81">
        <f>2</f>
        <v>2</v>
      </c>
      <c r="J81">
        <f>J80/2</f>
        <v>0.15346381078073765</v>
      </c>
      <c r="K81">
        <v>1</v>
      </c>
    </row>
    <row r="82" spans="1:11" x14ac:dyDescent="0.5">
      <c r="A82">
        <v>524.2440185546875</v>
      </c>
      <c r="B82">
        <v>3477</v>
      </c>
    </row>
    <row r="83" spans="1:11" x14ac:dyDescent="0.5">
      <c r="A83">
        <v>524.2540283203125</v>
      </c>
      <c r="B83">
        <v>30130</v>
      </c>
    </row>
    <row r="84" spans="1:11" x14ac:dyDescent="0.5">
      <c r="A84">
        <v>524.26397705078125</v>
      </c>
      <c r="B84">
        <v>111500</v>
      </c>
    </row>
    <row r="85" spans="1:11" x14ac:dyDescent="0.5">
      <c r="A85">
        <v>524.27398681640625</v>
      </c>
      <c r="B85">
        <v>169700</v>
      </c>
    </row>
    <row r="86" spans="1:11" x14ac:dyDescent="0.5">
      <c r="A86">
        <v>524.28399658203125</v>
      </c>
      <c r="B86">
        <v>112700</v>
      </c>
    </row>
    <row r="87" spans="1:11" x14ac:dyDescent="0.5">
      <c r="A87">
        <v>524.29400634765625</v>
      </c>
      <c r="B87">
        <v>30220</v>
      </c>
    </row>
    <row r="88" spans="1:11" x14ac:dyDescent="0.5">
      <c r="A88">
        <v>524.30401611328125</v>
      </c>
      <c r="B88">
        <v>3035</v>
      </c>
    </row>
    <row r="89" spans="1:11" x14ac:dyDescent="0.5">
      <c r="A89">
        <v>524.31402587890625</v>
      </c>
      <c r="B89">
        <v>577</v>
      </c>
      <c r="I89">
        <v>28950428544.22438</v>
      </c>
    </row>
    <row r="90" spans="1:11" x14ac:dyDescent="0.5">
      <c r="A90">
        <v>524.323974609375</v>
      </c>
      <c r="B90">
        <v>777.70001220703125</v>
      </c>
      <c r="H90" t="s">
        <v>503</v>
      </c>
      <c r="I90">
        <f>((MIN(I24:I25)-I26)/(I98-I97))/((I26/(I96-I98)))</f>
        <v>371.78312285785307</v>
      </c>
    </row>
    <row r="91" spans="1:11" x14ac:dyDescent="0.5">
      <c r="A91">
        <v>524.333984375</v>
      </c>
      <c r="B91">
        <v>1563</v>
      </c>
      <c r="H91" t="s">
        <v>504</v>
      </c>
      <c r="I91">
        <f>_xlfn.F.DIST(I90,I96-I97,I96-I98,FALSE)</f>
        <v>8.6531373581918214E-7</v>
      </c>
    </row>
    <row r="92" spans="1:11" x14ac:dyDescent="0.5">
      <c r="A92">
        <v>524.343994140625</v>
      </c>
      <c r="B92">
        <v>1952</v>
      </c>
      <c r="I92">
        <f>ROUND(I91,3-(1+INT(LOG10(I91))))</f>
        <v>8.6499999999999998E-7</v>
      </c>
    </row>
    <row r="93" spans="1:11" x14ac:dyDescent="0.5">
      <c r="A93">
        <v>524.35400390625</v>
      </c>
      <c r="B93">
        <v>1262</v>
      </c>
      <c r="H93" t="s">
        <v>523</v>
      </c>
      <c r="I93" t="e">
        <f>((I26-I6)/(I99-I98))/((I6/(I96-I99)))</f>
        <v>#DIV/0!</v>
      </c>
    </row>
    <row r="94" spans="1:11" x14ac:dyDescent="0.5">
      <c r="A94">
        <v>524.364013671875</v>
      </c>
      <c r="B94">
        <v>455.79998779296875</v>
      </c>
      <c r="H94" t="s">
        <v>524</v>
      </c>
      <c r="I94">
        <v>1</v>
      </c>
    </row>
    <row r="95" spans="1:11" x14ac:dyDescent="0.5">
      <c r="A95">
        <v>524.3740234375</v>
      </c>
      <c r="B95">
        <v>317.20001220703125</v>
      </c>
      <c r="I95">
        <f>ROUND(I94,3-(1+INT(LOG10(I94))))</f>
        <v>1</v>
      </c>
    </row>
    <row r="96" spans="1:11" x14ac:dyDescent="0.5">
      <c r="A96">
        <v>524.38397216796875</v>
      </c>
      <c r="B96">
        <v>936</v>
      </c>
      <c r="H96" t="s">
        <v>502</v>
      </c>
      <c r="I96">
        <v>10</v>
      </c>
    </row>
    <row r="97" spans="1:19" x14ac:dyDescent="0.5">
      <c r="A97">
        <v>524.39398193359375</v>
      </c>
      <c r="B97">
        <v>1833</v>
      </c>
      <c r="H97" t="s">
        <v>23</v>
      </c>
      <c r="I97">
        <v>4</v>
      </c>
      <c r="J97" t="s">
        <v>467</v>
      </c>
      <c r="K97">
        <f>AVERAGE(K101:K120)</f>
        <v>4.5353091638747775E-2</v>
      </c>
      <c r="L97">
        <f t="shared" ref="L97:P97" si="12">AVERAGE(L101:L120)</f>
        <v>273374.76168264524</v>
      </c>
      <c r="M97">
        <f t="shared" si="12"/>
        <v>5.0663896746400532</v>
      </c>
      <c r="N97">
        <f t="shared" si="12"/>
        <v>100541.88215853903</v>
      </c>
      <c r="O97">
        <f t="shared" si="12"/>
        <v>6.3471435286376483</v>
      </c>
      <c r="P97">
        <f t="shared" si="12"/>
        <v>113772.79110803187</v>
      </c>
    </row>
    <row r="98" spans="1:19" x14ac:dyDescent="0.5">
      <c r="A98">
        <v>524.40399169921875</v>
      </c>
      <c r="B98">
        <v>1688</v>
      </c>
      <c r="H98" t="s">
        <v>24</v>
      </c>
      <c r="I98">
        <v>7</v>
      </c>
      <c r="J98" t="s">
        <v>468</v>
      </c>
      <c r="K98">
        <f>K99/AVERAGE(K101:K120)</f>
        <v>0.78133643472116188</v>
      </c>
      <c r="L98">
        <f t="shared" ref="L98:P98" si="13">L99/AVERAGE(L101:L120)</f>
        <v>5.674160352192912E-2</v>
      </c>
      <c r="M98">
        <f t="shared" si="13"/>
        <v>4.2651740192375658E-2</v>
      </c>
      <c r="N98">
        <f t="shared" si="13"/>
        <v>0.56149710325149249</v>
      </c>
      <c r="O98">
        <f t="shared" si="13"/>
        <v>6.554982556326118E-2</v>
      </c>
      <c r="P98">
        <f t="shared" si="13"/>
        <v>0.53704672880484217</v>
      </c>
    </row>
    <row r="99" spans="1:19" x14ac:dyDescent="0.5">
      <c r="A99">
        <v>524.41400146484375</v>
      </c>
      <c r="B99">
        <v>688.5</v>
      </c>
      <c r="H99" t="s">
        <v>1</v>
      </c>
      <c r="I99">
        <v>10</v>
      </c>
      <c r="J99" t="s">
        <v>459</v>
      </c>
      <c r="K99">
        <f>STDEV(K101:K120)</f>
        <v>3.5436022924601324E-2</v>
      </c>
      <c r="L99">
        <f t="shared" ref="L99:P99" si="14">STDEV(L101:L120)</f>
        <v>15511.722340298516</v>
      </c>
      <c r="M99">
        <f t="shared" si="14"/>
        <v>0.21609033611608219</v>
      </c>
      <c r="N99">
        <f t="shared" si="14"/>
        <v>56453.975587472574</v>
      </c>
      <c r="O99">
        <f t="shared" si="14"/>
        <v>0.41605415112717986</v>
      </c>
      <c r="P99">
        <f t="shared" si="14"/>
        <v>61101.305291565157</v>
      </c>
    </row>
    <row r="100" spans="1:19" x14ac:dyDescent="0.5">
      <c r="A100">
        <v>524.42401123046875</v>
      </c>
      <c r="B100">
        <v>166.5</v>
      </c>
      <c r="J100" t="s">
        <v>460</v>
      </c>
      <c r="K100" t="s">
        <v>461</v>
      </c>
      <c r="L100" t="s">
        <v>462</v>
      </c>
      <c r="M100" t="s">
        <v>463</v>
      </c>
      <c r="N100" t="s">
        <v>464</v>
      </c>
      <c r="O100" t="s">
        <v>465</v>
      </c>
      <c r="P100" t="s">
        <v>466</v>
      </c>
      <c r="Q100" t="s">
        <v>469</v>
      </c>
      <c r="R100" t="s">
        <v>470</v>
      </c>
      <c r="S100" t="s">
        <v>471</v>
      </c>
    </row>
    <row r="101" spans="1:19" x14ac:dyDescent="0.5">
      <c r="A101">
        <v>524.43402099609375</v>
      </c>
      <c r="B101">
        <v>146.19999694824219</v>
      </c>
      <c r="J101">
        <v>1</v>
      </c>
      <c r="K101">
        <v>0.10247793628157083</v>
      </c>
      <c r="L101">
        <v>256293.11561609173</v>
      </c>
      <c r="M101">
        <v>5.0038453094084883</v>
      </c>
      <c r="N101">
        <v>42769.73150787405</v>
      </c>
      <c r="O101">
        <v>5.9428515609372461</v>
      </c>
      <c r="P101">
        <v>182579.36324684843</v>
      </c>
      <c r="Q101">
        <f>L101/SUM(P101,N101,L101)</f>
        <v>0.53212345200968325</v>
      </c>
      <c r="R101">
        <f>N101/SUM(P101,N101,L101)</f>
        <v>8.8799799076882874E-2</v>
      </c>
      <c r="S101">
        <f>P101/SUM(P101,N101,L101)</f>
        <v>0.37907674891343385</v>
      </c>
    </row>
    <row r="102" spans="1:19" x14ac:dyDescent="0.5">
      <c r="A102">
        <v>524.4439697265625</v>
      </c>
      <c r="B102">
        <v>215</v>
      </c>
      <c r="J102">
        <v>2</v>
      </c>
      <c r="K102">
        <v>8.8996905661148026E-3</v>
      </c>
      <c r="L102">
        <v>276801.68532418157</v>
      </c>
      <c r="M102">
        <v>4.7904675720040508</v>
      </c>
      <c r="N102">
        <v>93299.91353884124</v>
      </c>
      <c r="O102">
        <v>5.9983146612175853</v>
      </c>
      <c r="P102">
        <v>88146.771880674773</v>
      </c>
      <c r="Q102">
        <f t="shared" ref="Q102:Q110" si="15">L102/SUM(P102,N102,L102)</f>
        <v>0.60404292300037277</v>
      </c>
      <c r="R102">
        <f t="shared" ref="R102:R110" si="16">N102/SUM(P102,N102,L102)</f>
        <v>0.20360118986876818</v>
      </c>
      <c r="S102">
        <f t="shared" ref="S102:S110" si="17">P102/SUM(P102,N102,L102)</f>
        <v>0.1923558871308591</v>
      </c>
    </row>
    <row r="103" spans="1:19" x14ac:dyDescent="0.5">
      <c r="A103">
        <v>524.4539794921875</v>
      </c>
      <c r="B103">
        <v>407.5</v>
      </c>
      <c r="J103">
        <v>3</v>
      </c>
      <c r="K103">
        <v>1.4286002592684601E-7</v>
      </c>
      <c r="L103">
        <v>248593.85986919689</v>
      </c>
      <c r="M103">
        <v>5.0756114845968554</v>
      </c>
      <c r="N103">
        <v>147270.99569004212</v>
      </c>
      <c r="O103">
        <v>6.9946975313140509</v>
      </c>
      <c r="P103">
        <v>53778.838221049118</v>
      </c>
      <c r="Q103">
        <f t="shared" si="15"/>
        <v>0.55286855638782451</v>
      </c>
      <c r="R103">
        <f t="shared" si="16"/>
        <v>0.32752821339912747</v>
      </c>
      <c r="S103">
        <f t="shared" si="17"/>
        <v>0.11960323021304814</v>
      </c>
    </row>
    <row r="104" spans="1:19" x14ac:dyDescent="0.5">
      <c r="A104">
        <v>524.4639892578125</v>
      </c>
      <c r="B104">
        <v>632</v>
      </c>
      <c r="J104">
        <v>4</v>
      </c>
      <c r="K104">
        <v>3.7686664808720245E-2</v>
      </c>
      <c r="L104">
        <v>305284.51041378838</v>
      </c>
      <c r="M104">
        <v>4.9415389388464135</v>
      </c>
      <c r="N104">
        <v>107142.77361990814</v>
      </c>
      <c r="O104">
        <v>6.4741469603498638</v>
      </c>
      <c r="P104">
        <v>106455.06241184859</v>
      </c>
      <c r="Q104">
        <f t="shared" si="15"/>
        <v>0.58835015780562294</v>
      </c>
      <c r="R104">
        <f t="shared" si="16"/>
        <v>0.20648760620564377</v>
      </c>
      <c r="S104">
        <f t="shared" si="17"/>
        <v>0.20516223598873329</v>
      </c>
    </row>
    <row r="105" spans="1:19" x14ac:dyDescent="0.5">
      <c r="A105">
        <v>524.4739990234375</v>
      </c>
      <c r="B105">
        <v>636</v>
      </c>
      <c r="J105">
        <v>5</v>
      </c>
      <c r="K105">
        <v>1.0100000000010101E-7</v>
      </c>
      <c r="L105">
        <v>284122.90105407446</v>
      </c>
      <c r="M105">
        <v>5.4834411605075442</v>
      </c>
      <c r="N105">
        <v>201628.20441711423</v>
      </c>
      <c r="O105">
        <v>6.7428268450419795</v>
      </c>
      <c r="P105">
        <v>32311.978533002162</v>
      </c>
      <c r="Q105">
        <f t="shared" si="15"/>
        <v>0.54843301873208949</v>
      </c>
      <c r="R105">
        <f t="shared" si="16"/>
        <v>0.38919624007697712</v>
      </c>
      <c r="S105">
        <f t="shared" si="17"/>
        <v>6.2370741190933374E-2</v>
      </c>
    </row>
    <row r="106" spans="1:19" x14ac:dyDescent="0.5">
      <c r="A106">
        <v>524.4840087890625</v>
      </c>
      <c r="B106">
        <v>410.29998779296875</v>
      </c>
      <c r="J106">
        <v>6</v>
      </c>
      <c r="K106">
        <v>7.1744902007042463E-2</v>
      </c>
      <c r="L106">
        <v>274203.96260178776</v>
      </c>
      <c r="M106">
        <v>5.1181645642901934</v>
      </c>
      <c r="N106">
        <v>127343.25389373799</v>
      </c>
      <c r="O106">
        <v>6.573248139067517</v>
      </c>
      <c r="P106">
        <v>83951.651099082519</v>
      </c>
      <c r="Q106">
        <f t="shared" si="15"/>
        <v>0.56478805802436627</v>
      </c>
      <c r="R106">
        <f t="shared" si="16"/>
        <v>0.26229361671770085</v>
      </c>
      <c r="S106">
        <f t="shared" si="17"/>
        <v>0.1729183252579328</v>
      </c>
    </row>
    <row r="107" spans="1:19" x14ac:dyDescent="0.5">
      <c r="A107">
        <v>524.4940185546875</v>
      </c>
      <c r="B107">
        <v>198.19999694824219</v>
      </c>
      <c r="J107">
        <v>7</v>
      </c>
      <c r="K107">
        <v>7.5178722178217874E-2</v>
      </c>
      <c r="L107">
        <v>275886.03667411325</v>
      </c>
      <c r="M107">
        <v>5.141838132706952</v>
      </c>
      <c r="N107">
        <v>140541.47316481321</v>
      </c>
      <c r="O107">
        <v>6.7678006245414544</v>
      </c>
      <c r="P107">
        <v>64628.583204974631</v>
      </c>
      <c r="Q107">
        <f t="shared" si="15"/>
        <v>0.57350076355635293</v>
      </c>
      <c r="R107">
        <f t="shared" si="16"/>
        <v>0.29215194485019741</v>
      </c>
      <c r="S107">
        <f t="shared" si="17"/>
        <v>0.13434729159344966</v>
      </c>
    </row>
    <row r="108" spans="1:19" x14ac:dyDescent="0.5">
      <c r="A108">
        <v>524.5040283203125</v>
      </c>
      <c r="B108">
        <v>128.80000305175781</v>
      </c>
      <c r="J108">
        <v>8</v>
      </c>
      <c r="K108">
        <v>7.3494533511007362E-2</v>
      </c>
      <c r="L108">
        <v>275400.5094700256</v>
      </c>
      <c r="M108">
        <v>4.7861997809850303</v>
      </c>
      <c r="N108">
        <v>14316.389150217965</v>
      </c>
      <c r="O108">
        <v>5.8180012759034083</v>
      </c>
      <c r="P108">
        <v>216069.06755380586</v>
      </c>
      <c r="Q108">
        <f t="shared" si="15"/>
        <v>0.54450010061223342</v>
      </c>
      <c r="R108">
        <f t="shared" si="16"/>
        <v>2.8305232069826658E-2</v>
      </c>
      <c r="S108">
        <f t="shared" si="17"/>
        <v>0.42719466731793992</v>
      </c>
    </row>
    <row r="109" spans="1:19" x14ac:dyDescent="0.5">
      <c r="A109">
        <v>524.51397705078125</v>
      </c>
      <c r="B109">
        <v>197.5</v>
      </c>
      <c r="J109">
        <v>9</v>
      </c>
      <c r="K109">
        <v>5.0286934332541264E-2</v>
      </c>
      <c r="L109">
        <v>263238.21522647637</v>
      </c>
      <c r="M109">
        <v>5.3125146127615848</v>
      </c>
      <c r="N109">
        <v>47577.862803397853</v>
      </c>
      <c r="O109">
        <v>5.9578839677527524</v>
      </c>
      <c r="P109">
        <v>174501.53692113268</v>
      </c>
      <c r="Q109">
        <f t="shared" si="15"/>
        <v>0.5424039991893771</v>
      </c>
      <c r="R109">
        <f t="shared" si="16"/>
        <v>9.8034485742292427E-2</v>
      </c>
      <c r="S109">
        <f t="shared" si="17"/>
        <v>0.35956151506833051</v>
      </c>
    </row>
    <row r="110" spans="1:19" x14ac:dyDescent="0.5">
      <c r="A110">
        <v>524.52398681640625</v>
      </c>
      <c r="B110">
        <v>290.79998779296875</v>
      </c>
      <c r="J110">
        <v>10</v>
      </c>
      <c r="K110">
        <v>3.3761288842236975E-2</v>
      </c>
      <c r="L110">
        <v>273922.82057671592</v>
      </c>
      <c r="M110">
        <v>5.0102751902934228</v>
      </c>
      <c r="N110">
        <v>83528.223799443294</v>
      </c>
      <c r="O110">
        <v>6.2016637202506351</v>
      </c>
      <c r="P110">
        <v>135305.05800789988</v>
      </c>
      <c r="Q110">
        <f t="shared" si="15"/>
        <v>0.55589939779825948</v>
      </c>
      <c r="R110">
        <f t="shared" si="16"/>
        <v>0.16951230719480881</v>
      </c>
      <c r="S110">
        <f t="shared" si="17"/>
        <v>0.27458829500693172</v>
      </c>
    </row>
    <row r="111" spans="1:19" x14ac:dyDescent="0.5">
      <c r="A111">
        <v>524.53399658203125</v>
      </c>
      <c r="B111">
        <v>255.30000305175781</v>
      </c>
      <c r="J111">
        <v>11</v>
      </c>
    </row>
    <row r="112" spans="1:19" x14ac:dyDescent="0.5">
      <c r="A112">
        <v>524.54400634765625</v>
      </c>
      <c r="B112">
        <v>135.5</v>
      </c>
      <c r="J112">
        <v>12</v>
      </c>
    </row>
    <row r="113" spans="1:10" x14ac:dyDescent="0.5">
      <c r="A113">
        <v>524.55401611328125</v>
      </c>
      <c r="B113">
        <v>71.5</v>
      </c>
      <c r="J113">
        <v>13</v>
      </c>
    </row>
    <row r="114" spans="1:10" x14ac:dyDescent="0.5">
      <c r="A114">
        <v>524.56402587890625</v>
      </c>
      <c r="B114">
        <v>148</v>
      </c>
      <c r="J114">
        <v>14</v>
      </c>
    </row>
    <row r="115" spans="1:10" x14ac:dyDescent="0.5">
      <c r="A115">
        <v>524.573974609375</v>
      </c>
      <c r="B115">
        <v>275</v>
      </c>
      <c r="J115">
        <v>15</v>
      </c>
    </row>
    <row r="116" spans="1:10" x14ac:dyDescent="0.5">
      <c r="A116">
        <v>524.583984375</v>
      </c>
      <c r="B116">
        <v>244</v>
      </c>
      <c r="J116">
        <v>16</v>
      </c>
    </row>
    <row r="117" spans="1:10" x14ac:dyDescent="0.5">
      <c r="A117">
        <v>524.593994140625</v>
      </c>
      <c r="B117">
        <v>137.30000305175781</v>
      </c>
      <c r="J117">
        <v>17</v>
      </c>
    </row>
    <row r="118" spans="1:10" x14ac:dyDescent="0.5">
      <c r="A118">
        <v>524.60400390625</v>
      </c>
      <c r="B118">
        <v>118.80000305175781</v>
      </c>
      <c r="J118">
        <v>18</v>
      </c>
    </row>
    <row r="119" spans="1:10" x14ac:dyDescent="0.5">
      <c r="A119">
        <v>524.614013671875</v>
      </c>
      <c r="B119">
        <v>139.80000305175781</v>
      </c>
      <c r="J119">
        <v>19</v>
      </c>
    </row>
    <row r="120" spans="1:10" x14ac:dyDescent="0.5">
      <c r="A120">
        <v>524.6240234375</v>
      </c>
      <c r="B120">
        <v>160.69999694824219</v>
      </c>
      <c r="J120">
        <v>20</v>
      </c>
    </row>
    <row r="121" spans="1:10" x14ac:dyDescent="0.5">
      <c r="A121">
        <v>524.63397216796875</v>
      </c>
      <c r="B121">
        <v>161.69999694824219</v>
      </c>
    </row>
    <row r="122" spans="1:10" x14ac:dyDescent="0.5">
      <c r="A122">
        <v>524.64398193359375</v>
      </c>
      <c r="B122">
        <v>133</v>
      </c>
    </row>
    <row r="123" spans="1:10" x14ac:dyDescent="0.5">
      <c r="A123">
        <v>524.65399169921875</v>
      </c>
      <c r="B123">
        <v>126.5</v>
      </c>
    </row>
    <row r="124" spans="1:10" x14ac:dyDescent="0.5">
      <c r="A124">
        <v>524.66400146484375</v>
      </c>
      <c r="B124">
        <v>143.5</v>
      </c>
    </row>
    <row r="125" spans="1:10" x14ac:dyDescent="0.5">
      <c r="A125">
        <v>524.67401123046875</v>
      </c>
      <c r="B125">
        <v>153</v>
      </c>
    </row>
    <row r="126" spans="1:10" x14ac:dyDescent="0.5">
      <c r="A126">
        <v>524.68402099609375</v>
      </c>
      <c r="B126">
        <v>148.80000305175781</v>
      </c>
    </row>
    <row r="127" spans="1:10" x14ac:dyDescent="0.5">
      <c r="A127">
        <v>524.6939697265625</v>
      </c>
      <c r="B127">
        <v>149.5</v>
      </c>
    </row>
    <row r="128" spans="1:10" x14ac:dyDescent="0.5">
      <c r="A128">
        <v>524.7039794921875</v>
      </c>
      <c r="B128">
        <v>162</v>
      </c>
    </row>
    <row r="129" spans="1:2" x14ac:dyDescent="0.5">
      <c r="A129">
        <v>524.7139892578125</v>
      </c>
      <c r="B129">
        <v>171</v>
      </c>
    </row>
    <row r="130" spans="1:2" x14ac:dyDescent="0.5">
      <c r="A130">
        <v>524.7239990234375</v>
      </c>
      <c r="B130">
        <v>245.30000305175781</v>
      </c>
    </row>
    <row r="131" spans="1:2" x14ac:dyDescent="0.5">
      <c r="A131">
        <v>524.7340087890625</v>
      </c>
      <c r="B131">
        <v>461.70001220703125</v>
      </c>
    </row>
    <row r="132" spans="1:2" x14ac:dyDescent="0.5">
      <c r="A132">
        <v>524.7440185546875</v>
      </c>
      <c r="B132">
        <v>1913</v>
      </c>
    </row>
    <row r="133" spans="1:2" x14ac:dyDescent="0.5">
      <c r="A133">
        <v>524.7540283203125</v>
      </c>
      <c r="B133">
        <v>11310</v>
      </c>
    </row>
    <row r="134" spans="1:2" x14ac:dyDescent="0.5">
      <c r="A134">
        <v>524.76397705078125</v>
      </c>
      <c r="B134">
        <v>36510</v>
      </c>
    </row>
    <row r="135" spans="1:2" x14ac:dyDescent="0.5">
      <c r="A135">
        <v>524.77398681640625</v>
      </c>
      <c r="B135">
        <v>57210</v>
      </c>
    </row>
    <row r="136" spans="1:2" x14ac:dyDescent="0.5">
      <c r="A136">
        <v>524.78399658203125</v>
      </c>
      <c r="B136">
        <v>44860</v>
      </c>
    </row>
    <row r="137" spans="1:2" x14ac:dyDescent="0.5">
      <c r="A137">
        <v>524.79400634765625</v>
      </c>
      <c r="B137">
        <v>17500</v>
      </c>
    </row>
    <row r="138" spans="1:2" x14ac:dyDescent="0.5">
      <c r="A138">
        <v>524.80401611328125</v>
      </c>
      <c r="B138">
        <v>3747</v>
      </c>
    </row>
    <row r="139" spans="1:2" x14ac:dyDescent="0.5">
      <c r="A139">
        <v>524.81402587890625</v>
      </c>
      <c r="B139">
        <v>1098</v>
      </c>
    </row>
    <row r="140" spans="1:2" x14ac:dyDescent="0.5">
      <c r="A140">
        <v>524.823974609375</v>
      </c>
      <c r="B140">
        <v>871.29998779296875</v>
      </c>
    </row>
    <row r="141" spans="1:2" x14ac:dyDescent="0.5">
      <c r="A141">
        <v>524.833984375</v>
      </c>
      <c r="B141">
        <v>1093</v>
      </c>
    </row>
    <row r="142" spans="1:2" x14ac:dyDescent="0.5">
      <c r="A142">
        <v>524.843994140625</v>
      </c>
      <c r="B142">
        <v>1188</v>
      </c>
    </row>
    <row r="143" spans="1:2" x14ac:dyDescent="0.5">
      <c r="A143">
        <v>524.85400390625</v>
      </c>
      <c r="B143">
        <v>921</v>
      </c>
    </row>
    <row r="144" spans="1:2" x14ac:dyDescent="0.5">
      <c r="A144">
        <v>524.864013671875</v>
      </c>
      <c r="B144">
        <v>546.5</v>
      </c>
    </row>
    <row r="145" spans="1:2" x14ac:dyDescent="0.5">
      <c r="A145">
        <v>524.8740234375</v>
      </c>
      <c r="B145">
        <v>343.79998779296875</v>
      </c>
    </row>
    <row r="146" spans="1:2" x14ac:dyDescent="0.5">
      <c r="A146">
        <v>524.88397216796875</v>
      </c>
      <c r="B146">
        <v>418</v>
      </c>
    </row>
    <row r="147" spans="1:2" x14ac:dyDescent="0.5">
      <c r="A147">
        <v>524.89398193359375</v>
      </c>
      <c r="B147">
        <v>659.5</v>
      </c>
    </row>
    <row r="148" spans="1:2" x14ac:dyDescent="0.5">
      <c r="A148">
        <v>524.90399169921875</v>
      </c>
      <c r="B148">
        <v>635.70001220703125</v>
      </c>
    </row>
    <row r="149" spans="1:2" x14ac:dyDescent="0.5">
      <c r="A149">
        <v>524.91400146484375</v>
      </c>
      <c r="B149">
        <v>319</v>
      </c>
    </row>
    <row r="150" spans="1:2" x14ac:dyDescent="0.5">
      <c r="A150">
        <v>524.92401123046875</v>
      </c>
      <c r="B150">
        <v>146</v>
      </c>
    </row>
    <row r="151" spans="1:2" x14ac:dyDescent="0.5">
      <c r="A151">
        <v>524.93402099609375</v>
      </c>
      <c r="B151">
        <v>140.80000305175781</v>
      </c>
    </row>
    <row r="152" spans="1:2" x14ac:dyDescent="0.5">
      <c r="A152">
        <v>524.9439697265625</v>
      </c>
      <c r="B152">
        <v>142.80000305175781</v>
      </c>
    </row>
    <row r="153" spans="1:2" x14ac:dyDescent="0.5">
      <c r="A153">
        <v>524.9539794921875</v>
      </c>
      <c r="B153">
        <v>188.5</v>
      </c>
    </row>
    <row r="154" spans="1:2" x14ac:dyDescent="0.5">
      <c r="A154">
        <v>524.9639892578125</v>
      </c>
      <c r="B154">
        <v>211.19999694824219</v>
      </c>
    </row>
    <row r="155" spans="1:2" x14ac:dyDescent="0.5">
      <c r="A155">
        <v>524.9739990234375</v>
      </c>
      <c r="B155">
        <v>132.30000305175781</v>
      </c>
    </row>
    <row r="156" spans="1:2" x14ac:dyDescent="0.5">
      <c r="A156">
        <v>524.9840087890625</v>
      </c>
      <c r="B156">
        <v>69.75</v>
      </c>
    </row>
    <row r="157" spans="1:2" x14ac:dyDescent="0.5">
      <c r="A157">
        <v>524.9940185546875</v>
      </c>
      <c r="B157">
        <v>79</v>
      </c>
    </row>
    <row r="158" spans="1:2" x14ac:dyDescent="0.5">
      <c r="A158">
        <v>525.0040283203125</v>
      </c>
      <c r="B158">
        <v>105.5</v>
      </c>
    </row>
    <row r="159" spans="1:2" x14ac:dyDescent="0.5">
      <c r="A159">
        <v>525.01397705078125</v>
      </c>
      <c r="B159">
        <v>163.30000305175781</v>
      </c>
    </row>
    <row r="160" spans="1:2" x14ac:dyDescent="0.5">
      <c r="A160">
        <v>525.02398681640625</v>
      </c>
      <c r="B160">
        <v>203.30000305175781</v>
      </c>
    </row>
    <row r="161" spans="1:2" x14ac:dyDescent="0.5">
      <c r="A161">
        <v>525.03399658203125</v>
      </c>
      <c r="B161">
        <v>192</v>
      </c>
    </row>
    <row r="162" spans="1:2" x14ac:dyDescent="0.5">
      <c r="A162">
        <v>525.04400634765625</v>
      </c>
      <c r="B162">
        <v>178</v>
      </c>
    </row>
    <row r="163" spans="1:2" x14ac:dyDescent="0.5">
      <c r="A163">
        <v>525.05401611328125</v>
      </c>
      <c r="B163">
        <v>145.80000305175781</v>
      </c>
    </row>
    <row r="164" spans="1:2" x14ac:dyDescent="0.5">
      <c r="A164">
        <v>525.06402587890625</v>
      </c>
      <c r="B164">
        <v>116.5</v>
      </c>
    </row>
    <row r="165" spans="1:2" x14ac:dyDescent="0.5">
      <c r="A165">
        <v>525.073974609375</v>
      </c>
      <c r="B165">
        <v>114.30000305175781</v>
      </c>
    </row>
    <row r="166" spans="1:2" x14ac:dyDescent="0.5">
      <c r="A166">
        <v>525.083984375</v>
      </c>
      <c r="B166">
        <v>117.80000305175781</v>
      </c>
    </row>
    <row r="167" spans="1:2" x14ac:dyDescent="0.5">
      <c r="A167">
        <v>525.093994140625</v>
      </c>
      <c r="B167">
        <v>116.80000305175781</v>
      </c>
    </row>
    <row r="168" spans="1:2" x14ac:dyDescent="0.5">
      <c r="A168">
        <v>525.10400390625</v>
      </c>
      <c r="B168">
        <v>77.75</v>
      </c>
    </row>
    <row r="169" spans="1:2" x14ac:dyDescent="0.5">
      <c r="A169">
        <v>525.114013671875</v>
      </c>
      <c r="B169">
        <v>32.25</v>
      </c>
    </row>
    <row r="170" spans="1:2" x14ac:dyDescent="0.5">
      <c r="A170">
        <v>525.1240234375</v>
      </c>
      <c r="B170">
        <v>28.75</v>
      </c>
    </row>
    <row r="171" spans="1:2" x14ac:dyDescent="0.5">
      <c r="A171">
        <v>525.13397216796875</v>
      </c>
      <c r="B171">
        <v>61.25</v>
      </c>
    </row>
    <row r="172" spans="1:2" x14ac:dyDescent="0.5">
      <c r="A172">
        <v>525.14398193359375</v>
      </c>
      <c r="B172">
        <v>86</v>
      </c>
    </row>
    <row r="173" spans="1:2" x14ac:dyDescent="0.5">
      <c r="A173">
        <v>525.15399169921875</v>
      </c>
      <c r="B173">
        <v>94.25</v>
      </c>
    </row>
    <row r="174" spans="1:2" x14ac:dyDescent="0.5">
      <c r="A174">
        <v>525.16400146484375</v>
      </c>
      <c r="B174">
        <v>109.5</v>
      </c>
    </row>
    <row r="175" spans="1:2" x14ac:dyDescent="0.5">
      <c r="A175">
        <v>525.17401123046875</v>
      </c>
      <c r="B175">
        <v>130.30000305175781</v>
      </c>
    </row>
    <row r="176" spans="1:2" x14ac:dyDescent="0.5">
      <c r="A176">
        <v>525.18499755859375</v>
      </c>
      <c r="B176">
        <v>156.30000305175781</v>
      </c>
    </row>
    <row r="177" spans="1:2" x14ac:dyDescent="0.5">
      <c r="A177">
        <v>525.19500732421875</v>
      </c>
      <c r="B177">
        <v>151.30000305175781</v>
      </c>
    </row>
    <row r="178" spans="1:2" x14ac:dyDescent="0.5">
      <c r="A178">
        <v>525.2039794921875</v>
      </c>
      <c r="B178">
        <v>132.5</v>
      </c>
    </row>
    <row r="179" spans="1:2" x14ac:dyDescent="0.5">
      <c r="A179">
        <v>525.2139892578125</v>
      </c>
      <c r="B179">
        <v>115</v>
      </c>
    </row>
    <row r="180" spans="1:2" x14ac:dyDescent="0.5">
      <c r="A180">
        <v>525.2239990234375</v>
      </c>
      <c r="B180">
        <v>103</v>
      </c>
    </row>
    <row r="181" spans="1:2" x14ac:dyDescent="0.5">
      <c r="A181">
        <v>525.2340087890625</v>
      </c>
      <c r="B181">
        <v>178.30000305175781</v>
      </c>
    </row>
    <row r="182" spans="1:2" x14ac:dyDescent="0.5">
      <c r="A182">
        <v>525.2449951171875</v>
      </c>
      <c r="B182">
        <v>773.5</v>
      </c>
    </row>
    <row r="183" spans="1:2" x14ac:dyDescent="0.5">
      <c r="A183">
        <v>525.2550048828125</v>
      </c>
      <c r="B183">
        <v>3722</v>
      </c>
    </row>
    <row r="184" spans="1:2" x14ac:dyDescent="0.5">
      <c r="A184">
        <v>525.2650146484375</v>
      </c>
      <c r="B184">
        <v>10990</v>
      </c>
    </row>
    <row r="185" spans="1:2" x14ac:dyDescent="0.5">
      <c r="A185">
        <v>525.2750244140625</v>
      </c>
      <c r="B185">
        <v>17780</v>
      </c>
    </row>
    <row r="186" spans="1:2" x14ac:dyDescent="0.5">
      <c r="A186">
        <v>525.28497314453125</v>
      </c>
      <c r="B186">
        <v>15840</v>
      </c>
    </row>
    <row r="187" spans="1:2" x14ac:dyDescent="0.5">
      <c r="A187">
        <v>525.29400634765625</v>
      </c>
      <c r="B187">
        <v>7766</v>
      </c>
    </row>
    <row r="188" spans="1:2" x14ac:dyDescent="0.5">
      <c r="A188">
        <v>525.30499267578125</v>
      </c>
      <c r="B188">
        <v>2129</v>
      </c>
    </row>
    <row r="189" spans="1:2" x14ac:dyDescent="0.5">
      <c r="A189">
        <v>525.31500244140625</v>
      </c>
      <c r="B189">
        <v>480.5</v>
      </c>
    </row>
    <row r="190" spans="1:2" x14ac:dyDescent="0.5">
      <c r="A190">
        <v>525.32501220703125</v>
      </c>
      <c r="B190">
        <v>308.29998779296875</v>
      </c>
    </row>
    <row r="191" spans="1:2" x14ac:dyDescent="0.5">
      <c r="A191">
        <v>525.33502197265625</v>
      </c>
      <c r="B191">
        <v>360.70001220703125</v>
      </c>
    </row>
    <row r="192" spans="1:2" x14ac:dyDescent="0.5">
      <c r="A192">
        <v>525.344970703125</v>
      </c>
      <c r="B192">
        <v>407</v>
      </c>
    </row>
    <row r="193" spans="1:2" x14ac:dyDescent="0.5">
      <c r="A193">
        <v>525.35498046875</v>
      </c>
      <c r="B193">
        <v>472</v>
      </c>
    </row>
    <row r="194" spans="1:2" x14ac:dyDescent="0.5">
      <c r="A194">
        <v>525.364990234375</v>
      </c>
      <c r="B194">
        <v>454.29998779296875</v>
      </c>
    </row>
    <row r="195" spans="1:2" x14ac:dyDescent="0.5">
      <c r="A195">
        <v>525.375</v>
      </c>
      <c r="B195">
        <v>261</v>
      </c>
    </row>
    <row r="196" spans="1:2" x14ac:dyDescent="0.5">
      <c r="A196">
        <v>525.385009765625</v>
      </c>
      <c r="B196">
        <v>134.30000305175781</v>
      </c>
    </row>
    <row r="197" spans="1:2" x14ac:dyDescent="0.5">
      <c r="A197">
        <v>525.39501953125</v>
      </c>
      <c r="B197">
        <v>157.69999694824219</v>
      </c>
    </row>
    <row r="198" spans="1:2" x14ac:dyDescent="0.5">
      <c r="A198">
        <v>525.405029296875</v>
      </c>
      <c r="B198">
        <v>157.69999694824219</v>
      </c>
    </row>
    <row r="199" spans="1:2" x14ac:dyDescent="0.5">
      <c r="A199">
        <v>525.41497802734375</v>
      </c>
      <c r="B199">
        <v>129.5</v>
      </c>
    </row>
    <row r="200" spans="1:2" x14ac:dyDescent="0.5">
      <c r="A200">
        <v>525.42498779296875</v>
      </c>
      <c r="B200">
        <v>141.80000305175781</v>
      </c>
    </row>
    <row r="201" spans="1:2" x14ac:dyDescent="0.5">
      <c r="A201">
        <v>525.43499755859375</v>
      </c>
      <c r="B201">
        <v>146.80000305175781</v>
      </c>
    </row>
    <row r="202" spans="1:2" x14ac:dyDescent="0.5">
      <c r="A202">
        <v>525.44500732421875</v>
      </c>
      <c r="B202">
        <v>101</v>
      </c>
    </row>
    <row r="203" spans="1:2" x14ac:dyDescent="0.5">
      <c r="A203">
        <v>525.45501708984375</v>
      </c>
      <c r="B203">
        <v>65.75</v>
      </c>
    </row>
    <row r="204" spans="1:2" x14ac:dyDescent="0.5">
      <c r="A204">
        <v>525.46502685546875</v>
      </c>
      <c r="B204">
        <v>67</v>
      </c>
    </row>
    <row r="205" spans="1:2" x14ac:dyDescent="0.5">
      <c r="A205">
        <v>525.4749755859375</v>
      </c>
      <c r="B205">
        <v>62.75</v>
      </c>
    </row>
    <row r="206" spans="1:2" x14ac:dyDescent="0.5">
      <c r="A206">
        <v>525.4849853515625</v>
      </c>
      <c r="B206">
        <v>45.5</v>
      </c>
    </row>
    <row r="207" spans="1:2" x14ac:dyDescent="0.5">
      <c r="A207">
        <v>525.4949951171875</v>
      </c>
      <c r="B207">
        <v>61</v>
      </c>
    </row>
    <row r="208" spans="1:2" x14ac:dyDescent="0.5">
      <c r="A208">
        <v>525.5050048828125</v>
      </c>
      <c r="B208">
        <v>102.5</v>
      </c>
    </row>
    <row r="209" spans="1:2" x14ac:dyDescent="0.5">
      <c r="A209">
        <v>525.5150146484375</v>
      </c>
      <c r="B209">
        <v>103.30000305175781</v>
      </c>
    </row>
    <row r="210" spans="1:2" x14ac:dyDescent="0.5">
      <c r="A210">
        <v>525.5250244140625</v>
      </c>
      <c r="B210">
        <v>79.75</v>
      </c>
    </row>
    <row r="211" spans="1:2" x14ac:dyDescent="0.5">
      <c r="A211">
        <v>525.53497314453125</v>
      </c>
      <c r="B211">
        <v>77</v>
      </c>
    </row>
    <row r="212" spans="1:2" x14ac:dyDescent="0.5">
      <c r="A212">
        <v>525.54498291015625</v>
      </c>
      <c r="B212">
        <v>92.75</v>
      </c>
    </row>
    <row r="213" spans="1:2" x14ac:dyDescent="0.5">
      <c r="A213">
        <v>525.55499267578125</v>
      </c>
      <c r="B213">
        <v>109</v>
      </c>
    </row>
    <row r="214" spans="1:2" x14ac:dyDescent="0.5">
      <c r="A214">
        <v>525.56500244140625</v>
      </c>
      <c r="B214">
        <v>105</v>
      </c>
    </row>
    <row r="215" spans="1:2" x14ac:dyDescent="0.5">
      <c r="A215">
        <v>525.57501220703125</v>
      </c>
      <c r="B215">
        <v>109.30000305175781</v>
      </c>
    </row>
    <row r="216" spans="1:2" x14ac:dyDescent="0.5">
      <c r="A216">
        <v>525.58502197265625</v>
      </c>
      <c r="B216">
        <v>152.30000305175781</v>
      </c>
    </row>
    <row r="217" spans="1:2" x14ac:dyDescent="0.5">
      <c r="A217">
        <v>525.594970703125</v>
      </c>
      <c r="B217">
        <v>152.80000305175781</v>
      </c>
    </row>
    <row r="218" spans="1:2" x14ac:dyDescent="0.5">
      <c r="A218">
        <v>525.60498046875</v>
      </c>
      <c r="B218">
        <v>76</v>
      </c>
    </row>
    <row r="219" spans="1:2" x14ac:dyDescent="0.5">
      <c r="A219">
        <v>525.614990234375</v>
      </c>
      <c r="B219">
        <v>42.25</v>
      </c>
    </row>
    <row r="220" spans="1:2" x14ac:dyDescent="0.5">
      <c r="A220">
        <v>525.625</v>
      </c>
      <c r="B220">
        <v>91.5</v>
      </c>
    </row>
    <row r="221" spans="1:2" x14ac:dyDescent="0.5">
      <c r="A221">
        <v>525.635009765625</v>
      </c>
      <c r="B221">
        <v>169.19999694824219</v>
      </c>
    </row>
    <row r="222" spans="1:2" x14ac:dyDescent="0.5">
      <c r="A222">
        <v>525.64501953125</v>
      </c>
      <c r="B222">
        <v>245</v>
      </c>
    </row>
    <row r="223" spans="1:2" x14ac:dyDescent="0.5">
      <c r="A223">
        <v>525.655029296875</v>
      </c>
      <c r="B223">
        <v>242.80000305175781</v>
      </c>
    </row>
    <row r="224" spans="1:2" x14ac:dyDescent="0.5">
      <c r="A224">
        <v>525.66497802734375</v>
      </c>
      <c r="B224">
        <v>161.5</v>
      </c>
    </row>
    <row r="225" spans="1:2" x14ac:dyDescent="0.5">
      <c r="A225">
        <v>525.67498779296875</v>
      </c>
      <c r="B225">
        <v>141.30000305175781</v>
      </c>
    </row>
    <row r="226" spans="1:2" x14ac:dyDescent="0.5">
      <c r="A226">
        <v>525.68499755859375</v>
      </c>
      <c r="B226">
        <v>180.5</v>
      </c>
    </row>
    <row r="227" spans="1:2" x14ac:dyDescent="0.5">
      <c r="A227">
        <v>525.69500732421875</v>
      </c>
      <c r="B227">
        <v>155</v>
      </c>
    </row>
    <row r="228" spans="1:2" x14ac:dyDescent="0.5">
      <c r="A228">
        <v>525.70501708984375</v>
      </c>
      <c r="B228">
        <v>84.5</v>
      </c>
    </row>
    <row r="229" spans="1:2" x14ac:dyDescent="0.5">
      <c r="A229">
        <v>525.71502685546875</v>
      </c>
      <c r="B229">
        <v>112</v>
      </c>
    </row>
    <row r="230" spans="1:2" x14ac:dyDescent="0.5">
      <c r="A230">
        <v>525.7249755859375</v>
      </c>
      <c r="B230">
        <v>232</v>
      </c>
    </row>
    <row r="231" spans="1:2" x14ac:dyDescent="0.5">
      <c r="A231">
        <v>525.7349853515625</v>
      </c>
      <c r="B231">
        <v>286</v>
      </c>
    </row>
    <row r="232" spans="1:2" x14ac:dyDescent="0.5">
      <c r="A232">
        <v>525.7449951171875</v>
      </c>
      <c r="B232">
        <v>434</v>
      </c>
    </row>
    <row r="233" spans="1:2" x14ac:dyDescent="0.5">
      <c r="A233">
        <v>525.7550048828125</v>
      </c>
      <c r="B233">
        <v>1874</v>
      </c>
    </row>
    <row r="234" spans="1:2" x14ac:dyDescent="0.5">
      <c r="A234">
        <v>525.7650146484375</v>
      </c>
      <c r="B234">
        <v>7559</v>
      </c>
    </row>
    <row r="235" spans="1:2" x14ac:dyDescent="0.5">
      <c r="A235">
        <v>525.7750244140625</v>
      </c>
      <c r="B235">
        <v>18090</v>
      </c>
    </row>
    <row r="236" spans="1:2" x14ac:dyDescent="0.5">
      <c r="A236">
        <v>525.78497314453125</v>
      </c>
      <c r="B236">
        <v>23570</v>
      </c>
    </row>
    <row r="237" spans="1:2" x14ac:dyDescent="0.5">
      <c r="A237">
        <v>525.79498291015625</v>
      </c>
      <c r="B237">
        <v>16470</v>
      </c>
    </row>
    <row r="238" spans="1:2" x14ac:dyDescent="0.5">
      <c r="A238">
        <v>525.80499267578125</v>
      </c>
      <c r="B238">
        <v>6305</v>
      </c>
    </row>
    <row r="239" spans="1:2" x14ac:dyDescent="0.5">
      <c r="A239">
        <v>525.81500244140625</v>
      </c>
      <c r="B239">
        <v>1646</v>
      </c>
    </row>
    <row r="240" spans="1:2" x14ac:dyDescent="0.5">
      <c r="A240">
        <v>525.82501220703125</v>
      </c>
      <c r="B240">
        <v>588.29998779296875</v>
      </c>
    </row>
    <row r="241" spans="1:2" x14ac:dyDescent="0.5">
      <c r="A241">
        <v>525.83502197265625</v>
      </c>
      <c r="B241">
        <v>445.70001220703125</v>
      </c>
    </row>
    <row r="242" spans="1:2" x14ac:dyDescent="0.5">
      <c r="A242">
        <v>525.844970703125</v>
      </c>
      <c r="B242">
        <v>463</v>
      </c>
    </row>
    <row r="243" spans="1:2" x14ac:dyDescent="0.5">
      <c r="A243">
        <v>525.85498046875</v>
      </c>
      <c r="B243">
        <v>533</v>
      </c>
    </row>
    <row r="244" spans="1:2" x14ac:dyDescent="0.5">
      <c r="A244">
        <v>525.864990234375</v>
      </c>
      <c r="B244">
        <v>471.29998779296875</v>
      </c>
    </row>
    <row r="245" spans="1:2" x14ac:dyDescent="0.5">
      <c r="A245">
        <v>525.875</v>
      </c>
      <c r="B245">
        <v>298.20001220703125</v>
      </c>
    </row>
    <row r="246" spans="1:2" x14ac:dyDescent="0.5">
      <c r="A246">
        <v>525.885009765625</v>
      </c>
      <c r="B246">
        <v>188.30000305175781</v>
      </c>
    </row>
    <row r="247" spans="1:2" x14ac:dyDescent="0.5">
      <c r="A247">
        <v>525.89501953125</v>
      </c>
      <c r="B247">
        <v>143.80000305175781</v>
      </c>
    </row>
    <row r="248" spans="1:2" x14ac:dyDescent="0.5">
      <c r="A248">
        <v>525.905029296875</v>
      </c>
      <c r="B248">
        <v>136.30000305175781</v>
      </c>
    </row>
    <row r="249" spans="1:2" x14ac:dyDescent="0.5">
      <c r="A249">
        <v>525.91497802734375</v>
      </c>
      <c r="B249">
        <v>132</v>
      </c>
    </row>
    <row r="250" spans="1:2" x14ac:dyDescent="0.5">
      <c r="A250">
        <v>525.92498779296875</v>
      </c>
      <c r="B250">
        <v>118.80000305175781</v>
      </c>
    </row>
    <row r="251" spans="1:2" x14ac:dyDescent="0.5">
      <c r="A251">
        <v>525.93499755859375</v>
      </c>
      <c r="B251">
        <v>126</v>
      </c>
    </row>
    <row r="252" spans="1:2" x14ac:dyDescent="0.5">
      <c r="A252">
        <v>525.94500732421875</v>
      </c>
      <c r="B252">
        <v>131.69999694824219</v>
      </c>
    </row>
    <row r="253" spans="1:2" x14ac:dyDescent="0.5">
      <c r="A253">
        <v>525.95501708984375</v>
      </c>
      <c r="B253">
        <v>104.80000305175781</v>
      </c>
    </row>
    <row r="254" spans="1:2" x14ac:dyDescent="0.5">
      <c r="A254">
        <v>525.96502685546875</v>
      </c>
      <c r="B254">
        <v>101</v>
      </c>
    </row>
    <row r="255" spans="1:2" x14ac:dyDescent="0.5">
      <c r="A255">
        <v>525.9749755859375</v>
      </c>
      <c r="B255">
        <v>107.5</v>
      </c>
    </row>
    <row r="256" spans="1:2" x14ac:dyDescent="0.5">
      <c r="A256">
        <v>525.9849853515625</v>
      </c>
      <c r="B256">
        <v>85.5</v>
      </c>
    </row>
    <row r="257" spans="1:2" x14ac:dyDescent="0.5">
      <c r="A257">
        <v>525.9949951171875</v>
      </c>
      <c r="B257">
        <v>104.5</v>
      </c>
    </row>
    <row r="258" spans="1:2" x14ac:dyDescent="0.5">
      <c r="A258">
        <v>526.0050048828125</v>
      </c>
      <c r="B258">
        <v>155.5</v>
      </c>
    </row>
    <row r="259" spans="1:2" x14ac:dyDescent="0.5">
      <c r="A259">
        <v>526.0150146484375</v>
      </c>
      <c r="B259">
        <v>148.19999694824219</v>
      </c>
    </row>
    <row r="260" spans="1:2" x14ac:dyDescent="0.5">
      <c r="A260">
        <v>526.0250244140625</v>
      </c>
      <c r="B260">
        <v>97.25</v>
      </c>
    </row>
    <row r="261" spans="1:2" x14ac:dyDescent="0.5">
      <c r="A261">
        <v>526.03497314453125</v>
      </c>
      <c r="B261">
        <v>77</v>
      </c>
    </row>
    <row r="262" spans="1:2" x14ac:dyDescent="0.5">
      <c r="A262">
        <v>526.04498291015625</v>
      </c>
      <c r="B262">
        <v>70.75</v>
      </c>
    </row>
    <row r="263" spans="1:2" x14ac:dyDescent="0.5">
      <c r="A263">
        <v>526.05499267578125</v>
      </c>
      <c r="B263">
        <v>65</v>
      </c>
    </row>
    <row r="264" spans="1:2" x14ac:dyDescent="0.5">
      <c r="A264">
        <v>526.06500244140625</v>
      </c>
      <c r="B264">
        <v>90.5</v>
      </c>
    </row>
    <row r="265" spans="1:2" x14ac:dyDescent="0.5">
      <c r="A265">
        <v>526.07501220703125</v>
      </c>
      <c r="B265">
        <v>104.5</v>
      </c>
    </row>
    <row r="266" spans="1:2" x14ac:dyDescent="0.5">
      <c r="A266">
        <v>526.08502197265625</v>
      </c>
      <c r="B266">
        <v>140.5</v>
      </c>
    </row>
    <row r="267" spans="1:2" x14ac:dyDescent="0.5">
      <c r="A267">
        <v>526.094970703125</v>
      </c>
      <c r="B267">
        <v>221.19999694824219</v>
      </c>
    </row>
    <row r="268" spans="1:2" x14ac:dyDescent="0.5">
      <c r="A268">
        <v>526.10498046875</v>
      </c>
      <c r="B268">
        <v>203.5</v>
      </c>
    </row>
    <row r="269" spans="1:2" x14ac:dyDescent="0.5">
      <c r="A269">
        <v>526.114990234375</v>
      </c>
      <c r="B269">
        <v>104.80000305175781</v>
      </c>
    </row>
    <row r="270" spans="1:2" x14ac:dyDescent="0.5">
      <c r="A270">
        <v>526.125</v>
      </c>
      <c r="B270">
        <v>64.75</v>
      </c>
    </row>
    <row r="271" spans="1:2" x14ac:dyDescent="0.5">
      <c r="A271">
        <v>526.135009765625</v>
      </c>
      <c r="B271">
        <v>80.5</v>
      </c>
    </row>
    <row r="272" spans="1:2" x14ac:dyDescent="0.5">
      <c r="A272">
        <v>526.14501953125</v>
      </c>
      <c r="B272">
        <v>87.5</v>
      </c>
    </row>
    <row r="273" spans="1:2" x14ac:dyDescent="0.5">
      <c r="A273">
        <v>526.155029296875</v>
      </c>
      <c r="B273">
        <v>63.5</v>
      </c>
    </row>
    <row r="274" spans="1:2" x14ac:dyDescent="0.5">
      <c r="A274">
        <v>526.16497802734375</v>
      </c>
      <c r="B274">
        <v>55.5</v>
      </c>
    </row>
    <row r="275" spans="1:2" x14ac:dyDescent="0.5">
      <c r="A275">
        <v>526.17498779296875</v>
      </c>
      <c r="B275">
        <v>97.25</v>
      </c>
    </row>
    <row r="276" spans="1:2" x14ac:dyDescent="0.5">
      <c r="A276">
        <v>526.18499755859375</v>
      </c>
      <c r="B276">
        <v>143.80000305175781</v>
      </c>
    </row>
    <row r="277" spans="1:2" x14ac:dyDescent="0.5">
      <c r="A277">
        <v>526.19500732421875</v>
      </c>
      <c r="B277">
        <v>163.30000305175781</v>
      </c>
    </row>
    <row r="278" spans="1:2" x14ac:dyDescent="0.5">
      <c r="A278">
        <v>526.20501708984375</v>
      </c>
      <c r="B278">
        <v>192</v>
      </c>
    </row>
    <row r="279" spans="1:2" x14ac:dyDescent="0.5">
      <c r="A279">
        <v>526.21502685546875</v>
      </c>
      <c r="B279">
        <v>243.30000305175781</v>
      </c>
    </row>
    <row r="280" spans="1:2" x14ac:dyDescent="0.5">
      <c r="A280">
        <v>526.2249755859375</v>
      </c>
      <c r="B280">
        <v>297.5</v>
      </c>
    </row>
    <row r="281" spans="1:2" x14ac:dyDescent="0.5">
      <c r="A281">
        <v>526.2349853515625</v>
      </c>
      <c r="B281">
        <v>341.79998779296875</v>
      </c>
    </row>
    <row r="282" spans="1:2" x14ac:dyDescent="0.5">
      <c r="A282">
        <v>526.2449951171875</v>
      </c>
      <c r="B282">
        <v>515.70001220703125</v>
      </c>
    </row>
    <row r="283" spans="1:2" x14ac:dyDescent="0.5">
      <c r="A283">
        <v>526.2550048828125</v>
      </c>
      <c r="B283">
        <v>1889</v>
      </c>
    </row>
    <row r="284" spans="1:2" x14ac:dyDescent="0.5">
      <c r="A284">
        <v>526.2659912109375</v>
      </c>
      <c r="B284">
        <v>11030</v>
      </c>
    </row>
    <row r="285" spans="1:2" x14ac:dyDescent="0.5">
      <c r="A285">
        <v>526.2760009765625</v>
      </c>
      <c r="B285">
        <v>43060</v>
      </c>
    </row>
    <row r="286" spans="1:2" x14ac:dyDescent="0.5">
      <c r="A286">
        <v>526.2860107421875</v>
      </c>
      <c r="B286">
        <v>75640</v>
      </c>
    </row>
    <row r="287" spans="1:2" x14ac:dyDescent="0.5">
      <c r="A287">
        <v>526.2960205078125</v>
      </c>
      <c r="B287">
        <v>62090</v>
      </c>
    </row>
    <row r="288" spans="1:2" x14ac:dyDescent="0.5">
      <c r="A288">
        <v>526.3060302734375</v>
      </c>
      <c r="B288">
        <v>23910</v>
      </c>
    </row>
    <row r="289" spans="1:2" x14ac:dyDescent="0.5">
      <c r="A289">
        <v>526.31597900390625</v>
      </c>
      <c r="B289">
        <v>4495</v>
      </c>
    </row>
    <row r="290" spans="1:2" x14ac:dyDescent="0.5">
      <c r="A290">
        <v>526.32598876953125</v>
      </c>
      <c r="B290">
        <v>897.29998779296875</v>
      </c>
    </row>
    <row r="291" spans="1:2" x14ac:dyDescent="0.5">
      <c r="A291">
        <v>526.33599853515625</v>
      </c>
      <c r="B291">
        <v>531.5</v>
      </c>
    </row>
    <row r="292" spans="1:2" x14ac:dyDescent="0.5">
      <c r="A292">
        <v>526.34600830078125</v>
      </c>
      <c r="B292">
        <v>610</v>
      </c>
    </row>
    <row r="293" spans="1:2" x14ac:dyDescent="0.5">
      <c r="A293">
        <v>526.35601806640625</v>
      </c>
      <c r="B293">
        <v>693.29998779296875</v>
      </c>
    </row>
    <row r="294" spans="1:2" x14ac:dyDescent="0.5">
      <c r="A294">
        <v>526.36602783203125</v>
      </c>
      <c r="B294">
        <v>504.5</v>
      </c>
    </row>
    <row r="295" spans="1:2" x14ac:dyDescent="0.5">
      <c r="A295">
        <v>526.3759765625</v>
      </c>
      <c r="B295">
        <v>244</v>
      </c>
    </row>
    <row r="296" spans="1:2" x14ac:dyDescent="0.5">
      <c r="A296">
        <v>526.385986328125</v>
      </c>
      <c r="B296">
        <v>148.5</v>
      </c>
    </row>
    <row r="297" spans="1:2" x14ac:dyDescent="0.5">
      <c r="A297">
        <v>526.39599609375</v>
      </c>
      <c r="B297">
        <v>137</v>
      </c>
    </row>
    <row r="298" spans="1:2" x14ac:dyDescent="0.5">
      <c r="A298">
        <v>526.406005859375</v>
      </c>
      <c r="B298">
        <v>178.5</v>
      </c>
    </row>
    <row r="299" spans="1:2" x14ac:dyDescent="0.5">
      <c r="A299">
        <v>526.416015625</v>
      </c>
      <c r="B299">
        <v>223</v>
      </c>
    </row>
    <row r="300" spans="1:2" x14ac:dyDescent="0.5">
      <c r="A300">
        <v>526.426025390625</v>
      </c>
      <c r="B300">
        <v>189</v>
      </c>
    </row>
    <row r="301" spans="1:2" x14ac:dyDescent="0.5">
      <c r="A301">
        <v>526.43597412109375</v>
      </c>
      <c r="B301">
        <v>138.80000305175781</v>
      </c>
    </row>
    <row r="302" spans="1:2" x14ac:dyDescent="0.5">
      <c r="A302">
        <v>526.44598388671875</v>
      </c>
      <c r="B302">
        <v>102.5</v>
      </c>
    </row>
    <row r="303" spans="1:2" x14ac:dyDescent="0.5">
      <c r="A303">
        <v>526.45599365234375</v>
      </c>
      <c r="B303">
        <v>103.5</v>
      </c>
    </row>
    <row r="304" spans="1:2" x14ac:dyDescent="0.5">
      <c r="A304">
        <v>526.46600341796875</v>
      </c>
      <c r="B304">
        <v>177.80000305175781</v>
      </c>
    </row>
    <row r="305" spans="1:2" x14ac:dyDescent="0.5">
      <c r="A305">
        <v>526.47601318359375</v>
      </c>
      <c r="B305">
        <v>218.30000305175781</v>
      </c>
    </row>
    <row r="306" spans="1:2" x14ac:dyDescent="0.5">
      <c r="A306">
        <v>526.48602294921875</v>
      </c>
      <c r="B306">
        <v>179.5</v>
      </c>
    </row>
    <row r="307" spans="1:2" x14ac:dyDescent="0.5">
      <c r="A307">
        <v>526.4959716796875</v>
      </c>
      <c r="B307">
        <v>146.5</v>
      </c>
    </row>
    <row r="308" spans="1:2" x14ac:dyDescent="0.5">
      <c r="A308">
        <v>526.5059814453125</v>
      </c>
      <c r="B308">
        <v>151</v>
      </c>
    </row>
    <row r="309" spans="1:2" x14ac:dyDescent="0.5">
      <c r="A309">
        <v>526.5159912109375</v>
      </c>
      <c r="B309">
        <v>169.5</v>
      </c>
    </row>
    <row r="310" spans="1:2" x14ac:dyDescent="0.5">
      <c r="A310">
        <v>526.5260009765625</v>
      </c>
      <c r="B310">
        <v>209</v>
      </c>
    </row>
    <row r="311" spans="1:2" x14ac:dyDescent="0.5">
      <c r="A311">
        <v>526.5360107421875</v>
      </c>
      <c r="B311">
        <v>216.30000305175781</v>
      </c>
    </row>
    <row r="312" spans="1:2" x14ac:dyDescent="0.5">
      <c r="A312">
        <v>526.5460205078125</v>
      </c>
      <c r="B312">
        <v>152.30000305175781</v>
      </c>
    </row>
    <row r="313" spans="1:2" x14ac:dyDescent="0.5">
      <c r="A313">
        <v>526.5560302734375</v>
      </c>
      <c r="B313">
        <v>131.69999694824219</v>
      </c>
    </row>
    <row r="314" spans="1:2" x14ac:dyDescent="0.5">
      <c r="A314">
        <v>526.56597900390625</v>
      </c>
      <c r="B314">
        <v>166.80000305175781</v>
      </c>
    </row>
    <row r="315" spans="1:2" x14ac:dyDescent="0.5">
      <c r="A315">
        <v>526.57598876953125</v>
      </c>
      <c r="B315">
        <v>164.80000305175781</v>
      </c>
    </row>
    <row r="316" spans="1:2" x14ac:dyDescent="0.5">
      <c r="A316">
        <v>526.58599853515625</v>
      </c>
      <c r="B316">
        <v>186.69999694824219</v>
      </c>
    </row>
    <row r="317" spans="1:2" x14ac:dyDescent="0.5">
      <c r="A317">
        <v>526.59600830078125</v>
      </c>
      <c r="B317">
        <v>244</v>
      </c>
    </row>
    <row r="318" spans="1:2" x14ac:dyDescent="0.5">
      <c r="A318">
        <v>526.60601806640625</v>
      </c>
      <c r="B318">
        <v>213</v>
      </c>
    </row>
    <row r="319" spans="1:2" x14ac:dyDescent="0.5">
      <c r="A319">
        <v>526.61602783203125</v>
      </c>
      <c r="B319">
        <v>146.19999694824219</v>
      </c>
    </row>
    <row r="320" spans="1:2" x14ac:dyDescent="0.5">
      <c r="A320">
        <v>526.6259765625</v>
      </c>
      <c r="B320">
        <v>167.80000305175781</v>
      </c>
    </row>
    <row r="321" spans="1:2" x14ac:dyDescent="0.5">
      <c r="A321">
        <v>526.635986328125</v>
      </c>
      <c r="B321">
        <v>179.30000305175781</v>
      </c>
    </row>
    <row r="322" spans="1:2" x14ac:dyDescent="0.5">
      <c r="A322">
        <v>526.64599609375</v>
      </c>
      <c r="B322">
        <v>154.30000305175781</v>
      </c>
    </row>
    <row r="323" spans="1:2" x14ac:dyDescent="0.5">
      <c r="A323">
        <v>526.656005859375</v>
      </c>
      <c r="B323">
        <v>233.69999694824219</v>
      </c>
    </row>
    <row r="324" spans="1:2" x14ac:dyDescent="0.5">
      <c r="A324">
        <v>526.666015625</v>
      </c>
      <c r="B324">
        <v>295.79998779296875</v>
      </c>
    </row>
    <row r="325" spans="1:2" x14ac:dyDescent="0.5">
      <c r="A325">
        <v>526.676025390625</v>
      </c>
      <c r="B325">
        <v>206.69999694824219</v>
      </c>
    </row>
    <row r="326" spans="1:2" x14ac:dyDescent="0.5">
      <c r="A326">
        <v>526.68597412109375</v>
      </c>
      <c r="B326">
        <v>120.80000305175781</v>
      </c>
    </row>
    <row r="327" spans="1:2" x14ac:dyDescent="0.5">
      <c r="A327">
        <v>526.69598388671875</v>
      </c>
      <c r="B327">
        <v>173</v>
      </c>
    </row>
    <row r="328" spans="1:2" x14ac:dyDescent="0.5">
      <c r="A328">
        <v>526.70599365234375</v>
      </c>
      <c r="B328">
        <v>293.29998779296875</v>
      </c>
    </row>
    <row r="329" spans="1:2" x14ac:dyDescent="0.5">
      <c r="A329">
        <v>526.71600341796875</v>
      </c>
      <c r="B329">
        <v>305.5</v>
      </c>
    </row>
    <row r="330" spans="1:2" x14ac:dyDescent="0.5">
      <c r="A330">
        <v>526.72601318359375</v>
      </c>
      <c r="B330">
        <v>234.19999694824219</v>
      </c>
    </row>
    <row r="331" spans="1:2" x14ac:dyDescent="0.5">
      <c r="A331">
        <v>526.73602294921875</v>
      </c>
      <c r="B331">
        <v>242.80000305175781</v>
      </c>
    </row>
    <row r="332" spans="1:2" x14ac:dyDescent="0.5">
      <c r="A332">
        <v>526.7459716796875</v>
      </c>
      <c r="B332">
        <v>392.5</v>
      </c>
    </row>
    <row r="333" spans="1:2" x14ac:dyDescent="0.5">
      <c r="A333">
        <v>526.7559814453125</v>
      </c>
      <c r="B333">
        <v>1310</v>
      </c>
    </row>
    <row r="334" spans="1:2" x14ac:dyDescent="0.5">
      <c r="A334">
        <v>526.7659912109375</v>
      </c>
      <c r="B334">
        <v>11120</v>
      </c>
    </row>
    <row r="335" spans="1:2" x14ac:dyDescent="0.5">
      <c r="A335">
        <v>526.7760009765625</v>
      </c>
      <c r="B335">
        <v>60360</v>
      </c>
    </row>
    <row r="336" spans="1:2" x14ac:dyDescent="0.5">
      <c r="A336">
        <v>526.7860107421875</v>
      </c>
      <c r="B336">
        <v>128500</v>
      </c>
    </row>
    <row r="337" spans="1:2" x14ac:dyDescent="0.5">
      <c r="A337">
        <v>526.7960205078125</v>
      </c>
      <c r="B337">
        <v>122800</v>
      </c>
    </row>
    <row r="338" spans="1:2" x14ac:dyDescent="0.5">
      <c r="A338">
        <v>526.8060302734375</v>
      </c>
      <c r="B338">
        <v>53080</v>
      </c>
    </row>
    <row r="339" spans="1:2" x14ac:dyDescent="0.5">
      <c r="A339">
        <v>526.81597900390625</v>
      </c>
      <c r="B339">
        <v>9528</v>
      </c>
    </row>
    <row r="340" spans="1:2" x14ac:dyDescent="0.5">
      <c r="A340">
        <v>526.8270263671875</v>
      </c>
      <c r="B340">
        <v>1370</v>
      </c>
    </row>
    <row r="341" spans="1:2" x14ac:dyDescent="0.5">
      <c r="A341">
        <v>526.83697509765625</v>
      </c>
      <c r="B341">
        <v>763.5</v>
      </c>
    </row>
    <row r="342" spans="1:2" x14ac:dyDescent="0.5">
      <c r="A342">
        <v>526.84698486328125</v>
      </c>
      <c r="B342">
        <v>1234</v>
      </c>
    </row>
    <row r="343" spans="1:2" x14ac:dyDescent="0.5">
      <c r="A343">
        <v>526.85699462890625</v>
      </c>
      <c r="B343">
        <v>1486</v>
      </c>
    </row>
    <row r="344" spans="1:2" x14ac:dyDescent="0.5">
      <c r="A344">
        <v>526.86700439453125</v>
      </c>
      <c r="B344">
        <v>1087</v>
      </c>
    </row>
    <row r="345" spans="1:2" x14ac:dyDescent="0.5">
      <c r="A345">
        <v>526.87701416015625</v>
      </c>
      <c r="B345">
        <v>600.29998779296875</v>
      </c>
    </row>
    <row r="346" spans="1:2" x14ac:dyDescent="0.5">
      <c r="A346">
        <v>526.88702392578125</v>
      </c>
      <c r="B346">
        <v>408.79998779296875</v>
      </c>
    </row>
    <row r="347" spans="1:2" x14ac:dyDescent="0.5">
      <c r="A347">
        <v>526.89697265625</v>
      </c>
      <c r="B347">
        <v>357.20001220703125</v>
      </c>
    </row>
    <row r="348" spans="1:2" x14ac:dyDescent="0.5">
      <c r="A348">
        <v>526.906982421875</v>
      </c>
      <c r="B348">
        <v>417.79998779296875</v>
      </c>
    </row>
    <row r="349" spans="1:2" x14ac:dyDescent="0.5">
      <c r="A349">
        <v>526.9169921875</v>
      </c>
      <c r="B349">
        <v>477</v>
      </c>
    </row>
    <row r="350" spans="1:2" x14ac:dyDescent="0.5">
      <c r="A350">
        <v>526.927001953125</v>
      </c>
      <c r="B350">
        <v>349</v>
      </c>
    </row>
    <row r="351" spans="1:2" x14ac:dyDescent="0.5">
      <c r="A351">
        <v>526.93701171875</v>
      </c>
      <c r="B351">
        <v>215.80000305175781</v>
      </c>
    </row>
    <row r="352" spans="1:2" x14ac:dyDescent="0.5">
      <c r="A352">
        <v>526.947021484375</v>
      </c>
      <c r="B352">
        <v>192.30000305175781</v>
      </c>
    </row>
    <row r="353" spans="1:2" x14ac:dyDescent="0.5">
      <c r="A353">
        <v>526.95697021484375</v>
      </c>
      <c r="B353">
        <v>171.80000305175781</v>
      </c>
    </row>
    <row r="354" spans="1:2" x14ac:dyDescent="0.5">
      <c r="A354">
        <v>526.96697998046875</v>
      </c>
      <c r="B354">
        <v>257</v>
      </c>
    </row>
    <row r="355" spans="1:2" x14ac:dyDescent="0.5">
      <c r="A355">
        <v>526.97698974609375</v>
      </c>
      <c r="B355">
        <v>456.5</v>
      </c>
    </row>
    <row r="356" spans="1:2" x14ac:dyDescent="0.5">
      <c r="A356">
        <v>526.98699951171875</v>
      </c>
      <c r="B356">
        <v>485</v>
      </c>
    </row>
    <row r="357" spans="1:2" x14ac:dyDescent="0.5">
      <c r="A357">
        <v>526.99700927734375</v>
      </c>
      <c r="B357">
        <v>357.20001220703125</v>
      </c>
    </row>
    <row r="358" spans="1:2" x14ac:dyDescent="0.5">
      <c r="A358">
        <v>527.00701904296875</v>
      </c>
      <c r="B358">
        <v>261.79998779296875</v>
      </c>
    </row>
    <row r="359" spans="1:2" x14ac:dyDescent="0.5">
      <c r="A359">
        <v>527.01702880859375</v>
      </c>
      <c r="B359">
        <v>181</v>
      </c>
    </row>
    <row r="360" spans="1:2" x14ac:dyDescent="0.5">
      <c r="A360">
        <v>527.0269775390625</v>
      </c>
      <c r="B360">
        <v>139</v>
      </c>
    </row>
    <row r="361" spans="1:2" x14ac:dyDescent="0.5">
      <c r="A361">
        <v>527.0369873046875</v>
      </c>
      <c r="B361">
        <v>111.5</v>
      </c>
    </row>
    <row r="362" spans="1:2" x14ac:dyDescent="0.5">
      <c r="A362">
        <v>527.0469970703125</v>
      </c>
      <c r="B362">
        <v>53</v>
      </c>
    </row>
    <row r="363" spans="1:2" x14ac:dyDescent="0.5">
      <c r="A363">
        <v>527.0570068359375</v>
      </c>
      <c r="B363">
        <v>52</v>
      </c>
    </row>
    <row r="364" spans="1:2" x14ac:dyDescent="0.5">
      <c r="A364">
        <v>527.0670166015625</v>
      </c>
      <c r="B364">
        <v>101.5</v>
      </c>
    </row>
    <row r="365" spans="1:2" x14ac:dyDescent="0.5">
      <c r="A365">
        <v>527.0770263671875</v>
      </c>
      <c r="B365">
        <v>119</v>
      </c>
    </row>
    <row r="366" spans="1:2" x14ac:dyDescent="0.5">
      <c r="A366">
        <v>527.08697509765625</v>
      </c>
      <c r="B366">
        <v>124.5</v>
      </c>
    </row>
    <row r="367" spans="1:2" x14ac:dyDescent="0.5">
      <c r="A367">
        <v>527.09698486328125</v>
      </c>
      <c r="B367">
        <v>135</v>
      </c>
    </row>
    <row r="368" spans="1:2" x14ac:dyDescent="0.5">
      <c r="A368">
        <v>527.10699462890625</v>
      </c>
      <c r="B368">
        <v>123.19999694824219</v>
      </c>
    </row>
    <row r="369" spans="1:2" x14ac:dyDescent="0.5">
      <c r="A369">
        <v>527.11700439453125</v>
      </c>
      <c r="B369">
        <v>107.69999694824219</v>
      </c>
    </row>
    <row r="370" spans="1:2" x14ac:dyDescent="0.5">
      <c r="A370">
        <v>527.12701416015625</v>
      </c>
      <c r="B370">
        <v>148.5</v>
      </c>
    </row>
    <row r="371" spans="1:2" x14ac:dyDescent="0.5">
      <c r="A371">
        <v>527.13702392578125</v>
      </c>
      <c r="B371">
        <v>226.30000305175781</v>
      </c>
    </row>
    <row r="372" spans="1:2" x14ac:dyDescent="0.5">
      <c r="A372">
        <v>527.14697265625</v>
      </c>
      <c r="B372">
        <v>266.29998779296875</v>
      </c>
    </row>
    <row r="373" spans="1:2" x14ac:dyDescent="0.5">
      <c r="A373">
        <v>527.156982421875</v>
      </c>
      <c r="B373">
        <v>243.30000305175781</v>
      </c>
    </row>
    <row r="374" spans="1:2" x14ac:dyDescent="0.5">
      <c r="A374">
        <v>527.1669921875</v>
      </c>
      <c r="B374">
        <v>168.30000305175781</v>
      </c>
    </row>
    <row r="375" spans="1:2" x14ac:dyDescent="0.5">
      <c r="A375">
        <v>527.177001953125</v>
      </c>
      <c r="B375">
        <v>153.5</v>
      </c>
    </row>
    <row r="376" spans="1:2" x14ac:dyDescent="0.5">
      <c r="A376">
        <v>527.18701171875</v>
      </c>
      <c r="B376">
        <v>173.80000305175781</v>
      </c>
    </row>
    <row r="377" spans="1:2" x14ac:dyDescent="0.5">
      <c r="A377">
        <v>527.197021484375</v>
      </c>
      <c r="B377">
        <v>148.5</v>
      </c>
    </row>
    <row r="378" spans="1:2" x14ac:dyDescent="0.5">
      <c r="A378">
        <v>527.20697021484375</v>
      </c>
      <c r="B378">
        <v>175</v>
      </c>
    </row>
    <row r="379" spans="1:2" x14ac:dyDescent="0.5">
      <c r="A379">
        <v>527.21697998046875</v>
      </c>
      <c r="B379">
        <v>216.30000305175781</v>
      </c>
    </row>
    <row r="380" spans="1:2" x14ac:dyDescent="0.5">
      <c r="A380">
        <v>527.22698974609375</v>
      </c>
      <c r="B380">
        <v>212.5</v>
      </c>
    </row>
    <row r="381" spans="1:2" x14ac:dyDescent="0.5">
      <c r="A381">
        <v>527.23699951171875</v>
      </c>
      <c r="B381">
        <v>272.5</v>
      </c>
    </row>
    <row r="382" spans="1:2" x14ac:dyDescent="0.5">
      <c r="A382">
        <v>527.24700927734375</v>
      </c>
      <c r="B382">
        <v>518.5</v>
      </c>
    </row>
    <row r="383" spans="1:2" x14ac:dyDescent="0.5">
      <c r="A383">
        <v>527.25799560546875</v>
      </c>
      <c r="B383">
        <v>1218</v>
      </c>
    </row>
    <row r="384" spans="1:2" x14ac:dyDescent="0.5">
      <c r="A384">
        <v>527.26800537109375</v>
      </c>
      <c r="B384">
        <v>7572</v>
      </c>
    </row>
    <row r="385" spans="1:2" x14ac:dyDescent="0.5">
      <c r="A385">
        <v>527.27801513671875</v>
      </c>
      <c r="B385">
        <v>46470</v>
      </c>
    </row>
    <row r="386" spans="1:2" x14ac:dyDescent="0.5">
      <c r="A386">
        <v>527.28802490234375</v>
      </c>
      <c r="B386">
        <v>112100</v>
      </c>
    </row>
    <row r="387" spans="1:2" x14ac:dyDescent="0.5">
      <c r="A387">
        <v>527.2979736328125</v>
      </c>
      <c r="B387">
        <v>120000</v>
      </c>
    </row>
    <row r="388" spans="1:2" x14ac:dyDescent="0.5">
      <c r="A388">
        <v>527.3079833984375</v>
      </c>
      <c r="B388">
        <v>57670</v>
      </c>
    </row>
    <row r="389" spans="1:2" x14ac:dyDescent="0.5">
      <c r="A389">
        <v>527.3179931640625</v>
      </c>
      <c r="B389">
        <v>11150</v>
      </c>
    </row>
    <row r="390" spans="1:2" x14ac:dyDescent="0.5">
      <c r="A390">
        <v>527.3280029296875</v>
      </c>
      <c r="B390">
        <v>1535</v>
      </c>
    </row>
    <row r="391" spans="1:2" x14ac:dyDescent="0.5">
      <c r="A391">
        <v>527.3380126953125</v>
      </c>
      <c r="B391">
        <v>703</v>
      </c>
    </row>
    <row r="392" spans="1:2" x14ac:dyDescent="0.5">
      <c r="A392">
        <v>527.3480224609375</v>
      </c>
      <c r="B392">
        <v>843.79998779296875</v>
      </c>
    </row>
    <row r="393" spans="1:2" x14ac:dyDescent="0.5">
      <c r="A393">
        <v>527.35797119140625</v>
      </c>
      <c r="B393">
        <v>1103</v>
      </c>
    </row>
    <row r="394" spans="1:2" x14ac:dyDescent="0.5">
      <c r="A394">
        <v>527.36798095703125</v>
      </c>
      <c r="B394">
        <v>965</v>
      </c>
    </row>
    <row r="395" spans="1:2" x14ac:dyDescent="0.5">
      <c r="A395">
        <v>527.37799072265625</v>
      </c>
      <c r="B395">
        <v>468</v>
      </c>
    </row>
    <row r="396" spans="1:2" x14ac:dyDescent="0.5">
      <c r="A396">
        <v>527.38800048828125</v>
      </c>
      <c r="B396">
        <v>114</v>
      </c>
    </row>
    <row r="397" spans="1:2" x14ac:dyDescent="0.5">
      <c r="A397">
        <v>527.39801025390625</v>
      </c>
      <c r="B397">
        <v>132.69999694824219</v>
      </c>
    </row>
    <row r="398" spans="1:2" x14ac:dyDescent="0.5">
      <c r="A398">
        <v>527.40802001953125</v>
      </c>
      <c r="B398">
        <v>392.20001220703125</v>
      </c>
    </row>
    <row r="399" spans="1:2" x14ac:dyDescent="0.5">
      <c r="A399">
        <v>527.41802978515625</v>
      </c>
      <c r="B399">
        <v>550</v>
      </c>
    </row>
    <row r="400" spans="1:2" x14ac:dyDescent="0.5">
      <c r="A400">
        <v>527.427978515625</v>
      </c>
      <c r="B400">
        <v>379</v>
      </c>
    </row>
    <row r="401" spans="1:2" x14ac:dyDescent="0.5">
      <c r="A401">
        <v>527.43798828125</v>
      </c>
      <c r="B401">
        <v>134.30000305175781</v>
      </c>
    </row>
    <row r="402" spans="1:2" x14ac:dyDescent="0.5">
      <c r="A402">
        <v>527.447998046875</v>
      </c>
      <c r="B402">
        <v>40.25</v>
      </c>
    </row>
    <row r="403" spans="1:2" x14ac:dyDescent="0.5">
      <c r="A403">
        <v>527.4580078125</v>
      </c>
      <c r="B403">
        <v>63.25</v>
      </c>
    </row>
    <row r="404" spans="1:2" x14ac:dyDescent="0.5">
      <c r="A404">
        <v>527.468017578125</v>
      </c>
      <c r="B404">
        <v>128.30000305175781</v>
      </c>
    </row>
    <row r="405" spans="1:2" x14ac:dyDescent="0.5">
      <c r="A405">
        <v>527.47802734375</v>
      </c>
      <c r="B405">
        <v>219.69999694824219</v>
      </c>
    </row>
    <row r="406" spans="1:2" x14ac:dyDescent="0.5">
      <c r="A406">
        <v>527.48797607421875</v>
      </c>
      <c r="B406">
        <v>271.20001220703125</v>
      </c>
    </row>
    <row r="407" spans="1:2" x14ac:dyDescent="0.5">
      <c r="A407">
        <v>527.49798583984375</v>
      </c>
      <c r="B407">
        <v>181.30000305175781</v>
      </c>
    </row>
    <row r="408" spans="1:2" x14ac:dyDescent="0.5">
      <c r="A408">
        <v>527.50799560546875</v>
      </c>
      <c r="B408">
        <v>83</v>
      </c>
    </row>
    <row r="409" spans="1:2" x14ac:dyDescent="0.5">
      <c r="A409">
        <v>527.51800537109375</v>
      </c>
      <c r="B409">
        <v>97</v>
      </c>
    </row>
    <row r="410" spans="1:2" x14ac:dyDescent="0.5">
      <c r="A410">
        <v>527.52801513671875</v>
      </c>
      <c r="B410">
        <v>158</v>
      </c>
    </row>
    <row r="411" spans="1:2" x14ac:dyDescent="0.5">
      <c r="A411">
        <v>527.53802490234375</v>
      </c>
      <c r="B411">
        <v>183.5</v>
      </c>
    </row>
    <row r="412" spans="1:2" x14ac:dyDescent="0.5">
      <c r="A412">
        <v>527.5479736328125</v>
      </c>
      <c r="B412">
        <v>169.80000305175781</v>
      </c>
    </row>
    <row r="413" spans="1:2" x14ac:dyDescent="0.5">
      <c r="A413">
        <v>527.5579833984375</v>
      </c>
      <c r="B413">
        <v>131.5</v>
      </c>
    </row>
    <row r="414" spans="1:2" x14ac:dyDescent="0.5">
      <c r="A414">
        <v>527.5679931640625</v>
      </c>
      <c r="B414">
        <v>89.75</v>
      </c>
    </row>
    <row r="415" spans="1:2" x14ac:dyDescent="0.5">
      <c r="A415">
        <v>527.5780029296875</v>
      </c>
      <c r="B415">
        <v>112.30000305175781</v>
      </c>
    </row>
    <row r="416" spans="1:2" x14ac:dyDescent="0.5">
      <c r="A416">
        <v>527.5880126953125</v>
      </c>
      <c r="B416">
        <v>159.69999694824219</v>
      </c>
    </row>
    <row r="417" spans="1:2" x14ac:dyDescent="0.5">
      <c r="A417">
        <v>527.5980224609375</v>
      </c>
      <c r="B417">
        <v>178.80000305175781</v>
      </c>
    </row>
    <row r="418" spans="1:2" x14ac:dyDescent="0.5">
      <c r="A418">
        <v>527.60797119140625</v>
      </c>
      <c r="B418">
        <v>159.30000305175781</v>
      </c>
    </row>
    <row r="419" spans="1:2" x14ac:dyDescent="0.5">
      <c r="A419">
        <v>527.61798095703125</v>
      </c>
      <c r="B419">
        <v>123.5</v>
      </c>
    </row>
    <row r="420" spans="1:2" x14ac:dyDescent="0.5">
      <c r="A420">
        <v>527.62799072265625</v>
      </c>
      <c r="B420">
        <v>125.19999694824219</v>
      </c>
    </row>
    <row r="421" spans="1:2" x14ac:dyDescent="0.5">
      <c r="A421">
        <v>527.63800048828125</v>
      </c>
      <c r="B421">
        <v>118.5</v>
      </c>
    </row>
    <row r="422" spans="1:2" x14ac:dyDescent="0.5">
      <c r="A422">
        <v>527.64801025390625</v>
      </c>
      <c r="B422">
        <v>106</v>
      </c>
    </row>
    <row r="423" spans="1:2" x14ac:dyDescent="0.5">
      <c r="A423">
        <v>527.65899658203125</v>
      </c>
      <c r="B423">
        <v>123.19999694824219</v>
      </c>
    </row>
    <row r="424" spans="1:2" x14ac:dyDescent="0.5">
      <c r="A424">
        <v>527.66900634765625</v>
      </c>
      <c r="B424">
        <v>152.5</v>
      </c>
    </row>
    <row r="425" spans="1:2" x14ac:dyDescent="0.5">
      <c r="A425">
        <v>527.67901611328125</v>
      </c>
      <c r="B425">
        <v>185.69999694824219</v>
      </c>
    </row>
    <row r="426" spans="1:2" x14ac:dyDescent="0.5">
      <c r="A426">
        <v>527.68902587890625</v>
      </c>
      <c r="B426">
        <v>154.30000305175781</v>
      </c>
    </row>
    <row r="427" spans="1:2" x14ac:dyDescent="0.5">
      <c r="A427">
        <v>527.698974609375</v>
      </c>
      <c r="B427">
        <v>97.75</v>
      </c>
    </row>
    <row r="428" spans="1:2" x14ac:dyDescent="0.5">
      <c r="A428">
        <v>527.708984375</v>
      </c>
      <c r="B428">
        <v>125.5</v>
      </c>
    </row>
    <row r="429" spans="1:2" x14ac:dyDescent="0.5">
      <c r="A429">
        <v>527.718994140625</v>
      </c>
      <c r="B429">
        <v>175.5</v>
      </c>
    </row>
    <row r="430" spans="1:2" x14ac:dyDescent="0.5">
      <c r="A430">
        <v>527.72900390625</v>
      </c>
      <c r="B430">
        <v>223.19999694824219</v>
      </c>
    </row>
    <row r="431" spans="1:2" x14ac:dyDescent="0.5">
      <c r="A431">
        <v>527.739013671875</v>
      </c>
      <c r="B431">
        <v>310.70001220703125</v>
      </c>
    </row>
    <row r="432" spans="1:2" x14ac:dyDescent="0.5">
      <c r="A432">
        <v>527.7490234375</v>
      </c>
      <c r="B432">
        <v>453</v>
      </c>
    </row>
    <row r="433" spans="1:2" x14ac:dyDescent="0.5">
      <c r="A433">
        <v>527.75897216796875</v>
      </c>
      <c r="B433">
        <v>864.29998779296875</v>
      </c>
    </row>
    <row r="434" spans="1:2" x14ac:dyDescent="0.5">
      <c r="A434">
        <v>527.76898193359375</v>
      </c>
      <c r="B434">
        <v>4521</v>
      </c>
    </row>
    <row r="435" spans="1:2" x14ac:dyDescent="0.5">
      <c r="A435">
        <v>527.77899169921875</v>
      </c>
      <c r="B435">
        <v>22910</v>
      </c>
    </row>
    <row r="436" spans="1:2" x14ac:dyDescent="0.5">
      <c r="A436">
        <v>527.78900146484375</v>
      </c>
      <c r="B436">
        <v>53220</v>
      </c>
    </row>
    <row r="437" spans="1:2" x14ac:dyDescent="0.5">
      <c r="A437">
        <v>527.79901123046875</v>
      </c>
      <c r="B437">
        <v>59230</v>
      </c>
    </row>
    <row r="438" spans="1:2" x14ac:dyDescent="0.5">
      <c r="A438">
        <v>527.80902099609375</v>
      </c>
      <c r="B438">
        <v>32390</v>
      </c>
    </row>
    <row r="439" spans="1:2" x14ac:dyDescent="0.5">
      <c r="A439">
        <v>527.8189697265625</v>
      </c>
      <c r="B439">
        <v>8779</v>
      </c>
    </row>
    <row r="440" spans="1:2" x14ac:dyDescent="0.5">
      <c r="A440">
        <v>527.8289794921875</v>
      </c>
      <c r="B440">
        <v>1732</v>
      </c>
    </row>
    <row r="441" spans="1:2" x14ac:dyDescent="0.5">
      <c r="A441">
        <v>527.8389892578125</v>
      </c>
      <c r="B441">
        <v>555.29998779296875</v>
      </c>
    </row>
    <row r="442" spans="1:2" x14ac:dyDescent="0.5">
      <c r="A442">
        <v>527.8489990234375</v>
      </c>
      <c r="B442">
        <v>524.20001220703125</v>
      </c>
    </row>
    <row r="443" spans="1:2" x14ac:dyDescent="0.5">
      <c r="A443">
        <v>527.8590087890625</v>
      </c>
      <c r="B443">
        <v>601.29998779296875</v>
      </c>
    </row>
    <row r="444" spans="1:2" x14ac:dyDescent="0.5">
      <c r="A444">
        <v>527.8690185546875</v>
      </c>
      <c r="B444">
        <v>475.29998779296875</v>
      </c>
    </row>
    <row r="445" spans="1:2" x14ac:dyDescent="0.5">
      <c r="A445">
        <v>527.8790283203125</v>
      </c>
      <c r="B445">
        <v>299</v>
      </c>
    </row>
    <row r="446" spans="1:2" x14ac:dyDescent="0.5">
      <c r="A446">
        <v>527.88897705078125</v>
      </c>
      <c r="B446">
        <v>181</v>
      </c>
    </row>
    <row r="447" spans="1:2" x14ac:dyDescent="0.5">
      <c r="A447">
        <v>527.89898681640625</v>
      </c>
      <c r="B447">
        <v>161</v>
      </c>
    </row>
    <row r="448" spans="1:2" x14ac:dyDescent="0.5">
      <c r="A448">
        <v>527.90899658203125</v>
      </c>
      <c r="B448">
        <v>260.70001220703125</v>
      </c>
    </row>
    <row r="449" spans="1:2" x14ac:dyDescent="0.5">
      <c r="A449">
        <v>527.91900634765625</v>
      </c>
      <c r="B449">
        <v>329.70001220703125</v>
      </c>
    </row>
    <row r="450" spans="1:2" x14ac:dyDescent="0.5">
      <c r="A450">
        <v>527.92901611328125</v>
      </c>
      <c r="B450">
        <v>257.79998779296875</v>
      </c>
    </row>
    <row r="451" spans="1:2" x14ac:dyDescent="0.5">
      <c r="A451">
        <v>527.93902587890625</v>
      </c>
      <c r="B451">
        <v>144.5</v>
      </c>
    </row>
    <row r="452" spans="1:2" x14ac:dyDescent="0.5">
      <c r="A452">
        <v>527.948974609375</v>
      </c>
      <c r="B452">
        <v>81.5</v>
      </c>
    </row>
    <row r="453" spans="1:2" x14ac:dyDescent="0.5">
      <c r="A453">
        <v>527.958984375</v>
      </c>
      <c r="B453">
        <v>67</v>
      </c>
    </row>
    <row r="454" spans="1:2" x14ac:dyDescent="0.5">
      <c r="A454">
        <v>527.969970703125</v>
      </c>
      <c r="B454">
        <v>64</v>
      </c>
    </row>
    <row r="455" spans="1:2" x14ac:dyDescent="0.5">
      <c r="A455">
        <v>527.97998046875</v>
      </c>
      <c r="B455">
        <v>85.75</v>
      </c>
    </row>
    <row r="456" spans="1:2" x14ac:dyDescent="0.5">
      <c r="A456">
        <v>527.989990234375</v>
      </c>
      <c r="B456">
        <v>137.69999694824219</v>
      </c>
    </row>
    <row r="457" spans="1:2" x14ac:dyDescent="0.5">
      <c r="A457">
        <v>528</v>
      </c>
      <c r="B457">
        <v>147.80000305175781</v>
      </c>
    </row>
    <row r="458" spans="1:2" x14ac:dyDescent="0.5">
      <c r="A458">
        <v>528.010009765625</v>
      </c>
      <c r="B458">
        <v>133</v>
      </c>
    </row>
    <row r="459" spans="1:2" x14ac:dyDescent="0.5">
      <c r="A459">
        <v>528.02001953125</v>
      </c>
      <c r="B459">
        <v>134.30000305175781</v>
      </c>
    </row>
    <row r="460" spans="1:2" x14ac:dyDescent="0.5">
      <c r="A460">
        <v>528.030029296875</v>
      </c>
      <c r="B460">
        <v>116.80000305175781</v>
      </c>
    </row>
    <row r="461" spans="1:2" x14ac:dyDescent="0.5">
      <c r="A461">
        <v>528.03997802734375</v>
      </c>
      <c r="B461">
        <v>101.80000305175781</v>
      </c>
    </row>
    <row r="462" spans="1:2" x14ac:dyDescent="0.5">
      <c r="A462">
        <v>528.04998779296875</v>
      </c>
      <c r="B462">
        <v>106.69999694824219</v>
      </c>
    </row>
    <row r="463" spans="1:2" x14ac:dyDescent="0.5">
      <c r="A463">
        <v>528.05999755859375</v>
      </c>
      <c r="B463">
        <v>95.25</v>
      </c>
    </row>
    <row r="464" spans="1:2" x14ac:dyDescent="0.5">
      <c r="A464">
        <v>528.07000732421875</v>
      </c>
      <c r="B464">
        <v>112.30000305175781</v>
      </c>
    </row>
    <row r="465" spans="1:2" x14ac:dyDescent="0.5">
      <c r="A465">
        <v>528.08001708984375</v>
      </c>
      <c r="B465">
        <v>134.69999694824219</v>
      </c>
    </row>
    <row r="466" spans="1:2" x14ac:dyDescent="0.5">
      <c r="A466">
        <v>528.09002685546875</v>
      </c>
      <c r="B466">
        <v>87.75</v>
      </c>
    </row>
    <row r="467" spans="1:2" x14ac:dyDescent="0.5">
      <c r="A467">
        <v>528.0999755859375</v>
      </c>
      <c r="B467">
        <v>57</v>
      </c>
    </row>
    <row r="468" spans="1:2" x14ac:dyDescent="0.5">
      <c r="A468">
        <v>528.1099853515625</v>
      </c>
      <c r="B468">
        <v>71.5</v>
      </c>
    </row>
    <row r="469" spans="1:2" x14ac:dyDescent="0.5">
      <c r="A469">
        <v>528.1199951171875</v>
      </c>
      <c r="B469">
        <v>65.75</v>
      </c>
    </row>
    <row r="470" spans="1:2" x14ac:dyDescent="0.5">
      <c r="A470">
        <v>528.1300048828125</v>
      </c>
      <c r="B470">
        <v>42.5</v>
      </c>
    </row>
    <row r="471" spans="1:2" x14ac:dyDescent="0.5">
      <c r="A471">
        <v>528.1400146484375</v>
      </c>
      <c r="B471">
        <v>30.25</v>
      </c>
    </row>
    <row r="472" spans="1:2" x14ac:dyDescent="0.5">
      <c r="A472">
        <v>528.1500244140625</v>
      </c>
      <c r="B472">
        <v>47.5</v>
      </c>
    </row>
    <row r="473" spans="1:2" x14ac:dyDescent="0.5">
      <c r="A473">
        <v>528.15997314453125</v>
      </c>
      <c r="B473">
        <v>53.75</v>
      </c>
    </row>
    <row r="474" spans="1:2" x14ac:dyDescent="0.5">
      <c r="A474">
        <v>528.16998291015625</v>
      </c>
      <c r="B474">
        <v>32.75</v>
      </c>
    </row>
    <row r="475" spans="1:2" x14ac:dyDescent="0.5">
      <c r="A475">
        <v>528.17999267578125</v>
      </c>
      <c r="B475">
        <v>33.25</v>
      </c>
    </row>
    <row r="476" spans="1:2" x14ac:dyDescent="0.5">
      <c r="A476">
        <v>528.19000244140625</v>
      </c>
      <c r="B476">
        <v>62.75</v>
      </c>
    </row>
    <row r="477" spans="1:2" x14ac:dyDescent="0.5">
      <c r="A477">
        <v>528.20001220703125</v>
      </c>
      <c r="B477">
        <v>80.25</v>
      </c>
    </row>
    <row r="478" spans="1:2" x14ac:dyDescent="0.5">
      <c r="A478">
        <v>528.21002197265625</v>
      </c>
      <c r="B478">
        <v>94</v>
      </c>
    </row>
    <row r="479" spans="1:2" x14ac:dyDescent="0.5">
      <c r="A479">
        <v>528.219970703125</v>
      </c>
      <c r="B479">
        <v>113</v>
      </c>
    </row>
    <row r="480" spans="1:2" x14ac:dyDescent="0.5">
      <c r="A480">
        <v>528.22998046875</v>
      </c>
      <c r="B480">
        <v>107.30000305175781</v>
      </c>
    </row>
    <row r="481" spans="1:2" x14ac:dyDescent="0.5">
      <c r="A481">
        <v>528.239990234375</v>
      </c>
      <c r="B481">
        <v>125.19999694824219</v>
      </c>
    </row>
    <row r="482" spans="1:2" x14ac:dyDescent="0.5">
      <c r="A482">
        <v>528.25</v>
      </c>
      <c r="B482">
        <v>230</v>
      </c>
    </row>
    <row r="483" spans="1:2" x14ac:dyDescent="0.5">
      <c r="A483">
        <v>528.260009765625</v>
      </c>
      <c r="B483">
        <v>661</v>
      </c>
    </row>
    <row r="484" spans="1:2" x14ac:dyDescent="0.5">
      <c r="A484">
        <v>528.27099609375</v>
      </c>
      <c r="B484">
        <v>2656</v>
      </c>
    </row>
    <row r="485" spans="1:2" x14ac:dyDescent="0.5">
      <c r="A485">
        <v>528.281005859375</v>
      </c>
      <c r="B485">
        <v>9183</v>
      </c>
    </row>
    <row r="486" spans="1:2" x14ac:dyDescent="0.5">
      <c r="A486">
        <v>528.291015625</v>
      </c>
      <c r="B486">
        <v>18380</v>
      </c>
    </row>
    <row r="487" spans="1:2" x14ac:dyDescent="0.5">
      <c r="A487">
        <v>528.301025390625</v>
      </c>
      <c r="B487">
        <v>19990</v>
      </c>
    </row>
    <row r="488" spans="1:2" x14ac:dyDescent="0.5">
      <c r="A488">
        <v>528.31097412109375</v>
      </c>
      <c r="B488">
        <v>12030</v>
      </c>
    </row>
    <row r="489" spans="1:2" x14ac:dyDescent="0.5">
      <c r="A489">
        <v>528.32098388671875</v>
      </c>
      <c r="B489">
        <v>4350</v>
      </c>
    </row>
    <row r="490" spans="1:2" x14ac:dyDescent="0.5">
      <c r="A490">
        <v>528.33099365234375</v>
      </c>
      <c r="B490">
        <v>1195</v>
      </c>
    </row>
    <row r="491" spans="1:2" x14ac:dyDescent="0.5">
      <c r="A491">
        <v>528.34100341796875</v>
      </c>
      <c r="B491">
        <v>363.5</v>
      </c>
    </row>
    <row r="492" spans="1:2" x14ac:dyDescent="0.5">
      <c r="A492">
        <v>528.35101318359375</v>
      </c>
      <c r="B492">
        <v>234.5</v>
      </c>
    </row>
    <row r="493" spans="1:2" x14ac:dyDescent="0.5">
      <c r="A493">
        <v>528.36102294921875</v>
      </c>
      <c r="B493">
        <v>187.30000305175781</v>
      </c>
    </row>
    <row r="494" spans="1:2" x14ac:dyDescent="0.5">
      <c r="A494">
        <v>528.3709716796875</v>
      </c>
      <c r="B494">
        <v>158.5</v>
      </c>
    </row>
    <row r="495" spans="1:2" x14ac:dyDescent="0.5">
      <c r="A495">
        <v>528.3809814453125</v>
      </c>
      <c r="B495">
        <v>135</v>
      </c>
    </row>
    <row r="496" spans="1:2" x14ac:dyDescent="0.5">
      <c r="A496">
        <v>528.3909912109375</v>
      </c>
      <c r="B496">
        <v>133.30000305175781</v>
      </c>
    </row>
    <row r="497" spans="1:2" x14ac:dyDescent="0.5">
      <c r="A497">
        <v>528.4010009765625</v>
      </c>
      <c r="B497">
        <v>124</v>
      </c>
    </row>
    <row r="498" spans="1:2" x14ac:dyDescent="0.5">
      <c r="A498">
        <v>528.4110107421875</v>
      </c>
      <c r="B498">
        <v>92.5</v>
      </c>
    </row>
    <row r="499" spans="1:2" x14ac:dyDescent="0.5">
      <c r="A499">
        <v>528.4210205078125</v>
      </c>
      <c r="B499">
        <v>89.75</v>
      </c>
    </row>
    <row r="500" spans="1:2" x14ac:dyDescent="0.5">
      <c r="A500">
        <v>528.4310302734375</v>
      </c>
      <c r="B500">
        <v>91.5</v>
      </c>
    </row>
    <row r="501" spans="1:2" x14ac:dyDescent="0.5">
      <c r="A501">
        <v>528.44097900390625</v>
      </c>
      <c r="B501">
        <v>69.5</v>
      </c>
    </row>
    <row r="502" spans="1:2" x14ac:dyDescent="0.5">
      <c r="A502">
        <v>528.45098876953125</v>
      </c>
      <c r="B502">
        <v>65.25</v>
      </c>
    </row>
    <row r="503" spans="1:2" x14ac:dyDescent="0.5">
      <c r="A503">
        <v>528.46099853515625</v>
      </c>
      <c r="B503">
        <v>78</v>
      </c>
    </row>
    <row r="504" spans="1:2" x14ac:dyDescent="0.5">
      <c r="A504">
        <v>528.47100830078125</v>
      </c>
      <c r="B504">
        <v>66.75</v>
      </c>
    </row>
    <row r="505" spans="1:2" x14ac:dyDescent="0.5">
      <c r="A505">
        <v>528.48101806640625</v>
      </c>
      <c r="B505">
        <v>42.25</v>
      </c>
    </row>
    <row r="506" spans="1:2" x14ac:dyDescent="0.5">
      <c r="A506">
        <v>528.49102783203125</v>
      </c>
      <c r="B506">
        <v>50.75</v>
      </c>
    </row>
    <row r="507" spans="1:2" x14ac:dyDescent="0.5">
      <c r="A507">
        <v>528.5009765625</v>
      </c>
      <c r="B507">
        <v>70.75</v>
      </c>
    </row>
    <row r="508" spans="1:2" x14ac:dyDescent="0.5">
      <c r="A508">
        <v>528.510986328125</v>
      </c>
      <c r="B508">
        <v>52</v>
      </c>
    </row>
    <row r="509" spans="1:2" x14ac:dyDescent="0.5">
      <c r="A509">
        <v>528.52099609375</v>
      </c>
      <c r="B509">
        <v>25.75</v>
      </c>
    </row>
    <row r="510" spans="1:2" x14ac:dyDescent="0.5">
      <c r="A510">
        <v>528.531005859375</v>
      </c>
      <c r="B510">
        <v>14.75</v>
      </c>
    </row>
    <row r="511" spans="1:2" x14ac:dyDescent="0.5">
      <c r="A511">
        <v>528.541015625</v>
      </c>
      <c r="B511">
        <v>12</v>
      </c>
    </row>
    <row r="512" spans="1:2" x14ac:dyDescent="0.5">
      <c r="A512">
        <v>528.552001953125</v>
      </c>
      <c r="B512">
        <v>33.25</v>
      </c>
    </row>
    <row r="513" spans="1:2" x14ac:dyDescent="0.5">
      <c r="A513">
        <v>528.56201171875</v>
      </c>
      <c r="B513">
        <v>49</v>
      </c>
    </row>
    <row r="514" spans="1:2" x14ac:dyDescent="0.5">
      <c r="A514">
        <v>528.572021484375</v>
      </c>
      <c r="B514">
        <v>26</v>
      </c>
    </row>
    <row r="515" spans="1:2" x14ac:dyDescent="0.5">
      <c r="A515">
        <v>528.58197021484375</v>
      </c>
      <c r="B515">
        <v>3</v>
      </c>
    </row>
    <row r="516" spans="1:2" x14ac:dyDescent="0.5">
      <c r="A516">
        <v>528.59197998046875</v>
      </c>
      <c r="B516">
        <v>2.5</v>
      </c>
    </row>
    <row r="517" spans="1:2" x14ac:dyDescent="0.5">
      <c r="A517">
        <v>528.60198974609375</v>
      </c>
      <c r="B517">
        <v>13.25</v>
      </c>
    </row>
    <row r="518" spans="1:2" x14ac:dyDescent="0.5">
      <c r="A518">
        <v>528.61199951171875</v>
      </c>
      <c r="B518">
        <v>25.75</v>
      </c>
    </row>
    <row r="519" spans="1:2" x14ac:dyDescent="0.5">
      <c r="A519">
        <v>528.62200927734375</v>
      </c>
      <c r="B519">
        <v>25.75</v>
      </c>
    </row>
    <row r="520" spans="1:2" x14ac:dyDescent="0.5">
      <c r="A520">
        <v>528.63201904296875</v>
      </c>
      <c r="B520">
        <v>31</v>
      </c>
    </row>
    <row r="521" spans="1:2" x14ac:dyDescent="0.5">
      <c r="A521">
        <v>528.64202880859375</v>
      </c>
      <c r="B521">
        <v>51.25</v>
      </c>
    </row>
    <row r="522" spans="1:2" x14ac:dyDescent="0.5">
      <c r="A522">
        <v>528.6519775390625</v>
      </c>
      <c r="B522">
        <v>50.25</v>
      </c>
    </row>
    <row r="523" spans="1:2" x14ac:dyDescent="0.5">
      <c r="A523">
        <v>528.6619873046875</v>
      </c>
      <c r="B523">
        <v>53.25</v>
      </c>
    </row>
    <row r="524" spans="1:2" x14ac:dyDescent="0.5">
      <c r="A524">
        <v>528.6719970703125</v>
      </c>
      <c r="B524">
        <v>91</v>
      </c>
    </row>
    <row r="525" spans="1:2" x14ac:dyDescent="0.5">
      <c r="A525">
        <v>528.6820068359375</v>
      </c>
      <c r="B525">
        <v>108</v>
      </c>
    </row>
    <row r="526" spans="1:2" x14ac:dyDescent="0.5">
      <c r="A526">
        <v>528.6920166015625</v>
      </c>
      <c r="B526">
        <v>82.25</v>
      </c>
    </row>
    <row r="527" spans="1:2" x14ac:dyDescent="0.5">
      <c r="A527">
        <v>528.7020263671875</v>
      </c>
      <c r="B527">
        <v>61</v>
      </c>
    </row>
    <row r="528" spans="1:2" x14ac:dyDescent="0.5">
      <c r="A528">
        <v>528.71197509765625</v>
      </c>
      <c r="B528">
        <v>67.25</v>
      </c>
    </row>
    <row r="529" spans="1:2" x14ac:dyDescent="0.5">
      <c r="A529">
        <v>528.72198486328125</v>
      </c>
      <c r="B529">
        <v>82.75</v>
      </c>
    </row>
    <row r="530" spans="1:2" x14ac:dyDescent="0.5">
      <c r="A530">
        <v>528.73199462890625</v>
      </c>
      <c r="B530">
        <v>127.30000305175781</v>
      </c>
    </row>
    <row r="531" spans="1:2" x14ac:dyDescent="0.5">
      <c r="A531">
        <v>528.74200439453125</v>
      </c>
      <c r="B531">
        <v>189</v>
      </c>
    </row>
    <row r="532" spans="1:2" x14ac:dyDescent="0.5">
      <c r="A532">
        <v>528.75201416015625</v>
      </c>
      <c r="B532">
        <v>217.19999694824219</v>
      </c>
    </row>
    <row r="533" spans="1:2" x14ac:dyDescent="0.5">
      <c r="A533">
        <v>528.76202392578125</v>
      </c>
      <c r="B533">
        <v>337.29998779296875</v>
      </c>
    </row>
    <row r="534" spans="1:2" x14ac:dyDescent="0.5">
      <c r="A534">
        <v>528.77197265625</v>
      </c>
      <c r="B534">
        <v>967.5</v>
      </c>
    </row>
    <row r="535" spans="1:2" x14ac:dyDescent="0.5">
      <c r="A535">
        <v>528.781982421875</v>
      </c>
      <c r="B535">
        <v>2615</v>
      </c>
    </row>
    <row r="536" spans="1:2" x14ac:dyDescent="0.5">
      <c r="A536">
        <v>528.7919921875</v>
      </c>
      <c r="B536">
        <v>4543</v>
      </c>
    </row>
    <row r="537" spans="1:2" x14ac:dyDescent="0.5">
      <c r="A537">
        <v>528.802001953125</v>
      </c>
      <c r="B537">
        <v>4806</v>
      </c>
    </row>
    <row r="538" spans="1:2" x14ac:dyDescent="0.5">
      <c r="A538">
        <v>528.81201171875</v>
      </c>
      <c r="B538">
        <v>3211</v>
      </c>
    </row>
    <row r="539" spans="1:2" x14ac:dyDescent="0.5">
      <c r="A539">
        <v>528.822998046875</v>
      </c>
      <c r="B539">
        <v>1476</v>
      </c>
    </row>
    <row r="540" spans="1:2" x14ac:dyDescent="0.5">
      <c r="A540">
        <v>528.8330078125</v>
      </c>
      <c r="B540">
        <v>575</v>
      </c>
    </row>
    <row r="541" spans="1:2" x14ac:dyDescent="0.5">
      <c r="A541">
        <v>528.843017578125</v>
      </c>
      <c r="B541">
        <v>278.29998779296875</v>
      </c>
    </row>
    <row r="542" spans="1:2" x14ac:dyDescent="0.5">
      <c r="A542">
        <v>528.85302734375</v>
      </c>
      <c r="B542">
        <v>199.5</v>
      </c>
    </row>
    <row r="543" spans="1:2" x14ac:dyDescent="0.5">
      <c r="A543">
        <v>528.86297607421875</v>
      </c>
      <c r="B543">
        <v>187.30000305175781</v>
      </c>
    </row>
    <row r="544" spans="1:2" x14ac:dyDescent="0.5">
      <c r="A544">
        <v>528.87298583984375</v>
      </c>
      <c r="B544">
        <v>179.80000305175781</v>
      </c>
    </row>
    <row r="545" spans="1:2" x14ac:dyDescent="0.5">
      <c r="A545">
        <v>528.88299560546875</v>
      </c>
      <c r="B545">
        <v>150</v>
      </c>
    </row>
    <row r="546" spans="1:2" x14ac:dyDescent="0.5">
      <c r="A546">
        <v>528.89300537109375</v>
      </c>
      <c r="B546">
        <v>95.75</v>
      </c>
    </row>
    <row r="547" spans="1:2" x14ac:dyDescent="0.5">
      <c r="A547">
        <v>528.90301513671875</v>
      </c>
      <c r="B547">
        <v>72</v>
      </c>
    </row>
    <row r="548" spans="1:2" x14ac:dyDescent="0.5">
      <c r="A548">
        <v>528.91302490234375</v>
      </c>
      <c r="B548">
        <v>105.30000305175781</v>
      </c>
    </row>
    <row r="549" spans="1:2" x14ac:dyDescent="0.5">
      <c r="A549">
        <v>528.9229736328125</v>
      </c>
      <c r="B549">
        <v>120</v>
      </c>
    </row>
    <row r="550" spans="1:2" x14ac:dyDescent="0.5">
      <c r="A550">
        <v>528.9329833984375</v>
      </c>
      <c r="B550">
        <v>108.30000305175781</v>
      </c>
    </row>
    <row r="551" spans="1:2" x14ac:dyDescent="0.5">
      <c r="A551">
        <v>528.9429931640625</v>
      </c>
      <c r="B551">
        <v>125.5</v>
      </c>
    </row>
    <row r="552" spans="1:2" x14ac:dyDescent="0.5">
      <c r="A552">
        <v>528.9530029296875</v>
      </c>
      <c r="B552">
        <v>133.5</v>
      </c>
    </row>
    <row r="553" spans="1:2" x14ac:dyDescent="0.5">
      <c r="A553">
        <v>528.9630126953125</v>
      </c>
      <c r="B553">
        <v>97.75</v>
      </c>
    </row>
    <row r="554" spans="1:2" x14ac:dyDescent="0.5">
      <c r="A554">
        <v>528.9730224609375</v>
      </c>
      <c r="B554">
        <v>64.5</v>
      </c>
    </row>
    <row r="555" spans="1:2" x14ac:dyDescent="0.5">
      <c r="A555">
        <v>528.98297119140625</v>
      </c>
      <c r="B555">
        <v>46.5</v>
      </c>
    </row>
    <row r="556" spans="1:2" x14ac:dyDescent="0.5">
      <c r="A556">
        <v>528.99298095703125</v>
      </c>
      <c r="B556">
        <v>33.5</v>
      </c>
    </row>
    <row r="557" spans="1:2" x14ac:dyDescent="0.5">
      <c r="A557">
        <v>529.00299072265625</v>
      </c>
      <c r="B557">
        <v>27</v>
      </c>
    </row>
    <row r="558" spans="1:2" x14ac:dyDescent="0.5">
      <c r="A558">
        <v>529.01300048828125</v>
      </c>
      <c r="B558">
        <v>36.25</v>
      </c>
    </row>
    <row r="559" spans="1:2" x14ac:dyDescent="0.5">
      <c r="A559">
        <v>529.02301025390625</v>
      </c>
      <c r="B559">
        <v>66.5</v>
      </c>
    </row>
    <row r="560" spans="1:2" x14ac:dyDescent="0.5">
      <c r="A560">
        <v>529.03302001953125</v>
      </c>
      <c r="B560">
        <v>91</v>
      </c>
    </row>
    <row r="561" spans="1:2" x14ac:dyDescent="0.5">
      <c r="A561">
        <v>529.04302978515625</v>
      </c>
      <c r="B561">
        <v>87</v>
      </c>
    </row>
    <row r="562" spans="1:2" x14ac:dyDescent="0.5">
      <c r="A562">
        <v>529.052978515625</v>
      </c>
      <c r="B562">
        <v>65</v>
      </c>
    </row>
    <row r="563" spans="1:2" x14ac:dyDescent="0.5">
      <c r="A563">
        <v>529.06298828125</v>
      </c>
      <c r="B563">
        <v>50.75</v>
      </c>
    </row>
    <row r="564" spans="1:2" x14ac:dyDescent="0.5">
      <c r="A564">
        <v>529.072998046875</v>
      </c>
      <c r="B564">
        <v>51.75</v>
      </c>
    </row>
    <row r="565" spans="1:2" x14ac:dyDescent="0.5">
      <c r="A565">
        <v>529.0830078125</v>
      </c>
      <c r="B565">
        <v>46.75</v>
      </c>
    </row>
    <row r="566" spans="1:2" x14ac:dyDescent="0.5">
      <c r="A566">
        <v>529.093994140625</v>
      </c>
      <c r="B566">
        <v>38.5</v>
      </c>
    </row>
    <row r="567" spans="1:2" x14ac:dyDescent="0.5">
      <c r="A567">
        <v>529.10400390625</v>
      </c>
      <c r="B567">
        <v>37</v>
      </c>
    </row>
    <row r="568" spans="1:2" x14ac:dyDescent="0.5">
      <c r="A568">
        <v>529.114013671875</v>
      </c>
      <c r="B568">
        <v>28.25</v>
      </c>
    </row>
    <row r="569" spans="1:2" x14ac:dyDescent="0.5">
      <c r="A569">
        <v>529.1240234375</v>
      </c>
      <c r="B569">
        <v>23</v>
      </c>
    </row>
    <row r="570" spans="1:2" x14ac:dyDescent="0.5">
      <c r="A570">
        <v>529.13397216796875</v>
      </c>
      <c r="B570">
        <v>21.25</v>
      </c>
    </row>
    <row r="571" spans="1:2" x14ac:dyDescent="0.5">
      <c r="A571">
        <v>529.14398193359375</v>
      </c>
      <c r="B571">
        <v>17.75</v>
      </c>
    </row>
    <row r="572" spans="1:2" x14ac:dyDescent="0.5">
      <c r="A572">
        <v>529.15399169921875</v>
      </c>
      <c r="B572">
        <v>26.25</v>
      </c>
    </row>
    <row r="573" spans="1:2" x14ac:dyDescent="0.5">
      <c r="A573">
        <v>529.16400146484375</v>
      </c>
      <c r="B573">
        <v>29.5</v>
      </c>
    </row>
    <row r="574" spans="1:2" x14ac:dyDescent="0.5">
      <c r="A574">
        <v>529.17401123046875</v>
      </c>
      <c r="B574">
        <v>16.75</v>
      </c>
    </row>
    <row r="575" spans="1:2" x14ac:dyDescent="0.5">
      <c r="A575">
        <v>529.18402099609375</v>
      </c>
      <c r="B575">
        <v>4.25</v>
      </c>
    </row>
    <row r="576" spans="1:2" x14ac:dyDescent="0.5">
      <c r="A576">
        <v>529.1939697265625</v>
      </c>
      <c r="B576">
        <v>0</v>
      </c>
    </row>
    <row r="577" spans="1:2" x14ac:dyDescent="0.5">
      <c r="A577">
        <v>529.2039794921875</v>
      </c>
      <c r="B577">
        <v>3.5</v>
      </c>
    </row>
    <row r="578" spans="1:2" x14ac:dyDescent="0.5">
      <c r="A578">
        <v>529.2139892578125</v>
      </c>
      <c r="B578">
        <v>8.75</v>
      </c>
    </row>
    <row r="579" spans="1:2" x14ac:dyDescent="0.5">
      <c r="A579">
        <v>529.2239990234375</v>
      </c>
      <c r="B579">
        <v>18</v>
      </c>
    </row>
    <row r="580" spans="1:2" x14ac:dyDescent="0.5">
      <c r="A580">
        <v>529.2340087890625</v>
      </c>
      <c r="B580">
        <v>68.75</v>
      </c>
    </row>
    <row r="581" spans="1:2" x14ac:dyDescent="0.5">
      <c r="A581">
        <v>529.2440185546875</v>
      </c>
      <c r="B581">
        <v>140.80000305175781</v>
      </c>
    </row>
    <row r="582" spans="1:2" x14ac:dyDescent="0.5">
      <c r="A582">
        <v>529.2540283203125</v>
      </c>
      <c r="B582">
        <v>159.69999694824219</v>
      </c>
    </row>
    <row r="583" spans="1:2" x14ac:dyDescent="0.5">
      <c r="A583">
        <v>529.26397705078125</v>
      </c>
      <c r="B583">
        <v>170.5</v>
      </c>
    </row>
    <row r="584" spans="1:2" x14ac:dyDescent="0.5">
      <c r="A584">
        <v>529.27398681640625</v>
      </c>
      <c r="B584">
        <v>272</v>
      </c>
    </row>
    <row r="585" spans="1:2" x14ac:dyDescent="0.5">
      <c r="A585">
        <v>529.28399658203125</v>
      </c>
      <c r="B585">
        <v>588.29998779296875</v>
      </c>
    </row>
    <row r="586" spans="1:2" x14ac:dyDescent="0.5">
      <c r="A586">
        <v>529.29400634765625</v>
      </c>
      <c r="B586">
        <v>960.20001220703125</v>
      </c>
    </row>
  </sheetData>
  <sheetProtection formatCells="0"/>
  <sortState xmlns:xlrd2="http://schemas.microsoft.com/office/spreadsheetml/2017/richdata2" ref="A1:B586">
    <sortCondition ref="A1"/>
  </sortState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V586"/>
  <sheetViews>
    <sheetView workbookViewId="0">
      <selection activeCell="D1" sqref="D1:E30"/>
    </sheetView>
  </sheetViews>
  <sheetFormatPr defaultRowHeight="14.35" x14ac:dyDescent="0.5"/>
  <cols>
    <col min="6" max="6" width="17.703125" customWidth="1"/>
  </cols>
  <sheetData>
    <row r="1" spans="1:22" ht="14.7" thickBot="1" x14ac:dyDescent="0.55000000000000004">
      <c r="A1">
        <v>523.43499755859375</v>
      </c>
      <c r="B1">
        <v>145</v>
      </c>
      <c r="C1" s="2" t="s">
        <v>21</v>
      </c>
      <c r="D1">
        <v>523.7750244140625</v>
      </c>
      <c r="E1">
        <v>304100</v>
      </c>
      <c r="G1" s="2" t="s">
        <v>23</v>
      </c>
      <c r="H1" s="2" t="s">
        <v>24</v>
      </c>
      <c r="I1" s="2" t="s">
        <v>24</v>
      </c>
      <c r="J1">
        <f>'hidden params'!J1</f>
        <v>1</v>
      </c>
      <c r="K1">
        <f>IF(ISNUMBER(D1),ROUND((D1-I$2)*$G$6,0),"")</f>
        <v>0</v>
      </c>
      <c r="L1">
        <f>IF(ISNUMBER((((EXP(GAMMALN($I$3+1)))/((EXP(GAMMALN(K1+1)))*(EXP(GAMMALN($I$3-K1+1))))))*(($I$8)^K1)*((1-$I$8)^($I$3-K1))),(((EXP(GAMMALN($I$3+1)))/((EXP(GAMMALN(K1+1)))*(EXP(GAMMALN($I$3-K1+1))))))*(($I$8)^K1)*((1-$I$8)^($I$3-K1)),0)</f>
        <v>0</v>
      </c>
      <c r="M1">
        <f>I$7*(L$1*J1) + $I$4</f>
        <v>0</v>
      </c>
      <c r="N1">
        <f>IF(ISNUMBER((((EXP(GAMMALN($I$22+1)))/((EXP(GAMMALN(K1+1)))*(EXP(GAMMALN($I$22-K1+1))))))*(($I$11)^K1)*((1-$I$11)^($I$22-K1))),(((EXP(GAMMALN($I$22+1)))/((EXP(GAMMALN(K1+1)))*(EXP(GAMMALN($I$22-K1+1))))))*(($I$11)^K1)*((1-$I$11)^($I$22-K1)),0)</f>
        <v>0</v>
      </c>
      <c r="O1">
        <f>I$10*(N$1*J1)+$I$4</f>
        <v>0</v>
      </c>
      <c r="P1">
        <f>IF(ISNUMBER(D1),SUM(M1,O1,V1)-(2*$I$4),"")</f>
        <v>0</v>
      </c>
      <c r="Q1">
        <f>IF(ISNUMBER(P1),P1-E1,"")</f>
        <v>-304100</v>
      </c>
      <c r="R1">
        <f>IF(ISNUMBER(P1),Q1*Q1,"")</f>
        <v>92476810000</v>
      </c>
      <c r="S1">
        <f>IF(ISNUMBER(P1),((IF(P1&gt;E1,I$5*(P1-E1),P1-E1)))^2,"")</f>
        <v>92476810000</v>
      </c>
      <c r="T1">
        <f>IF(ISNUMBER(P1),(M1*D1),"")</f>
        <v>0</v>
      </c>
      <c r="U1">
        <f>IF(ISNUMBER((((EXP(GAMMALN($I$23+1)))/((EXP(GAMMALN(K1+1)))*(EXP(GAMMALN($I$23-K1+1))))))*(($I$14)^K1)*((1-$I$14)^($I$23-K1))),(((EXP(GAMMALN($I$23+1)))/((EXP(GAMMALN(K1+1)))*(EXP(GAMMALN($I$23-K1+1))))))*(($I$14)^K1)*((1-$I$14)^($I$23-K1)),0)</f>
        <v>0</v>
      </c>
      <c r="V1">
        <f>I$13*(U$1*J1)+$I$4</f>
        <v>0</v>
      </c>
    </row>
    <row r="2" spans="1:22" ht="14.7" thickTop="1" x14ac:dyDescent="0.5">
      <c r="A2">
        <v>523.44500732421875</v>
      </c>
      <c r="B2">
        <v>122</v>
      </c>
      <c r="C2" s="2" t="s">
        <v>22</v>
      </c>
      <c r="D2">
        <v>524.27398681640625</v>
      </c>
      <c r="E2">
        <v>279200</v>
      </c>
      <c r="F2" s="3" t="s">
        <v>25</v>
      </c>
      <c r="G2" s="4">
        <v>2.35089111328125</v>
      </c>
      <c r="H2" t="s">
        <v>434</v>
      </c>
      <c r="I2">
        <f>'hidden params'!I2</f>
        <v>523.77129500000001</v>
      </c>
      <c r="J2">
        <f>'hidden params'!J2</f>
        <v>0.60095572250709473</v>
      </c>
      <c r="K2">
        <f t="shared" ref="K2:K30" si="0">IF(ISNUMBER(D2),ROUND((D2-I$2)*$G$6,0),"")</f>
        <v>1</v>
      </c>
      <c r="L2">
        <f t="shared" ref="L2:L30" si="1">IF(ISNUMBER((((EXP(GAMMALN($I$3+1)))/((EXP(GAMMALN(K2+1)))*(EXP(GAMMALN($I$3-K2+1))))))*(($I$8)^K2)*((1-$I$8)^($I$3-K2))),(((EXP(GAMMALN($I$3+1)))/((EXP(GAMMALN(K2+1)))*(EXP(GAMMALN($I$3-K2+1))))))*(($I$8)^K2)*((1-$I$8)^($I$3-K2)),0)</f>
        <v>0</v>
      </c>
      <c r="M2">
        <f>I$7*((L$1*J2)+(L$2*J1)) + $I$4</f>
        <v>0</v>
      </c>
      <c r="N2">
        <f t="shared" ref="N2:N30" si="2">IF(ISNUMBER((((EXP(GAMMALN($I$22+1)))/((EXP(GAMMALN(K2+1)))*(EXP(GAMMALN($I$22-K2+1))))))*(($I$11)^K2)*((1-$I$11)^($I$22-K2))),(((EXP(GAMMALN($I$22+1)))/((EXP(GAMMALN(K2+1)))*(EXP(GAMMALN($I$22-K2+1))))))*(($I$11)^K2)*((1-$I$11)^($I$22-K2)),0)</f>
        <v>0</v>
      </c>
      <c r="O2">
        <f>I$10*((N$1*J2)+(N$2*J1))+$I$4</f>
        <v>0</v>
      </c>
      <c r="P2">
        <f t="shared" ref="P2:P30" si="3">IF(ISNUMBER(D2),SUM(M2,O2,V2)-(2*$I$4),"")</f>
        <v>0</v>
      </c>
      <c r="Q2">
        <f t="shared" ref="Q2:Q30" si="4">IF(ISNUMBER(P2),P2-E2,"")</f>
        <v>-279200</v>
      </c>
      <c r="R2">
        <f t="shared" ref="R2:R30" si="5">IF(ISNUMBER(P2),Q2*Q2,"")</f>
        <v>77952640000</v>
      </c>
      <c r="S2">
        <f t="shared" ref="S2:S30" si="6">IF(ISNUMBER(P2),((IF(P2&gt;E2,I$5*(P2-E2),P2-E2)))^2,"")</f>
        <v>77952640000</v>
      </c>
      <c r="T2">
        <f t="shared" ref="T2:T30" si="7">IF(ISNUMBER(P2),(M2*D2),"")</f>
        <v>0</v>
      </c>
      <c r="U2">
        <f t="shared" ref="U2:U30" si="8">IF(ISNUMBER((((EXP(GAMMALN($I$23+1)))/((EXP(GAMMALN(K2+1)))*(EXP(GAMMALN($I$23-K2+1))))))*(($I$14)^K2)*((1-$I$14)^($I$23-K2))),(((EXP(GAMMALN($I$23+1)))/((EXP(GAMMALN(K2+1)))*(EXP(GAMMALN($I$23-K2+1))))))*(($I$14)^K2)*((1-$I$14)^($I$23-K2)),0)</f>
        <v>0</v>
      </c>
      <c r="V2">
        <f>I$13*((U$1*J2)+(U$2*J1))+$I$4</f>
        <v>0</v>
      </c>
    </row>
    <row r="3" spans="1:22" x14ac:dyDescent="0.5">
      <c r="A3">
        <v>523.45501708984375</v>
      </c>
      <c r="B3">
        <v>96.5</v>
      </c>
      <c r="D3">
        <v>524.77398681640625</v>
      </c>
      <c r="E3">
        <v>184800</v>
      </c>
      <c r="F3" s="7" t="s">
        <v>19</v>
      </c>
      <c r="G3" s="8">
        <f>IF(ISBLANK(G2),"",$G$2*$G$6)</f>
        <v>4.7017822265625</v>
      </c>
      <c r="H3" s="21" t="s">
        <v>435</v>
      </c>
      <c r="I3" s="21"/>
      <c r="J3">
        <f>'hidden params'!J3</f>
        <v>0.20220994369181175</v>
      </c>
      <c r="K3">
        <f t="shared" si="0"/>
        <v>2</v>
      </c>
      <c r="L3">
        <f t="shared" si="1"/>
        <v>0</v>
      </c>
      <c r="M3">
        <f>I$7*((L$1*J3)+(L$2*J2)+(L$3*J1)) + $I$4</f>
        <v>0</v>
      </c>
      <c r="N3">
        <f t="shared" si="2"/>
        <v>0</v>
      </c>
      <c r="O3">
        <f>I$10*((N$1*J3)+(N$2*J2)+(N$3*J1))+$I$4</f>
        <v>0</v>
      </c>
      <c r="P3">
        <f t="shared" si="3"/>
        <v>0</v>
      </c>
      <c r="Q3">
        <f t="shared" si="4"/>
        <v>-184800</v>
      </c>
      <c r="R3">
        <f t="shared" si="5"/>
        <v>34151040000</v>
      </c>
      <c r="S3">
        <f t="shared" si="6"/>
        <v>34151040000</v>
      </c>
      <c r="T3">
        <f t="shared" si="7"/>
        <v>0</v>
      </c>
      <c r="U3">
        <f t="shared" si="8"/>
        <v>0</v>
      </c>
      <c r="V3">
        <f>I$13*((U$1*J3)+(U$2*J2)+(U$3*J1))+$I$4</f>
        <v>0</v>
      </c>
    </row>
    <row r="4" spans="1:22" x14ac:dyDescent="0.5">
      <c r="A4">
        <v>523.46502685546875</v>
      </c>
      <c r="B4">
        <v>105.30000305175781</v>
      </c>
      <c r="D4">
        <v>525.28497314453125</v>
      </c>
      <c r="E4">
        <v>103800</v>
      </c>
      <c r="F4" s="5" t="s">
        <v>26</v>
      </c>
      <c r="G4" s="6">
        <v>524.44403076171875</v>
      </c>
      <c r="H4" t="s">
        <v>11</v>
      </c>
      <c r="I4">
        <v>0</v>
      </c>
      <c r="J4">
        <f>'hidden params'!J4</f>
        <v>4.9195920044795109E-2</v>
      </c>
      <c r="K4">
        <f t="shared" si="0"/>
        <v>3</v>
      </c>
      <c r="L4">
        <f t="shared" si="1"/>
        <v>0</v>
      </c>
      <c r="M4">
        <f>I$7*((L$1*J4)+(L$2*J3)+(L$3*J2)+(L$4*J1)) + $I$4</f>
        <v>0</v>
      </c>
      <c r="N4">
        <f t="shared" si="2"/>
        <v>0</v>
      </c>
      <c r="O4">
        <f>I$10*((N$1*J4)+(N$2*J3)+(N$3*J2)+(N$4*J1))+$I$4</f>
        <v>0</v>
      </c>
      <c r="P4">
        <f t="shared" si="3"/>
        <v>0</v>
      </c>
      <c r="Q4">
        <f t="shared" si="4"/>
        <v>-103800</v>
      </c>
      <c r="R4">
        <f t="shared" si="5"/>
        <v>10774440000</v>
      </c>
      <c r="S4">
        <f t="shared" si="6"/>
        <v>10774440000</v>
      </c>
      <c r="T4">
        <f t="shared" si="7"/>
        <v>0</v>
      </c>
      <c r="U4">
        <f t="shared" si="8"/>
        <v>0</v>
      </c>
      <c r="V4">
        <f>I$13*((U$1*J4)+(U$2*J3)+(U$3*J2)+(U$4*J1))+$I$4</f>
        <v>0</v>
      </c>
    </row>
    <row r="5" spans="1:22" ht="14.7" thickBot="1" x14ac:dyDescent="0.55000000000000004">
      <c r="A5">
        <v>523.4749755859375</v>
      </c>
      <c r="B5">
        <v>120.80000305175781</v>
      </c>
      <c r="D5">
        <v>525.78497314453125</v>
      </c>
      <c r="E5">
        <v>50930</v>
      </c>
      <c r="F5" s="9" t="s">
        <v>27</v>
      </c>
      <c r="G5" s="10">
        <f>($G$4-1.00794)*$G$6</f>
        <v>1046.8721815234376</v>
      </c>
      <c r="H5" t="s">
        <v>436</v>
      </c>
      <c r="I5">
        <f>'hidden params'!D2</f>
        <v>1</v>
      </c>
      <c r="J5">
        <f>'hidden params'!J5</f>
        <v>9.56276746222493E-3</v>
      </c>
      <c r="K5">
        <f t="shared" si="0"/>
        <v>4</v>
      </c>
      <c r="L5">
        <f t="shared" si="1"/>
        <v>0</v>
      </c>
      <c r="M5">
        <f>I$7*((L$1*J5)+(L$2*J4)+(L$3*J3)+(L$4*J2)+(L$5*J1)) + $I$4</f>
        <v>0</v>
      </c>
      <c r="N5">
        <f t="shared" si="2"/>
        <v>0</v>
      </c>
      <c r="O5">
        <f>I$10*((N$1*J5)+(N$2*J4)+(N$3*J3)+(N$4*J2)+(N$5*J1))+$I$4</f>
        <v>0</v>
      </c>
      <c r="P5">
        <f t="shared" si="3"/>
        <v>0</v>
      </c>
      <c r="Q5">
        <f t="shared" si="4"/>
        <v>-50930</v>
      </c>
      <c r="R5">
        <f t="shared" si="5"/>
        <v>2593864900</v>
      </c>
      <c r="S5">
        <f t="shared" si="6"/>
        <v>2593864900</v>
      </c>
      <c r="T5">
        <f t="shared" si="7"/>
        <v>0</v>
      </c>
      <c r="U5">
        <f t="shared" si="8"/>
        <v>0</v>
      </c>
      <c r="V5">
        <f>I$13*((U$1*J5)+(U$2*J4)+(U$3*J3)+(U$4*J2)+(U$5*J1))+$I$4</f>
        <v>0</v>
      </c>
    </row>
    <row r="6" spans="1:22" ht="14.7" thickTop="1" x14ac:dyDescent="0.5">
      <c r="A6">
        <v>523.4849853515625</v>
      </c>
      <c r="B6">
        <v>111.5</v>
      </c>
      <c r="D6">
        <v>526.2860107421875</v>
      </c>
      <c r="E6">
        <v>18690</v>
      </c>
      <c r="F6" t="s">
        <v>28</v>
      </c>
      <c r="G6">
        <v>2</v>
      </c>
      <c r="H6" t="s">
        <v>437</v>
      </c>
      <c r="I6">
        <f>SUM(S1:S30)</f>
        <v>218298111000</v>
      </c>
      <c r="J6">
        <f>'hidden params'!J6</f>
        <v>1.5654537401586068E-3</v>
      </c>
      <c r="K6">
        <f t="shared" si="0"/>
        <v>5</v>
      </c>
      <c r="L6">
        <f t="shared" si="1"/>
        <v>0</v>
      </c>
      <c r="M6">
        <f>I$7*((L$1*J6)+(L$2*J5)+(L$3*J4)+(L$4*J3)+(L$5*J2)+(L$6*J1)) + $I$4</f>
        <v>0</v>
      </c>
      <c r="N6">
        <f t="shared" si="2"/>
        <v>0</v>
      </c>
      <c r="O6">
        <f>I$10*((N$1*J6)+(N$2*J5)+(N$3*J4)+(N$4*J3)+(N$5*J2)+(N$6*J1))+$I$4</f>
        <v>0</v>
      </c>
      <c r="P6">
        <f t="shared" si="3"/>
        <v>0</v>
      </c>
      <c r="Q6">
        <f t="shared" si="4"/>
        <v>-18690</v>
      </c>
      <c r="R6">
        <f t="shared" si="5"/>
        <v>349316100</v>
      </c>
      <c r="S6">
        <f t="shared" si="6"/>
        <v>349316100</v>
      </c>
      <c r="T6">
        <f t="shared" si="7"/>
        <v>0</v>
      </c>
      <c r="U6">
        <f t="shared" si="8"/>
        <v>0</v>
      </c>
      <c r="V6">
        <f>I$13*((U$1*J6)+(U$2*J5)+(U$3*J4)+(U$4*J3)+(U$5*J2)+(U$6*J1))+$I$4</f>
        <v>0</v>
      </c>
    </row>
    <row r="7" spans="1:22" x14ac:dyDescent="0.5">
      <c r="A7">
        <v>523.4949951171875</v>
      </c>
      <c r="B7">
        <v>104.5</v>
      </c>
      <c r="D7">
        <f>D6 + (1/$G$6)</f>
        <v>526.7860107421875</v>
      </c>
      <c r="E7">
        <v>0</v>
      </c>
      <c r="F7" t="s">
        <v>29</v>
      </c>
      <c r="G7" s="11">
        <v>0.10000000149011612</v>
      </c>
      <c r="H7" s="21" t="s">
        <v>438</v>
      </c>
      <c r="I7" s="21"/>
      <c r="J7">
        <f>'hidden params'!J7</f>
        <v>2.2288478874357397E-4</v>
      </c>
      <c r="K7">
        <f t="shared" si="0"/>
        <v>6</v>
      </c>
      <c r="L7">
        <f t="shared" si="1"/>
        <v>0</v>
      </c>
      <c r="M7">
        <f>I$7*((L$1*J7)+(L$2*J6)+(L$3*J5)+(L$4*J4)+(L$5*J3)+(L$6*J2)+(L$7*J1)) + $I$4</f>
        <v>0</v>
      </c>
      <c r="N7">
        <f t="shared" si="2"/>
        <v>0</v>
      </c>
      <c r="O7">
        <f>I$10*((N$1*J7)+(N$2*J6)+(N$3*J5)+(N$4*J4)+(N$5*J3)+(N$6*J2)+(N$7*J1))+$I$4</f>
        <v>0</v>
      </c>
      <c r="P7">
        <f t="shared" si="3"/>
        <v>0</v>
      </c>
      <c r="Q7">
        <f t="shared" si="4"/>
        <v>0</v>
      </c>
      <c r="R7">
        <f t="shared" si="5"/>
        <v>0</v>
      </c>
      <c r="S7">
        <f t="shared" si="6"/>
        <v>0</v>
      </c>
      <c r="T7">
        <f t="shared" si="7"/>
        <v>0</v>
      </c>
      <c r="U7">
        <f t="shared" si="8"/>
        <v>0</v>
      </c>
      <c r="V7">
        <f>I$13*((U$1*J7)+(U$2*J6)+(U$3*J5)+(U$4*J4)+(U$5*J3)+(U$6*J2)+(U$7*J1))+$I$4</f>
        <v>0</v>
      </c>
    </row>
    <row r="8" spans="1:22" x14ac:dyDescent="0.5">
      <c r="A8">
        <v>523.5050048828125</v>
      </c>
      <c r="B8">
        <v>95.5</v>
      </c>
      <c r="D8">
        <f>D7 + (1/$G$6)</f>
        <v>527.2860107421875</v>
      </c>
      <c r="E8">
        <v>0</v>
      </c>
      <c r="F8" t="s">
        <v>30</v>
      </c>
      <c r="G8" s="11">
        <v>2.9999999329447746E-2</v>
      </c>
      <c r="H8" s="21" t="s">
        <v>439</v>
      </c>
      <c r="I8" s="21"/>
      <c r="J8">
        <f>'hidden params'!J8</f>
        <v>2.8200854503395628E-5</v>
      </c>
      <c r="K8">
        <f t="shared" si="0"/>
        <v>7</v>
      </c>
      <c r="L8">
        <f t="shared" si="1"/>
        <v>0</v>
      </c>
      <c r="M8">
        <f>I$7*((L$1*J8)+(L$2*J7)+(L$3*J6)+(L$4*J5)+(L$5*J4)+(L$6*J3)+(L$7*J2)+(L$8*J1)) + $I$4</f>
        <v>0</v>
      </c>
      <c r="N8">
        <f t="shared" si="2"/>
        <v>0</v>
      </c>
      <c r="O8">
        <f>I$10*((N$1*J8)+(N$2*J7)+(N$3*J6)+(N$4*J5)+(N$5*J4)+(N$6*J3)+(N$7*J2)+(N$8*J1))+$I$4</f>
        <v>0</v>
      </c>
      <c r="P8">
        <f t="shared" si="3"/>
        <v>0</v>
      </c>
      <c r="Q8">
        <f t="shared" si="4"/>
        <v>0</v>
      </c>
      <c r="R8">
        <f t="shared" si="5"/>
        <v>0</v>
      </c>
      <c r="S8">
        <f t="shared" si="6"/>
        <v>0</v>
      </c>
      <c r="T8">
        <f t="shared" si="7"/>
        <v>0</v>
      </c>
      <c r="U8">
        <f t="shared" si="8"/>
        <v>0</v>
      </c>
      <c r="V8">
        <f>I$13*((U$1*J8)+(U$2*J7)+(U$3*J6)+(U$4*J5)+(U$5*J4)+(U$6*J3)+(U$7*J2)+(U$8*J1))+$I$4</f>
        <v>0</v>
      </c>
    </row>
    <row r="9" spans="1:22" x14ac:dyDescent="0.5">
      <c r="A9">
        <v>523.5150146484375</v>
      </c>
      <c r="B9">
        <v>90.25</v>
      </c>
      <c r="D9">
        <f>D8 + (1/$G$6)</f>
        <v>527.7860107421875</v>
      </c>
      <c r="E9">
        <v>0</v>
      </c>
      <c r="F9" t="s">
        <v>31</v>
      </c>
      <c r="G9">
        <v>6</v>
      </c>
      <c r="H9" t="s">
        <v>445</v>
      </c>
      <c r="I9">
        <f>I3*I8</f>
        <v>0</v>
      </c>
      <c r="J9">
        <f>'hidden params'!J9</f>
        <v>3.2198967658273084E-6</v>
      </c>
      <c r="K9">
        <f t="shared" si="0"/>
        <v>8</v>
      </c>
      <c r="L9">
        <f t="shared" si="1"/>
        <v>0</v>
      </c>
      <c r="M9">
        <f>I$7*((L$1*J9)+(L$2*J8)+(L$3*J7)+(L$4*J6)+(L$5*J5)+(L$6*J4)+(L$7*J3)+(L$8*J2)+(L$9*J1)) + $I$4</f>
        <v>0</v>
      </c>
      <c r="N9">
        <f t="shared" si="2"/>
        <v>0</v>
      </c>
      <c r="O9">
        <f>I$10*((N$1*J9)+(N$2*J8)+(N$3*J7)+(N$4*J6)+(N$5*J5)+(N$6*J4)+(N$7*J3)+(N$8*J2)+(N$9*J1))+$I$4</f>
        <v>0</v>
      </c>
      <c r="P9">
        <f t="shared" si="3"/>
        <v>0</v>
      </c>
      <c r="Q9">
        <f t="shared" si="4"/>
        <v>0</v>
      </c>
      <c r="R9">
        <f t="shared" si="5"/>
        <v>0</v>
      </c>
      <c r="S9">
        <f t="shared" si="6"/>
        <v>0</v>
      </c>
      <c r="T9">
        <f t="shared" si="7"/>
        <v>0</v>
      </c>
      <c r="U9">
        <f t="shared" si="8"/>
        <v>0</v>
      </c>
      <c r="V9">
        <f>I$13*((U$1*J9)+(U$2*J8)+(U$3*J7)+(U$4*J6)+(U$5*J5)+(U$6*J4)+(U$7*J3)+(U$8*J2)+(U$9*J1))+$I$4</f>
        <v>0</v>
      </c>
    </row>
    <row r="10" spans="1:22" x14ac:dyDescent="0.5">
      <c r="A10">
        <v>523.5250244140625</v>
      </c>
      <c r="B10">
        <v>114.5</v>
      </c>
      <c r="E10">
        <v>0</v>
      </c>
      <c r="F10" s="2" t="s">
        <v>22</v>
      </c>
      <c r="G10">
        <v>523.75299072265625</v>
      </c>
      <c r="H10" s="22" t="s">
        <v>453</v>
      </c>
      <c r="I10" s="23"/>
      <c r="J10">
        <f>'hidden params'!J10</f>
        <v>3.3555566333987669E-7</v>
      </c>
      <c r="K10" t="str">
        <f t="shared" si="0"/>
        <v/>
      </c>
      <c r="L10">
        <f t="shared" si="1"/>
        <v>0</v>
      </c>
      <c r="M10">
        <f>I$7*((L1*J$10)+(L2*J$9)+(L3*J$8)+(L4*J$7)+(L5*J$6)+(L6*J$5)+(L7*J$4)+(L8*J$3)+(L9*J$2)+(L10*J$1)) + $I$4</f>
        <v>0</v>
      </c>
      <c r="N10">
        <f t="shared" si="2"/>
        <v>0</v>
      </c>
      <c r="O10">
        <f>I$10*((N1*J$10)+(N2*J$9)+(N3*J$8)+(N4*J$7)+(N5*J$6)+(N6*J$5)+(N7*J$4)+(N8*J$3)+(N9*J$2)+(N10*J$1)) + $I$4</f>
        <v>0</v>
      </c>
      <c r="P10" t="str">
        <f t="shared" si="3"/>
        <v/>
      </c>
      <c r="Q10" t="str">
        <f t="shared" si="4"/>
        <v/>
      </c>
      <c r="R10" t="str">
        <f t="shared" si="5"/>
        <v/>
      </c>
      <c r="S10" t="str">
        <f t="shared" si="6"/>
        <v/>
      </c>
      <c r="T10" t="str">
        <f t="shared" si="7"/>
        <v/>
      </c>
      <c r="U10">
        <f t="shared" si="8"/>
        <v>0</v>
      </c>
      <c r="V10">
        <f>I$13*((U1*J$10)+(U2*J$9)+(U3*J$8)+(U4*J$7)+(U5*J$6)+(U6*J$5)+(U7*J$4)+(U8*J$3)+(U9*J$2)+(U10*J$1)) + $I$4</f>
        <v>0</v>
      </c>
    </row>
    <row r="11" spans="1:22" x14ac:dyDescent="0.5">
      <c r="A11">
        <v>523.53497314453125</v>
      </c>
      <c r="B11">
        <v>179</v>
      </c>
      <c r="E11">
        <v>0</v>
      </c>
      <c r="F11" s="2" t="s">
        <v>32</v>
      </c>
      <c r="G11">
        <v>526.1038818359375</v>
      </c>
      <c r="H11" s="22" t="s">
        <v>454</v>
      </c>
      <c r="I11" s="23"/>
      <c r="J11">
        <f>'hidden params'!J11</f>
        <v>3.2197744332767282E-8</v>
      </c>
      <c r="K11" t="str">
        <f t="shared" si="0"/>
        <v/>
      </c>
      <c r="L11">
        <f t="shared" si="1"/>
        <v>0</v>
      </c>
      <c r="M11">
        <f t="shared" ref="M11:M30" si="9">I$7*((L2*J$10)+(L3*J$9)+(L4*J$8)+(L5*J$7)+(L6*J$6)+(L7*J$5)+(L8*J$4)+(L9*J$3)+(L10*J$2)+(L11*J$1)) + $I$4</f>
        <v>0</v>
      </c>
      <c r="N11">
        <f t="shared" si="2"/>
        <v>0</v>
      </c>
      <c r="O11">
        <f t="shared" ref="O11:O30" si="10">I$10*((N2*J$10)+(N3*J$9)+(N4*J$8)+(N5*J$7)+(N6*J$6)+(N7*J$5)+(N8*J$4)+(N9*J$3)+(N10*J$2)+(N11*J$1)) + $I$4</f>
        <v>0</v>
      </c>
      <c r="P11" t="str">
        <f t="shared" si="3"/>
        <v/>
      </c>
      <c r="Q11" t="str">
        <f t="shared" si="4"/>
        <v/>
      </c>
      <c r="R11" t="str">
        <f t="shared" si="5"/>
        <v/>
      </c>
      <c r="S11" t="str">
        <f t="shared" si="6"/>
        <v/>
      </c>
      <c r="T11" t="str">
        <f t="shared" si="7"/>
        <v/>
      </c>
      <c r="U11">
        <f t="shared" si="8"/>
        <v>0</v>
      </c>
      <c r="V11">
        <f t="shared" ref="V11:V30" si="11">I$13*((U2*J$10)+(U3*J$9)+(U4*J$8)+(U5*J$7)+(U6*J$6)+(U7*J$5)+(U8*J$4)+(U9*J$3)+(U10*J$2)+(U11*J$1)) + $I$4</f>
        <v>0</v>
      </c>
    </row>
    <row r="12" spans="1:22" x14ac:dyDescent="0.5">
      <c r="A12">
        <v>523.54498291015625</v>
      </c>
      <c r="B12">
        <v>239.5</v>
      </c>
      <c r="E12">
        <v>0</v>
      </c>
      <c r="F12" t="s">
        <v>33</v>
      </c>
      <c r="G12" t="s">
        <v>34</v>
      </c>
      <c r="H12" t="s">
        <v>458</v>
      </c>
      <c r="I12">
        <f>I11*I22</f>
        <v>0</v>
      </c>
      <c r="J12">
        <f>'hidden params'!J12</f>
        <v>2.82920264901344E-9</v>
      </c>
      <c r="K12" t="str">
        <f t="shared" si="0"/>
        <v/>
      </c>
      <c r="L12">
        <f t="shared" si="1"/>
        <v>0</v>
      </c>
      <c r="M12">
        <f t="shared" si="9"/>
        <v>0</v>
      </c>
      <c r="N12">
        <f t="shared" si="2"/>
        <v>0</v>
      </c>
      <c r="O12">
        <f t="shared" si="10"/>
        <v>0</v>
      </c>
      <c r="P12" t="str">
        <f t="shared" si="3"/>
        <v/>
      </c>
      <c r="Q12" t="str">
        <f t="shared" si="4"/>
        <v/>
      </c>
      <c r="R12" t="str">
        <f t="shared" si="5"/>
        <v/>
      </c>
      <c r="S12" t="str">
        <f t="shared" si="6"/>
        <v/>
      </c>
      <c r="T12" t="str">
        <f t="shared" si="7"/>
        <v/>
      </c>
      <c r="U12">
        <f t="shared" si="8"/>
        <v>0</v>
      </c>
      <c r="V12">
        <f t="shared" si="11"/>
        <v>0</v>
      </c>
    </row>
    <row r="13" spans="1:22" x14ac:dyDescent="0.5">
      <c r="A13">
        <v>523.55499267578125</v>
      </c>
      <c r="B13">
        <v>221.69999694824219</v>
      </c>
      <c r="E13">
        <v>0</v>
      </c>
      <c r="F13">
        <v>30410</v>
      </c>
      <c r="H13" s="23" t="s">
        <v>514</v>
      </c>
      <c r="I13" s="22"/>
      <c r="J13">
        <f>'hidden params'!J13</f>
        <v>2.3609250813173977E-10</v>
      </c>
      <c r="K13" t="str">
        <f t="shared" si="0"/>
        <v/>
      </c>
      <c r="L13">
        <f t="shared" si="1"/>
        <v>0</v>
      </c>
      <c r="M13">
        <f t="shared" si="9"/>
        <v>0</v>
      </c>
      <c r="N13">
        <f t="shared" si="2"/>
        <v>0</v>
      </c>
      <c r="O13">
        <f t="shared" si="10"/>
        <v>0</v>
      </c>
      <c r="P13" t="str">
        <f t="shared" si="3"/>
        <v/>
      </c>
      <c r="Q13" t="str">
        <f t="shared" si="4"/>
        <v/>
      </c>
      <c r="R13" t="str">
        <f t="shared" si="5"/>
        <v/>
      </c>
      <c r="S13" t="str">
        <f t="shared" si="6"/>
        <v/>
      </c>
      <c r="T13" t="str">
        <f t="shared" si="7"/>
        <v/>
      </c>
      <c r="U13">
        <f t="shared" si="8"/>
        <v>0</v>
      </c>
      <c r="V13">
        <f t="shared" si="11"/>
        <v>0</v>
      </c>
    </row>
    <row r="14" spans="1:22" x14ac:dyDescent="0.5">
      <c r="A14">
        <v>523.56500244140625</v>
      </c>
      <c r="B14">
        <v>190.80000305175781</v>
      </c>
      <c r="E14">
        <v>0</v>
      </c>
      <c r="F14">
        <v>30410</v>
      </c>
      <c r="H14" s="23" t="s">
        <v>515</v>
      </c>
      <c r="I14" s="22"/>
      <c r="J14">
        <f>'hidden params'!J14</f>
        <v>0</v>
      </c>
      <c r="K14" t="str">
        <f t="shared" si="0"/>
        <v/>
      </c>
      <c r="L14">
        <f t="shared" si="1"/>
        <v>0</v>
      </c>
      <c r="M14">
        <f t="shared" si="9"/>
        <v>0</v>
      </c>
      <c r="N14">
        <f t="shared" si="2"/>
        <v>0</v>
      </c>
      <c r="O14">
        <f t="shared" si="10"/>
        <v>0</v>
      </c>
      <c r="P14" t="str">
        <f t="shared" si="3"/>
        <v/>
      </c>
      <c r="Q14" t="str">
        <f t="shared" si="4"/>
        <v/>
      </c>
      <c r="R14" t="str">
        <f t="shared" si="5"/>
        <v/>
      </c>
      <c r="S14" t="str">
        <f t="shared" si="6"/>
        <v/>
      </c>
      <c r="T14" t="str">
        <f t="shared" si="7"/>
        <v/>
      </c>
      <c r="U14">
        <f t="shared" si="8"/>
        <v>0</v>
      </c>
      <c r="V14">
        <f t="shared" si="11"/>
        <v>0</v>
      </c>
    </row>
    <row r="15" spans="1:22" x14ac:dyDescent="0.5">
      <c r="A15">
        <v>523.57501220703125</v>
      </c>
      <c r="B15">
        <v>171</v>
      </c>
      <c r="E15">
        <v>0</v>
      </c>
      <c r="H15" t="s">
        <v>513</v>
      </c>
      <c r="I15">
        <f>I14*I23</f>
        <v>0</v>
      </c>
      <c r="J15">
        <f>'hidden params'!J15</f>
        <v>0</v>
      </c>
      <c r="K15" t="str">
        <f t="shared" si="0"/>
        <v/>
      </c>
      <c r="L15">
        <f t="shared" si="1"/>
        <v>0</v>
      </c>
      <c r="M15">
        <f t="shared" si="9"/>
        <v>0</v>
      </c>
      <c r="N15">
        <f t="shared" si="2"/>
        <v>0</v>
      </c>
      <c r="O15">
        <f t="shared" si="10"/>
        <v>0</v>
      </c>
      <c r="P15" t="str">
        <f t="shared" si="3"/>
        <v/>
      </c>
      <c r="Q15" t="str">
        <f t="shared" si="4"/>
        <v/>
      </c>
      <c r="R15" t="str">
        <f t="shared" si="5"/>
        <v/>
      </c>
      <c r="S15" t="str">
        <f t="shared" si="6"/>
        <v/>
      </c>
      <c r="T15" t="str">
        <f t="shared" si="7"/>
        <v/>
      </c>
      <c r="U15">
        <f t="shared" si="8"/>
        <v>0</v>
      </c>
      <c r="V15">
        <f t="shared" si="11"/>
        <v>0</v>
      </c>
    </row>
    <row r="16" spans="1:22" x14ac:dyDescent="0.5">
      <c r="A16">
        <v>523.58502197265625</v>
      </c>
      <c r="B16">
        <v>153.80000305175781</v>
      </c>
      <c r="E16">
        <v>0</v>
      </c>
      <c r="F16">
        <v>24021042.83899251</v>
      </c>
      <c r="H16" t="s">
        <v>455</v>
      </c>
      <c r="I16" t="e">
        <f>I7/(I7+I10+I13)</f>
        <v>#DIV/0!</v>
      </c>
      <c r="J16">
        <f>'hidden params'!J16</f>
        <v>0</v>
      </c>
      <c r="K16" t="str">
        <f t="shared" si="0"/>
        <v/>
      </c>
      <c r="L16">
        <f t="shared" si="1"/>
        <v>0</v>
      </c>
      <c r="M16">
        <f t="shared" si="9"/>
        <v>0</v>
      </c>
      <c r="N16">
        <f t="shared" si="2"/>
        <v>0</v>
      </c>
      <c r="O16">
        <f t="shared" si="10"/>
        <v>0</v>
      </c>
      <c r="P16" t="str">
        <f t="shared" si="3"/>
        <v/>
      </c>
      <c r="Q16" t="str">
        <f t="shared" si="4"/>
        <v/>
      </c>
      <c r="R16" t="str">
        <f t="shared" si="5"/>
        <v/>
      </c>
      <c r="S16" t="str">
        <f t="shared" si="6"/>
        <v/>
      </c>
      <c r="T16" t="str">
        <f t="shared" si="7"/>
        <v/>
      </c>
      <c r="U16">
        <f t="shared" si="8"/>
        <v>0</v>
      </c>
      <c r="V16">
        <f t="shared" si="11"/>
        <v>0</v>
      </c>
    </row>
    <row r="17" spans="1:22" x14ac:dyDescent="0.5">
      <c r="A17">
        <v>523.594970703125</v>
      </c>
      <c r="B17">
        <v>212.69999694824219</v>
      </c>
      <c r="E17">
        <v>0</v>
      </c>
      <c r="F17">
        <v>25382068.956690211</v>
      </c>
      <c r="H17" t="s">
        <v>456</v>
      </c>
      <c r="I17" t="e">
        <f>I10/(I10+I7+I13)</f>
        <v>#DIV/0!</v>
      </c>
      <c r="J17">
        <f>'hidden params'!J17</f>
        <v>0</v>
      </c>
      <c r="K17" t="str">
        <f t="shared" si="0"/>
        <v/>
      </c>
      <c r="L17">
        <f t="shared" si="1"/>
        <v>0</v>
      </c>
      <c r="M17">
        <f t="shared" si="9"/>
        <v>0</v>
      </c>
      <c r="N17">
        <f t="shared" si="2"/>
        <v>0</v>
      </c>
      <c r="O17">
        <f t="shared" si="10"/>
        <v>0</v>
      </c>
      <c r="P17" t="str">
        <f t="shared" si="3"/>
        <v/>
      </c>
      <c r="Q17" t="str">
        <f t="shared" si="4"/>
        <v/>
      </c>
      <c r="R17" t="str">
        <f t="shared" si="5"/>
        <v/>
      </c>
      <c r="S17" t="str">
        <f t="shared" si="6"/>
        <v/>
      </c>
      <c r="T17" t="str">
        <f t="shared" si="7"/>
        <v/>
      </c>
      <c r="U17">
        <f t="shared" si="8"/>
        <v>0</v>
      </c>
      <c r="V17">
        <f t="shared" si="11"/>
        <v>0</v>
      </c>
    </row>
    <row r="18" spans="1:22" x14ac:dyDescent="0.5">
      <c r="A18">
        <v>523.60498046875</v>
      </c>
      <c r="B18">
        <v>302</v>
      </c>
      <c r="E18">
        <v>0</v>
      </c>
      <c r="F18">
        <v>173589439878.4953</v>
      </c>
      <c r="H18" t="s">
        <v>511</v>
      </c>
      <c r="I18" t="e">
        <f>I13/(I13+I10+I7)</f>
        <v>#DIV/0!</v>
      </c>
      <c r="J18">
        <f>'hidden params'!J18</f>
        <v>0</v>
      </c>
      <c r="K18" t="str">
        <f t="shared" si="0"/>
        <v/>
      </c>
      <c r="L18">
        <f t="shared" si="1"/>
        <v>0</v>
      </c>
      <c r="M18">
        <f t="shared" si="9"/>
        <v>0</v>
      </c>
      <c r="N18">
        <f t="shared" si="2"/>
        <v>0</v>
      </c>
      <c r="O18">
        <f t="shared" si="10"/>
        <v>0</v>
      </c>
      <c r="P18" t="str">
        <f t="shared" si="3"/>
        <v/>
      </c>
      <c r="Q18" t="str">
        <f t="shared" si="4"/>
        <v/>
      </c>
      <c r="R18" t="str">
        <f t="shared" si="5"/>
        <v/>
      </c>
      <c r="S18" t="str">
        <f t="shared" si="6"/>
        <v/>
      </c>
      <c r="T18" t="str">
        <f t="shared" si="7"/>
        <v/>
      </c>
      <c r="U18">
        <f t="shared" si="8"/>
        <v>0</v>
      </c>
      <c r="V18">
        <f t="shared" si="11"/>
        <v>0</v>
      </c>
    </row>
    <row r="19" spans="1:22" x14ac:dyDescent="0.5">
      <c r="A19">
        <v>523.614990234375</v>
      </c>
      <c r="B19">
        <v>293.29998779296875</v>
      </c>
      <c r="E19">
        <v>0</v>
      </c>
      <c r="H19" t="s">
        <v>444</v>
      </c>
      <c r="I19">
        <v>90.274932348077954</v>
      </c>
      <c r="J19">
        <f>'hidden params'!J19</f>
        <v>0</v>
      </c>
      <c r="K19" t="str">
        <f t="shared" si="0"/>
        <v/>
      </c>
      <c r="L19">
        <f t="shared" si="1"/>
        <v>0</v>
      </c>
      <c r="M19">
        <f t="shared" si="9"/>
        <v>0</v>
      </c>
      <c r="N19">
        <f t="shared" si="2"/>
        <v>0</v>
      </c>
      <c r="O19">
        <f t="shared" si="10"/>
        <v>0</v>
      </c>
      <c r="P19" t="str">
        <f t="shared" si="3"/>
        <v/>
      </c>
      <c r="Q19" t="str">
        <f t="shared" si="4"/>
        <v/>
      </c>
      <c r="R19" t="str">
        <f t="shared" si="5"/>
        <v/>
      </c>
      <c r="S19" t="str">
        <f t="shared" si="6"/>
        <v/>
      </c>
      <c r="T19" t="str">
        <f t="shared" si="7"/>
        <v/>
      </c>
      <c r="U19">
        <f t="shared" si="8"/>
        <v>0</v>
      </c>
      <c r="V19">
        <f t="shared" si="11"/>
        <v>0</v>
      </c>
    </row>
    <row r="20" spans="1:22" x14ac:dyDescent="0.5">
      <c r="A20">
        <v>523.625</v>
      </c>
      <c r="B20">
        <v>303</v>
      </c>
      <c r="E20">
        <v>0</v>
      </c>
      <c r="F20">
        <v>1.7269201909384E-2</v>
      </c>
      <c r="H20" t="s">
        <v>450</v>
      </c>
      <c r="I20">
        <f>'hidden params'!I20</f>
        <v>0.82235748181840074</v>
      </c>
      <c r="J20">
        <f>'hidden params'!J20</f>
        <v>0</v>
      </c>
      <c r="K20" t="str">
        <f t="shared" si="0"/>
        <v/>
      </c>
      <c r="L20">
        <f t="shared" si="1"/>
        <v>0</v>
      </c>
      <c r="M20">
        <f t="shared" si="9"/>
        <v>0</v>
      </c>
      <c r="N20">
        <f t="shared" si="2"/>
        <v>0</v>
      </c>
      <c r="O20">
        <f t="shared" si="10"/>
        <v>0</v>
      </c>
      <c r="P20" t="str">
        <f t="shared" si="3"/>
        <v/>
      </c>
      <c r="Q20" t="str">
        <f t="shared" si="4"/>
        <v/>
      </c>
      <c r="R20" t="str">
        <f t="shared" si="5"/>
        <v/>
      </c>
      <c r="S20" t="str">
        <f t="shared" si="6"/>
        <v/>
      </c>
      <c r="T20" t="str">
        <f t="shared" si="7"/>
        <v/>
      </c>
      <c r="U20">
        <f t="shared" si="8"/>
        <v>0</v>
      </c>
      <c r="V20">
        <f t="shared" si="11"/>
        <v>0</v>
      </c>
    </row>
    <row r="21" spans="1:22" x14ac:dyDescent="0.5">
      <c r="A21">
        <v>523.635009765625</v>
      </c>
      <c r="B21">
        <v>374.29998779296875</v>
      </c>
      <c r="E21">
        <v>0</v>
      </c>
      <c r="F21">
        <v>0.32166185802679292</v>
      </c>
      <c r="H21" t="s">
        <v>451</v>
      </c>
      <c r="I21">
        <f>'hidden params'!I21</f>
        <v>7.2200180148492263</v>
      </c>
      <c r="J21">
        <f>'hidden params'!J21</f>
        <v>0</v>
      </c>
      <c r="K21" t="str">
        <f t="shared" si="0"/>
        <v/>
      </c>
      <c r="L21">
        <f t="shared" si="1"/>
        <v>0</v>
      </c>
      <c r="M21">
        <f t="shared" si="9"/>
        <v>0</v>
      </c>
      <c r="N21">
        <f t="shared" si="2"/>
        <v>0</v>
      </c>
      <c r="O21">
        <f t="shared" si="10"/>
        <v>0</v>
      </c>
      <c r="P21" t="str">
        <f t="shared" si="3"/>
        <v/>
      </c>
      <c r="Q21" t="str">
        <f t="shared" si="4"/>
        <v/>
      </c>
      <c r="R21" t="str">
        <f t="shared" si="5"/>
        <v/>
      </c>
      <c r="S21" t="str">
        <f t="shared" si="6"/>
        <v/>
      </c>
      <c r="T21" t="str">
        <f t="shared" si="7"/>
        <v/>
      </c>
      <c r="U21">
        <f t="shared" si="8"/>
        <v>0</v>
      </c>
      <c r="V21">
        <f t="shared" si="11"/>
        <v>0</v>
      </c>
    </row>
    <row r="22" spans="1:22" x14ac:dyDescent="0.5">
      <c r="A22">
        <v>523.64501953125</v>
      </c>
      <c r="B22">
        <v>336</v>
      </c>
      <c r="E22">
        <v>0</v>
      </c>
      <c r="F22">
        <v>317086.37829931505</v>
      </c>
      <c r="H22" s="22" t="s">
        <v>457</v>
      </c>
      <c r="I22" s="23"/>
      <c r="J22">
        <f>'hidden params'!J22</f>
        <v>0</v>
      </c>
      <c r="K22" t="str">
        <f t="shared" si="0"/>
        <v/>
      </c>
      <c r="L22">
        <f t="shared" si="1"/>
        <v>0</v>
      </c>
      <c r="M22">
        <f t="shared" si="9"/>
        <v>0</v>
      </c>
      <c r="N22">
        <f t="shared" si="2"/>
        <v>0</v>
      </c>
      <c r="O22">
        <f t="shared" si="10"/>
        <v>0</v>
      </c>
      <c r="P22" t="str">
        <f t="shared" si="3"/>
        <v/>
      </c>
      <c r="Q22" t="str">
        <f t="shared" si="4"/>
        <v/>
      </c>
      <c r="R22" t="str">
        <f t="shared" si="5"/>
        <v/>
      </c>
      <c r="S22" t="str">
        <f t="shared" si="6"/>
        <v/>
      </c>
      <c r="T22" t="str">
        <f t="shared" si="7"/>
        <v/>
      </c>
      <c r="U22">
        <f t="shared" si="8"/>
        <v>0</v>
      </c>
      <c r="V22">
        <f t="shared" si="11"/>
        <v>0</v>
      </c>
    </row>
    <row r="23" spans="1:22" x14ac:dyDescent="0.5">
      <c r="A23">
        <v>523.655029296875</v>
      </c>
      <c r="B23">
        <v>268.79998779296875</v>
      </c>
      <c r="E23">
        <v>0</v>
      </c>
      <c r="F23">
        <v>7.2200180148492263</v>
      </c>
      <c r="H23" s="23" t="s">
        <v>512</v>
      </c>
      <c r="I23" s="22"/>
      <c r="J23">
        <f>'hidden params'!J23</f>
        <v>0</v>
      </c>
      <c r="K23" t="str">
        <f t="shared" si="0"/>
        <v/>
      </c>
      <c r="L23">
        <f t="shared" si="1"/>
        <v>0</v>
      </c>
      <c r="M23">
        <f t="shared" si="9"/>
        <v>0</v>
      </c>
      <c r="N23">
        <f t="shared" si="2"/>
        <v>0</v>
      </c>
      <c r="O23">
        <f t="shared" si="10"/>
        <v>0</v>
      </c>
      <c r="P23" t="str">
        <f t="shared" si="3"/>
        <v/>
      </c>
      <c r="Q23" t="str">
        <f t="shared" si="4"/>
        <v/>
      </c>
      <c r="R23" t="str">
        <f t="shared" si="5"/>
        <v/>
      </c>
      <c r="S23" t="str">
        <f t="shared" si="6"/>
        <v/>
      </c>
      <c r="T23" t="str">
        <f t="shared" si="7"/>
        <v/>
      </c>
      <c r="U23">
        <f t="shared" si="8"/>
        <v>0</v>
      </c>
      <c r="V23">
        <f t="shared" si="11"/>
        <v>0</v>
      </c>
    </row>
    <row r="24" spans="1:22" x14ac:dyDescent="0.5">
      <c r="A24">
        <v>523.66497802734375</v>
      </c>
      <c r="B24">
        <v>271.70001220703125</v>
      </c>
      <c r="E24">
        <v>0</v>
      </c>
      <c r="F24">
        <v>5.2905066830079264</v>
      </c>
      <c r="H24" t="s">
        <v>446</v>
      </c>
      <c r="I24">
        <v>4418118461.8448439</v>
      </c>
      <c r="J24">
        <f>'hidden params'!J24</f>
        <v>0</v>
      </c>
      <c r="K24" t="str">
        <f t="shared" si="0"/>
        <v/>
      </c>
      <c r="L24">
        <f t="shared" si="1"/>
        <v>0</v>
      </c>
      <c r="M24">
        <f t="shared" si="9"/>
        <v>0</v>
      </c>
      <c r="N24">
        <f t="shared" si="2"/>
        <v>0</v>
      </c>
      <c r="O24">
        <f t="shared" si="10"/>
        <v>0</v>
      </c>
      <c r="P24" t="str">
        <f t="shared" si="3"/>
        <v/>
      </c>
      <c r="Q24" t="str">
        <f t="shared" si="4"/>
        <v/>
      </c>
      <c r="R24" t="str">
        <f t="shared" si="5"/>
        <v/>
      </c>
      <c r="S24" t="str">
        <f t="shared" si="6"/>
        <v/>
      </c>
      <c r="T24" t="str">
        <f t="shared" si="7"/>
        <v/>
      </c>
      <c r="U24">
        <f t="shared" si="8"/>
        <v>0</v>
      </c>
      <c r="V24">
        <f t="shared" si="11"/>
        <v>0</v>
      </c>
    </row>
    <row r="25" spans="1:22" x14ac:dyDescent="0.5">
      <c r="A25">
        <v>523.67498779296875</v>
      </c>
      <c r="B25">
        <v>353</v>
      </c>
      <c r="E25">
        <v>0</v>
      </c>
      <c r="H25" t="s">
        <v>452</v>
      </c>
      <c r="I25">
        <v>2837515598.7177219</v>
      </c>
      <c r="J25">
        <f>'hidden params'!J25</f>
        <v>0</v>
      </c>
      <c r="K25" t="str">
        <f t="shared" si="0"/>
        <v/>
      </c>
      <c r="L25">
        <f t="shared" si="1"/>
        <v>0</v>
      </c>
      <c r="M25">
        <f t="shared" si="9"/>
        <v>0</v>
      </c>
      <c r="N25">
        <f t="shared" si="2"/>
        <v>0</v>
      </c>
      <c r="O25">
        <f t="shared" si="10"/>
        <v>0</v>
      </c>
      <c r="P25" t="str">
        <f t="shared" si="3"/>
        <v/>
      </c>
      <c r="Q25" t="str">
        <f t="shared" si="4"/>
        <v/>
      </c>
      <c r="R25" t="str">
        <f t="shared" si="5"/>
        <v/>
      </c>
      <c r="S25" t="str">
        <f t="shared" si="6"/>
        <v/>
      </c>
      <c r="T25" t="str">
        <f t="shared" si="7"/>
        <v/>
      </c>
      <c r="U25">
        <f t="shared" si="8"/>
        <v>0</v>
      </c>
      <c r="V25">
        <f t="shared" si="11"/>
        <v>0</v>
      </c>
    </row>
    <row r="26" spans="1:22" x14ac:dyDescent="0.5">
      <c r="A26">
        <v>523.68499755859375</v>
      </c>
      <c r="B26">
        <v>495.20001220703125</v>
      </c>
      <c r="E26">
        <v>0</v>
      </c>
      <c r="H26" t="s">
        <v>510</v>
      </c>
      <c r="I26">
        <v>34546266.161514603</v>
      </c>
      <c r="J26">
        <f>'hidden params'!J26</f>
        <v>0</v>
      </c>
      <c r="K26" t="str">
        <f t="shared" si="0"/>
        <v/>
      </c>
      <c r="L26">
        <f t="shared" si="1"/>
        <v>0</v>
      </c>
      <c r="M26">
        <f t="shared" si="9"/>
        <v>0</v>
      </c>
      <c r="N26">
        <f t="shared" si="2"/>
        <v>0</v>
      </c>
      <c r="O26">
        <f t="shared" si="10"/>
        <v>0</v>
      </c>
      <c r="P26" t="str">
        <f t="shared" si="3"/>
        <v/>
      </c>
      <c r="Q26" t="str">
        <f t="shared" si="4"/>
        <v/>
      </c>
      <c r="R26" t="str">
        <f t="shared" si="5"/>
        <v/>
      </c>
      <c r="S26" t="str">
        <f t="shared" si="6"/>
        <v/>
      </c>
      <c r="T26" t="str">
        <f t="shared" si="7"/>
        <v/>
      </c>
      <c r="U26">
        <f t="shared" si="8"/>
        <v>0</v>
      </c>
      <c r="V26">
        <f t="shared" si="11"/>
        <v>0</v>
      </c>
    </row>
    <row r="27" spans="1:22" x14ac:dyDescent="0.5">
      <c r="A27">
        <v>523.69500732421875</v>
      </c>
      <c r="B27">
        <v>559</v>
      </c>
      <c r="E27">
        <v>0</v>
      </c>
      <c r="H27" t="s">
        <v>473</v>
      </c>
      <c r="I27">
        <f xml:space="preserve"> 1 + 1.5*EXP(-(I22 * 0.000239 * I19))</f>
        <v>2.5</v>
      </c>
      <c r="J27">
        <f>'hidden params'!J27</f>
        <v>0</v>
      </c>
      <c r="K27" t="str">
        <f t="shared" si="0"/>
        <v/>
      </c>
      <c r="L27">
        <f t="shared" si="1"/>
        <v>0</v>
      </c>
      <c r="M27">
        <f t="shared" si="9"/>
        <v>0</v>
      </c>
      <c r="N27">
        <f t="shared" si="2"/>
        <v>0</v>
      </c>
      <c r="O27">
        <f t="shared" si="10"/>
        <v>0</v>
      </c>
      <c r="P27" t="str">
        <f t="shared" si="3"/>
        <v/>
      </c>
      <c r="Q27" t="str">
        <f t="shared" si="4"/>
        <v/>
      </c>
      <c r="R27" t="str">
        <f t="shared" si="5"/>
        <v/>
      </c>
      <c r="S27" t="str">
        <f t="shared" si="6"/>
        <v/>
      </c>
      <c r="T27" t="str">
        <f t="shared" si="7"/>
        <v/>
      </c>
      <c r="U27">
        <f t="shared" si="8"/>
        <v>0</v>
      </c>
      <c r="V27">
        <f t="shared" si="11"/>
        <v>0</v>
      </c>
    </row>
    <row r="28" spans="1:22" x14ac:dyDescent="0.5">
      <c r="A28">
        <v>523.70501708984375</v>
      </c>
      <c r="B28">
        <v>538</v>
      </c>
      <c r="E28">
        <v>0</v>
      </c>
      <c r="H28" t="s">
        <v>472</v>
      </c>
      <c r="I28" t="e">
        <f>MIN((ABS((I3*I8)-I23*I14))/((AVERAGE((I3*I8*(1-I8)),(I23*I14*(1-I14))))),(ABS((I23*I14)-I22*I11))/((AVERAGE((I23*I14*(1-I14)),(I22*I11*(1-I11))))))</f>
        <v>#DIV/0!</v>
      </c>
      <c r="J28">
        <f>'hidden params'!J28</f>
        <v>0</v>
      </c>
      <c r="K28" t="str">
        <f t="shared" si="0"/>
        <v/>
      </c>
      <c r="L28">
        <f t="shared" si="1"/>
        <v>0</v>
      </c>
      <c r="M28">
        <f t="shared" si="9"/>
        <v>0</v>
      </c>
      <c r="N28">
        <f t="shared" si="2"/>
        <v>0</v>
      </c>
      <c r="O28">
        <f t="shared" si="10"/>
        <v>0</v>
      </c>
      <c r="P28" t="str">
        <f t="shared" si="3"/>
        <v/>
      </c>
      <c r="Q28" t="str">
        <f t="shared" si="4"/>
        <v/>
      </c>
      <c r="R28" t="str">
        <f t="shared" si="5"/>
        <v/>
      </c>
      <c r="S28" t="str">
        <f t="shared" si="6"/>
        <v/>
      </c>
      <c r="T28" t="str">
        <f t="shared" si="7"/>
        <v/>
      </c>
      <c r="U28">
        <f t="shared" si="8"/>
        <v>0</v>
      </c>
      <c r="V28">
        <f t="shared" si="11"/>
        <v>0</v>
      </c>
    </row>
    <row r="29" spans="1:22" x14ac:dyDescent="0.5">
      <c r="A29">
        <v>523.71502685546875</v>
      </c>
      <c r="B29">
        <v>490</v>
      </c>
      <c r="H29" t="s">
        <v>474</v>
      </c>
      <c r="I29">
        <f>(I25-I26)/I26</f>
        <v>81.136679705165491</v>
      </c>
      <c r="J29">
        <f>'hidden params'!J29</f>
        <v>0</v>
      </c>
      <c r="K29" t="str">
        <f t="shared" si="0"/>
        <v/>
      </c>
      <c r="L29">
        <f t="shared" si="1"/>
        <v>0</v>
      </c>
      <c r="M29">
        <f t="shared" si="9"/>
        <v>0</v>
      </c>
      <c r="N29">
        <f t="shared" si="2"/>
        <v>0</v>
      </c>
      <c r="O29">
        <f t="shared" si="10"/>
        <v>0</v>
      </c>
      <c r="P29" t="str">
        <f t="shared" si="3"/>
        <v/>
      </c>
      <c r="Q29" t="str">
        <f t="shared" si="4"/>
        <v/>
      </c>
      <c r="R29" t="str">
        <f t="shared" si="5"/>
        <v/>
      </c>
      <c r="S29" t="str">
        <f t="shared" si="6"/>
        <v/>
      </c>
      <c r="T29" t="str">
        <f t="shared" si="7"/>
        <v/>
      </c>
      <c r="U29">
        <f t="shared" si="8"/>
        <v>0</v>
      </c>
      <c r="V29">
        <f t="shared" si="11"/>
        <v>0</v>
      </c>
    </row>
    <row r="30" spans="1:22" x14ac:dyDescent="0.5">
      <c r="A30">
        <v>523.7249755859375</v>
      </c>
      <c r="B30">
        <v>414.5</v>
      </c>
      <c r="H30" t="s">
        <v>516</v>
      </c>
      <c r="I30">
        <f>(I26-I6)/I6</f>
        <v>-0.99984174729683517</v>
      </c>
      <c r="J30">
        <f>'hidden params'!J30</f>
        <v>0</v>
      </c>
      <c r="K30" t="str">
        <f t="shared" si="0"/>
        <v/>
      </c>
      <c r="L30">
        <f t="shared" si="1"/>
        <v>0</v>
      </c>
      <c r="M30">
        <f t="shared" si="9"/>
        <v>0</v>
      </c>
      <c r="N30">
        <f t="shared" si="2"/>
        <v>0</v>
      </c>
      <c r="O30">
        <f t="shared" si="10"/>
        <v>0</v>
      </c>
      <c r="P30" t="str">
        <f t="shared" si="3"/>
        <v/>
      </c>
      <c r="Q30" t="str">
        <f t="shared" si="4"/>
        <v/>
      </c>
      <c r="R30" t="str">
        <f t="shared" si="5"/>
        <v/>
      </c>
      <c r="S30" t="str">
        <f t="shared" si="6"/>
        <v/>
      </c>
      <c r="T30" t="str">
        <f t="shared" si="7"/>
        <v/>
      </c>
      <c r="U30">
        <f t="shared" si="8"/>
        <v>0</v>
      </c>
      <c r="V30">
        <f t="shared" si="11"/>
        <v>0</v>
      </c>
    </row>
    <row r="31" spans="1:22" x14ac:dyDescent="0.5">
      <c r="A31">
        <v>523.7349853515625</v>
      </c>
      <c r="B31">
        <v>942</v>
      </c>
      <c r="H31" t="s">
        <v>475</v>
      </c>
      <c r="I31" t="e">
        <f>(0.25* 0.0058*I22*I19)*EXP(-((I17-0.5)^2)/(2*((0.174318)^2)))</f>
        <v>#DIV/0!</v>
      </c>
    </row>
    <row r="32" spans="1:22" x14ac:dyDescent="0.5">
      <c r="A32">
        <v>523.7449951171875</v>
      </c>
      <c r="B32">
        <v>5739</v>
      </c>
      <c r="H32" t="s">
        <v>498</v>
      </c>
      <c r="I32" t="e">
        <f xml:space="preserve"> 1/ (0.01 * $R$69)</f>
        <v>#VALUE!</v>
      </c>
    </row>
    <row r="33" spans="1:9" x14ac:dyDescent="0.5">
      <c r="A33">
        <v>523.7550048828125</v>
      </c>
      <c r="B33">
        <v>62250</v>
      </c>
      <c r="F33">
        <v>18690</v>
      </c>
      <c r="H33" t="s">
        <v>499</v>
      </c>
      <c r="I33" t="e">
        <f xml:space="preserve"> 1/ (0.01 * $R$72)</f>
        <v>#VALUE!</v>
      </c>
    </row>
    <row r="34" spans="1:9" x14ac:dyDescent="0.5">
      <c r="A34">
        <v>523.7650146484375</v>
      </c>
      <c r="B34">
        <v>220800</v>
      </c>
      <c r="H34" t="s">
        <v>522</v>
      </c>
      <c r="I34" t="e">
        <f xml:space="preserve"> 1/ (0.01 * $R$75)</f>
        <v>#VALUE!</v>
      </c>
    </row>
    <row r="35" spans="1:9" ht="14.7" thickBot="1" x14ac:dyDescent="0.55000000000000004">
      <c r="A35">
        <v>523.7750244140625</v>
      </c>
      <c r="B35">
        <v>304100</v>
      </c>
    </row>
    <row r="36" spans="1:9" x14ac:dyDescent="0.5">
      <c r="A36">
        <v>523.78497314453125</v>
      </c>
      <c r="B36">
        <v>172700</v>
      </c>
      <c r="G36" s="14">
        <v>30</v>
      </c>
      <c r="H36" s="15"/>
      <c r="I36" s="18"/>
    </row>
    <row r="37" spans="1:9" x14ac:dyDescent="0.5">
      <c r="A37">
        <v>523.79498291015625</v>
      </c>
      <c r="B37">
        <v>34400</v>
      </c>
      <c r="G37" s="13" t="s">
        <v>461</v>
      </c>
      <c r="I37" s="19"/>
    </row>
    <row r="38" spans="1:9" x14ac:dyDescent="0.5">
      <c r="A38">
        <v>523.80499267578125</v>
      </c>
      <c r="B38">
        <v>2783</v>
      </c>
      <c r="G38" s="13" t="s">
        <v>463</v>
      </c>
      <c r="H38">
        <f>AVERAGE(M101:M110)</f>
        <v>1.5054631588518466</v>
      </c>
      <c r="I38" s="19">
        <f>STDEV(M101:M110)</f>
        <v>0.36493771217910581</v>
      </c>
    </row>
    <row r="39" spans="1:9" x14ac:dyDescent="0.5">
      <c r="A39">
        <v>523.81500244140625</v>
      </c>
      <c r="B39">
        <v>891.5</v>
      </c>
      <c r="G39" s="13" t="s">
        <v>465</v>
      </c>
      <c r="H39">
        <f>AVERAGE(O101:O110)</f>
        <v>2.4175067801048242</v>
      </c>
      <c r="I39" s="19">
        <f>STDEV(O101:O110)</f>
        <v>0.28571892163294638</v>
      </c>
    </row>
    <row r="40" spans="1:9" x14ac:dyDescent="0.5">
      <c r="A40">
        <v>523.82501220703125</v>
      </c>
      <c r="B40">
        <v>1451</v>
      </c>
      <c r="G40" s="13" t="s">
        <v>507</v>
      </c>
      <c r="H40">
        <f>AVERAGE(Q101:Q110)</f>
        <v>0.71039082765652706</v>
      </c>
      <c r="I40" s="19">
        <f>STDEV(Q101:Q110)</f>
        <v>5.8131144333850485E-2</v>
      </c>
    </row>
    <row r="41" spans="1:9" x14ac:dyDescent="0.5">
      <c r="A41">
        <v>523.83502197265625</v>
      </c>
      <c r="B41">
        <v>2365</v>
      </c>
      <c r="G41" s="13" t="s">
        <v>508</v>
      </c>
      <c r="H41">
        <f>AVERAGE(R101:R110)</f>
        <v>0.14448006421084797</v>
      </c>
      <c r="I41" s="19">
        <f>STDEV(R101:R110)</f>
        <v>2.9756726572472657E-2</v>
      </c>
    </row>
    <row r="42" spans="1:9" ht="14.7" thickBot="1" x14ac:dyDescent="0.55000000000000004">
      <c r="A42">
        <v>523.844970703125</v>
      </c>
      <c r="B42">
        <v>2233</v>
      </c>
      <c r="G42" s="16" t="s">
        <v>509</v>
      </c>
      <c r="H42" s="17">
        <f>AVERAGE(S101:S110)</f>
        <v>0.14512910813262492</v>
      </c>
      <c r="I42" s="20">
        <f>STDEV(S101:S110)</f>
        <v>3.5708858669399629E-2</v>
      </c>
    </row>
    <row r="43" spans="1:9" x14ac:dyDescent="0.5">
      <c r="A43">
        <v>523.85498046875</v>
      </c>
      <c r="B43">
        <v>1250</v>
      </c>
      <c r="F43">
        <v>90.274932348077954</v>
      </c>
    </row>
    <row r="44" spans="1:9" x14ac:dyDescent="0.5">
      <c r="A44">
        <v>523.864990234375</v>
      </c>
      <c r="B44">
        <v>591.5</v>
      </c>
      <c r="F44">
        <f xml:space="preserve"> $F$51 / 2</f>
        <v>90.274932348077954</v>
      </c>
    </row>
    <row r="45" spans="1:9" x14ac:dyDescent="0.5">
      <c r="A45">
        <v>523.875</v>
      </c>
      <c r="B45">
        <v>420.20001220703125</v>
      </c>
    </row>
    <row r="46" spans="1:9" x14ac:dyDescent="0.5">
      <c r="A46">
        <v>523.885009765625</v>
      </c>
      <c r="B46">
        <v>452</v>
      </c>
    </row>
    <row r="47" spans="1:9" x14ac:dyDescent="0.5">
      <c r="A47">
        <v>523.89501953125</v>
      </c>
      <c r="B47">
        <v>597.79998779296875</v>
      </c>
    </row>
    <row r="48" spans="1:9" x14ac:dyDescent="0.5">
      <c r="A48">
        <v>523.905029296875</v>
      </c>
      <c r="B48">
        <v>650.79998779296875</v>
      </c>
    </row>
    <row r="49" spans="1:16" x14ac:dyDescent="0.5">
      <c r="A49">
        <v>523.91497802734375</v>
      </c>
      <c r="B49">
        <v>517.5</v>
      </c>
    </row>
    <row r="50" spans="1:16" x14ac:dyDescent="0.5">
      <c r="A50">
        <v>523.92498779296875</v>
      </c>
      <c r="B50">
        <v>329</v>
      </c>
      <c r="E50" t="s">
        <v>440</v>
      </c>
      <c r="F50">
        <f>MEDIAN(F54:F64)</f>
        <v>114.89249877929687</v>
      </c>
    </row>
    <row r="51" spans="1:16" x14ac:dyDescent="0.5">
      <c r="A51">
        <v>523.93499755859375</v>
      </c>
      <c r="B51">
        <v>231.30000305175781</v>
      </c>
      <c r="E51" t="s">
        <v>441</v>
      </c>
      <c r="F51">
        <f>AVERAGE(F54:F64)</f>
        <v>180.54986469615591</v>
      </c>
    </row>
    <row r="52" spans="1:16" x14ac:dyDescent="0.5">
      <c r="A52">
        <v>523.94500732421875</v>
      </c>
      <c r="B52">
        <v>419.70001220703125</v>
      </c>
      <c r="E52" t="s">
        <v>442</v>
      </c>
      <c r="F52">
        <f>SUM(E$1:E$8)</f>
        <v>941520</v>
      </c>
    </row>
    <row r="53" spans="1:16" x14ac:dyDescent="0.5">
      <c r="A53">
        <v>523.95501708984375</v>
      </c>
      <c r="B53">
        <v>1496</v>
      </c>
      <c r="E53" t="s">
        <v>443</v>
      </c>
      <c r="F53">
        <f>ABS(F52/F50)</f>
        <v>8194.7908697557014</v>
      </c>
    </row>
    <row r="54" spans="1:16" x14ac:dyDescent="0.5">
      <c r="A54">
        <v>523.96502685546875</v>
      </c>
      <c r="B54">
        <v>2619</v>
      </c>
      <c r="F54">
        <f>AVERAGE(B1:B10)</f>
        <v>110.58500061035156</v>
      </c>
    </row>
    <row r="55" spans="1:16" x14ac:dyDescent="0.5">
      <c r="A55">
        <v>523.9749755859375</v>
      </c>
      <c r="B55">
        <v>2035</v>
      </c>
      <c r="F55">
        <v>599.70001220703125</v>
      </c>
    </row>
    <row r="56" spans="1:16" x14ac:dyDescent="0.5">
      <c r="A56">
        <v>523.9849853515625</v>
      </c>
      <c r="B56">
        <v>764.5</v>
      </c>
      <c r="F56">
        <v>334.5</v>
      </c>
    </row>
    <row r="57" spans="1:16" x14ac:dyDescent="0.5">
      <c r="A57">
        <v>523.9949951171875</v>
      </c>
      <c r="B57">
        <v>345.5</v>
      </c>
      <c r="F57">
        <v>243.5</v>
      </c>
    </row>
    <row r="58" spans="1:16" x14ac:dyDescent="0.5">
      <c r="A58">
        <v>524.0050048828125</v>
      </c>
      <c r="B58">
        <v>486.70001220703125</v>
      </c>
      <c r="F58">
        <v>119.19999694824219</v>
      </c>
    </row>
    <row r="59" spans="1:16" x14ac:dyDescent="0.5">
      <c r="A59">
        <v>524.0150146484375</v>
      </c>
      <c r="B59">
        <v>651.5</v>
      </c>
      <c r="F59">
        <v>48.25</v>
      </c>
    </row>
    <row r="60" spans="1:16" x14ac:dyDescent="0.5">
      <c r="A60">
        <v>524.0250244140625</v>
      </c>
      <c r="B60">
        <v>599.70001220703125</v>
      </c>
      <c r="F60">
        <v>76</v>
      </c>
    </row>
    <row r="61" spans="1:16" x14ac:dyDescent="0.5">
      <c r="A61">
        <v>524.03497314453125</v>
      </c>
      <c r="B61">
        <v>389.29998779296875</v>
      </c>
      <c r="F61">
        <v>93.75</v>
      </c>
      <c r="I61" s="22"/>
    </row>
    <row r="62" spans="1:16" x14ac:dyDescent="0.5">
      <c r="A62">
        <v>524.04498291015625</v>
      </c>
      <c r="B62">
        <v>212.69999694824219</v>
      </c>
      <c r="F62">
        <v>53.75</v>
      </c>
      <c r="I62" s="22"/>
    </row>
    <row r="63" spans="1:16" x14ac:dyDescent="0.5">
      <c r="A63">
        <v>524.05499267578125</v>
      </c>
      <c r="B63">
        <v>199.5</v>
      </c>
      <c r="F63">
        <f>AVERAGE(B$576:B$586)</f>
        <v>126.26363719593395</v>
      </c>
      <c r="I63" s="22"/>
    </row>
    <row r="64" spans="1:16" x14ac:dyDescent="0.5">
      <c r="A64">
        <v>524.06500244140625</v>
      </c>
      <c r="B64">
        <v>380.5</v>
      </c>
      <c r="O64" t="str">
        <f t="shared" ref="O64:O65" si="12">IF(ISNUMBER(R64),1/1^2,"")</f>
        <v/>
      </c>
      <c r="P64">
        <v>526.2860107421875</v>
      </c>
    </row>
    <row r="65" spans="1:20" x14ac:dyDescent="0.5">
      <c r="A65">
        <v>524.07501220703125</v>
      </c>
      <c r="B65">
        <v>664</v>
      </c>
      <c r="O65" t="str">
        <f t="shared" si="12"/>
        <v/>
      </c>
      <c r="P65">
        <v>526.7860107421875</v>
      </c>
      <c r="Q65">
        <v>2.3609250813173977E-10</v>
      </c>
      <c r="R65" t="s">
        <v>520</v>
      </c>
    </row>
    <row r="66" spans="1:20" x14ac:dyDescent="0.5">
      <c r="A66">
        <v>524.08502197265625</v>
      </c>
      <c r="B66">
        <v>782.70001220703125</v>
      </c>
      <c r="L66" t="str">
        <f t="shared" ref="L66:L75" si="13">IF(ISNUMBER(O66),1/1^2,"")</f>
        <v/>
      </c>
      <c r="N66">
        <v>0</v>
      </c>
      <c r="O66" t="str">
        <f t="shared" ref="O66:O75" si="14">IF(ISNUMBER(R66),SUM(T66,V66,X66)-2*($U$7),"")</f>
        <v/>
      </c>
      <c r="P66">
        <f t="shared" ref="P66:P75" si="15">IF(ISNUMBER(O66),L66*(O66-N66)^2,0)</f>
        <v>0</v>
      </c>
      <c r="Q66">
        <v>0</v>
      </c>
      <c r="R66" t="s">
        <v>520</v>
      </c>
      <c r="T66">
        <v>0</v>
      </c>
    </row>
    <row r="67" spans="1:20" x14ac:dyDescent="0.5">
      <c r="A67">
        <v>524.094970703125</v>
      </c>
      <c r="B67">
        <v>581.5</v>
      </c>
      <c r="L67" t="str">
        <f t="shared" si="13"/>
        <v/>
      </c>
      <c r="N67">
        <v>0</v>
      </c>
      <c r="O67" t="str">
        <f t="shared" si="14"/>
        <v/>
      </c>
      <c r="P67">
        <f t="shared" si="15"/>
        <v>0</v>
      </c>
      <c r="Q67">
        <v>0</v>
      </c>
      <c r="R67" t="s">
        <v>520</v>
      </c>
      <c r="T67">
        <v>0</v>
      </c>
    </row>
    <row r="68" spans="1:20" x14ac:dyDescent="0.5">
      <c r="A68">
        <v>524.10400390625</v>
      </c>
      <c r="B68">
        <v>340.79998779296875</v>
      </c>
      <c r="L68" t="str">
        <f t="shared" si="13"/>
        <v/>
      </c>
      <c r="N68">
        <v>0</v>
      </c>
      <c r="O68" t="str">
        <f t="shared" si="14"/>
        <v/>
      </c>
      <c r="P68">
        <f t="shared" si="15"/>
        <v>0</v>
      </c>
      <c r="Q68">
        <v>0</v>
      </c>
      <c r="R68" t="s">
        <v>520</v>
      </c>
      <c r="T68">
        <v>0</v>
      </c>
    </row>
    <row r="69" spans="1:20" x14ac:dyDescent="0.5">
      <c r="A69">
        <v>524.114990234375</v>
      </c>
      <c r="B69">
        <v>240.80000305175781</v>
      </c>
      <c r="L69" t="str">
        <f t="shared" si="13"/>
        <v/>
      </c>
      <c r="N69">
        <v>0</v>
      </c>
      <c r="O69" t="str">
        <f t="shared" si="14"/>
        <v/>
      </c>
      <c r="P69">
        <f t="shared" si="15"/>
        <v>0</v>
      </c>
      <c r="Q69">
        <v>0</v>
      </c>
      <c r="R69" t="s">
        <v>520</v>
      </c>
    </row>
    <row r="70" spans="1:20" x14ac:dyDescent="0.5">
      <c r="A70">
        <v>524.125</v>
      </c>
      <c r="B70">
        <v>221</v>
      </c>
      <c r="L70" t="str">
        <f t="shared" si="13"/>
        <v/>
      </c>
      <c r="N70">
        <v>0</v>
      </c>
      <c r="O70" t="str">
        <f t="shared" si="14"/>
        <v/>
      </c>
      <c r="P70">
        <f t="shared" si="15"/>
        <v>0</v>
      </c>
      <c r="Q70">
        <v>0</v>
      </c>
      <c r="R70" t="s">
        <v>520</v>
      </c>
    </row>
    <row r="71" spans="1:20" x14ac:dyDescent="0.5">
      <c r="A71">
        <v>524.135009765625</v>
      </c>
      <c r="B71">
        <v>291.5</v>
      </c>
      <c r="L71" t="str">
        <f t="shared" si="13"/>
        <v/>
      </c>
      <c r="N71">
        <v>0</v>
      </c>
      <c r="O71" t="str">
        <f t="shared" si="14"/>
        <v/>
      </c>
      <c r="P71">
        <f t="shared" si="15"/>
        <v>0</v>
      </c>
      <c r="Q71">
        <v>0</v>
      </c>
      <c r="R71" t="s">
        <v>520</v>
      </c>
    </row>
    <row r="72" spans="1:20" x14ac:dyDescent="0.5">
      <c r="A72">
        <v>524.14398193359375</v>
      </c>
      <c r="B72">
        <v>332.79998779296875</v>
      </c>
      <c r="L72" t="str">
        <f t="shared" si="13"/>
        <v/>
      </c>
      <c r="N72">
        <v>0</v>
      </c>
      <c r="O72" t="str">
        <f t="shared" si="14"/>
        <v/>
      </c>
      <c r="P72">
        <f t="shared" si="15"/>
        <v>0</v>
      </c>
      <c r="Q72">
        <v>0</v>
      </c>
      <c r="R72" t="s">
        <v>520</v>
      </c>
    </row>
    <row r="73" spans="1:20" x14ac:dyDescent="0.5">
      <c r="A73">
        <v>524.15399169921875</v>
      </c>
      <c r="B73">
        <v>274.5</v>
      </c>
      <c r="L73" t="str">
        <f t="shared" si="13"/>
        <v/>
      </c>
      <c r="N73">
        <v>0</v>
      </c>
      <c r="O73" t="str">
        <f t="shared" si="14"/>
        <v/>
      </c>
      <c r="P73">
        <f t="shared" si="15"/>
        <v>0</v>
      </c>
      <c r="Q73">
        <v>0</v>
      </c>
      <c r="R73" t="s">
        <v>520</v>
      </c>
    </row>
    <row r="74" spans="1:20" x14ac:dyDescent="0.5">
      <c r="A74">
        <v>524.16400146484375</v>
      </c>
      <c r="B74">
        <v>270.5</v>
      </c>
      <c r="L74" t="str">
        <f t="shared" si="13"/>
        <v/>
      </c>
      <c r="N74">
        <v>0</v>
      </c>
      <c r="O74" t="str">
        <f t="shared" si="14"/>
        <v/>
      </c>
      <c r="P74">
        <f t="shared" si="15"/>
        <v>0</v>
      </c>
      <c r="Q74">
        <v>0</v>
      </c>
      <c r="R74" t="s">
        <v>520</v>
      </c>
    </row>
    <row r="75" spans="1:20" x14ac:dyDescent="0.5">
      <c r="A75">
        <v>524.17401123046875</v>
      </c>
      <c r="B75">
        <v>352.70001220703125</v>
      </c>
      <c r="L75" t="str">
        <f t="shared" si="13"/>
        <v/>
      </c>
      <c r="N75">
        <v>0</v>
      </c>
      <c r="O75" t="str">
        <f t="shared" si="14"/>
        <v/>
      </c>
      <c r="P75">
        <f t="shared" si="15"/>
        <v>0</v>
      </c>
      <c r="Q75">
        <v>0</v>
      </c>
      <c r="R75" t="s">
        <v>520</v>
      </c>
    </row>
    <row r="76" spans="1:20" x14ac:dyDescent="0.5">
      <c r="A76">
        <v>524.18402099609375</v>
      </c>
      <c r="B76">
        <v>404.5</v>
      </c>
    </row>
    <row r="77" spans="1:20" x14ac:dyDescent="0.5">
      <c r="A77">
        <v>524.1939697265625</v>
      </c>
      <c r="B77">
        <v>390</v>
      </c>
      <c r="I77" t="s">
        <v>500</v>
      </c>
      <c r="J77" t="s">
        <v>501</v>
      </c>
      <c r="K77" t="s">
        <v>472</v>
      </c>
    </row>
    <row r="78" spans="1:20" x14ac:dyDescent="0.5">
      <c r="A78">
        <v>524.2039794921875</v>
      </c>
      <c r="B78">
        <v>401.5</v>
      </c>
      <c r="I78" t="e">
        <f>MIN(I32:I34)</f>
        <v>#VALUE!</v>
      </c>
      <c r="J78">
        <f>I30</f>
        <v>-0.99984174729683517</v>
      </c>
      <c r="K78" t="e">
        <f>I28</f>
        <v>#DIV/0!</v>
      </c>
    </row>
    <row r="79" spans="1:20" x14ac:dyDescent="0.5">
      <c r="A79">
        <v>524.2139892578125</v>
      </c>
      <c r="B79">
        <v>452</v>
      </c>
      <c r="I79">
        <f>8</f>
        <v>8</v>
      </c>
      <c r="J79" t="e">
        <f>J80*2</f>
        <v>#DIV/0!</v>
      </c>
      <c r="K79">
        <v>2</v>
      </c>
    </row>
    <row r="80" spans="1:20" x14ac:dyDescent="0.5">
      <c r="A80">
        <v>524.2239990234375</v>
      </c>
      <c r="B80">
        <v>462</v>
      </c>
      <c r="I80">
        <f>4</f>
        <v>4</v>
      </c>
      <c r="J80" t="e">
        <f>I31</f>
        <v>#DIV/0!</v>
      </c>
      <c r="K80">
        <v>1.5</v>
      </c>
    </row>
    <row r="81" spans="1:11" x14ac:dyDescent="0.5">
      <c r="A81">
        <v>524.2340087890625</v>
      </c>
      <c r="B81">
        <v>720.20001220703125</v>
      </c>
      <c r="I81">
        <f>2</f>
        <v>2</v>
      </c>
      <c r="J81" t="e">
        <f>J80/2</f>
        <v>#DIV/0!</v>
      </c>
      <c r="K81">
        <v>1</v>
      </c>
    </row>
    <row r="82" spans="1:11" x14ac:dyDescent="0.5">
      <c r="A82">
        <v>524.2440185546875</v>
      </c>
      <c r="B82">
        <v>2902</v>
      </c>
    </row>
    <row r="83" spans="1:11" x14ac:dyDescent="0.5">
      <c r="A83">
        <v>524.2540283203125</v>
      </c>
      <c r="B83">
        <v>36170</v>
      </c>
    </row>
    <row r="84" spans="1:11" x14ac:dyDescent="0.5">
      <c r="A84">
        <v>524.26397705078125</v>
      </c>
      <c r="B84">
        <v>167300</v>
      </c>
    </row>
    <row r="85" spans="1:11" x14ac:dyDescent="0.5">
      <c r="A85">
        <v>524.27398681640625</v>
      </c>
      <c r="B85">
        <v>279200</v>
      </c>
    </row>
    <row r="86" spans="1:11" x14ac:dyDescent="0.5">
      <c r="A86">
        <v>524.28399658203125</v>
      </c>
      <c r="B86">
        <v>193300</v>
      </c>
    </row>
    <row r="87" spans="1:11" x14ac:dyDescent="0.5">
      <c r="A87">
        <v>524.29400634765625</v>
      </c>
      <c r="B87">
        <v>51620</v>
      </c>
    </row>
    <row r="88" spans="1:11" x14ac:dyDescent="0.5">
      <c r="A88">
        <v>524.30401611328125</v>
      </c>
      <c r="B88">
        <v>4561</v>
      </c>
    </row>
    <row r="89" spans="1:11" x14ac:dyDescent="0.5">
      <c r="A89">
        <v>524.31402587890625</v>
      </c>
      <c r="B89">
        <v>783.79998779296875</v>
      </c>
      <c r="I89">
        <v>2837515598.7177219</v>
      </c>
    </row>
    <row r="90" spans="1:11" x14ac:dyDescent="0.5">
      <c r="A90">
        <v>524.323974609375</v>
      </c>
      <c r="B90">
        <v>871.70001220703125</v>
      </c>
      <c r="H90" t="s">
        <v>503</v>
      </c>
      <c r="I90">
        <f>((MIN(I24:I25)-I6)/(I98-I97))/((I6/(I96-I98)))</f>
        <v>0.32900054946922608</v>
      </c>
    </row>
    <row r="91" spans="1:11" x14ac:dyDescent="0.5">
      <c r="A91">
        <v>524.333984375</v>
      </c>
      <c r="B91">
        <v>1715</v>
      </c>
      <c r="H91" t="s">
        <v>504</v>
      </c>
      <c r="I91">
        <v>1</v>
      </c>
    </row>
    <row r="92" spans="1:11" x14ac:dyDescent="0.5">
      <c r="A92">
        <v>524.343994140625</v>
      </c>
      <c r="B92">
        <v>1994</v>
      </c>
      <c r="I92">
        <f>ROUND(I91,3-(1+INT(LOG10(I91))))</f>
        <v>1</v>
      </c>
    </row>
    <row r="93" spans="1:11" x14ac:dyDescent="0.5">
      <c r="A93">
        <v>524.35400390625</v>
      </c>
      <c r="B93">
        <v>1254</v>
      </c>
    </row>
    <row r="94" spans="1:11" x14ac:dyDescent="0.5">
      <c r="A94">
        <v>524.364013671875</v>
      </c>
      <c r="B94">
        <v>463.29998779296875</v>
      </c>
    </row>
    <row r="95" spans="1:11" x14ac:dyDescent="0.5">
      <c r="A95">
        <v>524.3740234375</v>
      </c>
      <c r="B95">
        <v>291.5</v>
      </c>
      <c r="I95" t="e">
        <f>ROUND(I94,3-(1+INT(LOG10(I94))))</f>
        <v>#NUM!</v>
      </c>
    </row>
    <row r="96" spans="1:11" x14ac:dyDescent="0.5">
      <c r="A96">
        <v>524.38397216796875</v>
      </c>
      <c r="B96">
        <v>1257</v>
      </c>
      <c r="H96" t="s">
        <v>502</v>
      </c>
      <c r="I96">
        <v>6</v>
      </c>
    </row>
    <row r="97" spans="1:19" x14ac:dyDescent="0.5">
      <c r="A97">
        <v>524.39398193359375</v>
      </c>
      <c r="B97">
        <v>2892</v>
      </c>
      <c r="H97" t="s">
        <v>23</v>
      </c>
      <c r="I97">
        <v>4</v>
      </c>
      <c r="J97" t="s">
        <v>467</v>
      </c>
      <c r="K97">
        <f>AVERAGE(K101:K120)</f>
        <v>0.18032478716919451</v>
      </c>
      <c r="L97">
        <f t="shared" ref="L97:P97" si="16">AVERAGE(L101:L120)</f>
        <v>354878.73680470255</v>
      </c>
      <c r="M97">
        <f t="shared" si="16"/>
        <v>1.5054631588518466</v>
      </c>
      <c r="N97">
        <f t="shared" si="16"/>
        <v>72075.70229268806</v>
      </c>
      <c r="O97">
        <f t="shared" si="16"/>
        <v>2.4175067801048242</v>
      </c>
      <c r="P97">
        <f t="shared" si="16"/>
        <v>72154.549239869782</v>
      </c>
    </row>
    <row r="98" spans="1:19" x14ac:dyDescent="0.5">
      <c r="A98">
        <v>524.40399169921875</v>
      </c>
      <c r="B98">
        <v>2836</v>
      </c>
      <c r="H98" t="s">
        <v>24</v>
      </c>
      <c r="I98">
        <v>7</v>
      </c>
      <c r="J98" t="s">
        <v>468</v>
      </c>
      <c r="K98">
        <f>K99/AVERAGE(K101:K120)</f>
        <v>0.57629969761784416</v>
      </c>
      <c r="L98">
        <f t="shared" ref="L98:P98" si="17">L99/AVERAGE(L101:L120)</f>
        <v>0.10698668350976864</v>
      </c>
      <c r="M98">
        <f t="shared" si="17"/>
        <v>0.24240892912811526</v>
      </c>
      <c r="N98">
        <f t="shared" si="17"/>
        <v>0.20885729343682632</v>
      </c>
      <c r="O98">
        <f t="shared" si="17"/>
        <v>0.11818743342699435</v>
      </c>
      <c r="P98">
        <f t="shared" si="17"/>
        <v>0.23657134025358922</v>
      </c>
    </row>
    <row r="99" spans="1:19" x14ac:dyDescent="0.5">
      <c r="A99">
        <v>524.41400146484375</v>
      </c>
      <c r="B99">
        <v>1147</v>
      </c>
      <c r="H99" t="s">
        <v>1</v>
      </c>
      <c r="I99">
        <v>10</v>
      </c>
      <c r="J99" t="s">
        <v>459</v>
      </c>
      <c r="K99">
        <f>STDEV(K101:K120)</f>
        <v>0.10392112031860891</v>
      </c>
      <c r="L99">
        <f t="shared" ref="L99:P99" si="18">STDEV(L101:L120)</f>
        <v>37967.299098871197</v>
      </c>
      <c r="M99">
        <f t="shared" si="18"/>
        <v>0.36493771217910581</v>
      </c>
      <c r="N99">
        <f t="shared" si="18"/>
        <v>15053.536103409286</v>
      </c>
      <c r="O99">
        <f t="shared" si="18"/>
        <v>0.28571892163294638</v>
      </c>
      <c r="P99">
        <f t="shared" si="18"/>
        <v>17069.698419069591</v>
      </c>
    </row>
    <row r="100" spans="1:19" x14ac:dyDescent="0.5">
      <c r="A100">
        <v>524.42401123046875</v>
      </c>
      <c r="B100">
        <v>192.80000305175781</v>
      </c>
      <c r="J100" t="s">
        <v>460</v>
      </c>
      <c r="K100" t="s">
        <v>461</v>
      </c>
      <c r="L100" t="s">
        <v>462</v>
      </c>
      <c r="M100" t="s">
        <v>463</v>
      </c>
      <c r="N100" t="s">
        <v>464</v>
      </c>
      <c r="O100" t="s">
        <v>465</v>
      </c>
      <c r="P100" t="s">
        <v>466</v>
      </c>
      <c r="Q100" t="s">
        <v>469</v>
      </c>
      <c r="R100" t="s">
        <v>470</v>
      </c>
      <c r="S100" t="s">
        <v>471</v>
      </c>
    </row>
    <row r="101" spans="1:19" x14ac:dyDescent="0.5">
      <c r="A101">
        <v>524.43402099609375</v>
      </c>
      <c r="B101">
        <v>150.80000305175781</v>
      </c>
      <c r="J101">
        <v>1</v>
      </c>
      <c r="K101">
        <v>0.28878946382898957</v>
      </c>
      <c r="L101">
        <v>364010.1792063099</v>
      </c>
      <c r="M101">
        <v>1.9632160293292147</v>
      </c>
      <c r="N101">
        <v>57418.005123602154</v>
      </c>
      <c r="O101">
        <v>2.1187012631156592</v>
      </c>
      <c r="P101">
        <v>67828.095879869055</v>
      </c>
      <c r="Q101">
        <f>L101/SUM(P101,N101,L101)</f>
        <v>0.74400716747106699</v>
      </c>
      <c r="R101">
        <f>N101/SUM(P101,N101,L101)</f>
        <v>0.11735772732234058</v>
      </c>
      <c r="S101">
        <f>P101/SUM(P101,N101,L101)</f>
        <v>0.13863510520659239</v>
      </c>
    </row>
    <row r="102" spans="1:19" x14ac:dyDescent="0.5">
      <c r="A102">
        <v>524.4439697265625</v>
      </c>
      <c r="B102">
        <v>302</v>
      </c>
      <c r="J102">
        <v>2</v>
      </c>
      <c r="K102">
        <v>0.26035320055326183</v>
      </c>
      <c r="L102">
        <v>382782.16461514734</v>
      </c>
      <c r="M102">
        <v>0.99844217057217521</v>
      </c>
      <c r="N102">
        <v>70613.26691560747</v>
      </c>
      <c r="O102">
        <v>2.654236119199997</v>
      </c>
      <c r="P102">
        <v>67460.47468264999</v>
      </c>
      <c r="Q102">
        <f t="shared" ref="Q102:Q110" si="19">L102/SUM(P102,N102,L102)</f>
        <v>0.73490990511743193</v>
      </c>
      <c r="R102">
        <f t="shared" ref="R102:R110" si="20">N102/SUM(P102,N102,L102)</f>
        <v>0.13557159681448605</v>
      </c>
      <c r="S102">
        <f t="shared" ref="S102:S110" si="21">P102/SUM(P102,N102,L102)</f>
        <v>0.12951849806808205</v>
      </c>
    </row>
    <row r="103" spans="1:19" x14ac:dyDescent="0.5">
      <c r="A103">
        <v>524.4539794921875</v>
      </c>
      <c r="B103">
        <v>919.5</v>
      </c>
      <c r="J103">
        <v>3</v>
      </c>
      <c r="K103">
        <v>0.18259205352346622</v>
      </c>
      <c r="L103">
        <v>333021.36077021348</v>
      </c>
      <c r="M103">
        <v>1.9727713432796752</v>
      </c>
      <c r="N103">
        <v>55696.868084732225</v>
      </c>
      <c r="O103">
        <v>2.0257893386181691</v>
      </c>
      <c r="P103">
        <v>64200.288543178991</v>
      </c>
      <c r="Q103">
        <f t="shared" si="19"/>
        <v>0.73527874877652855</v>
      </c>
      <c r="R103">
        <f t="shared" si="20"/>
        <v>0.12297326328076257</v>
      </c>
      <c r="S103">
        <f t="shared" si="21"/>
        <v>0.14174798794270896</v>
      </c>
    </row>
    <row r="104" spans="1:19" x14ac:dyDescent="0.5">
      <c r="A104">
        <v>524.4639892578125</v>
      </c>
      <c r="B104">
        <v>1728</v>
      </c>
      <c r="J104">
        <v>4</v>
      </c>
      <c r="K104">
        <v>0.11353233982286953</v>
      </c>
      <c r="L104">
        <v>340274.91867783183</v>
      </c>
      <c r="M104">
        <v>1.6178385810415745</v>
      </c>
      <c r="N104">
        <v>72856.424832837612</v>
      </c>
      <c r="O104">
        <v>2.0984261476669124</v>
      </c>
      <c r="P104">
        <v>83719.194293945824</v>
      </c>
      <c r="Q104">
        <f t="shared" si="19"/>
        <v>0.68486374228630453</v>
      </c>
      <c r="R104">
        <f t="shared" si="20"/>
        <v>0.14663650190409605</v>
      </c>
      <c r="S104">
        <f t="shared" si="21"/>
        <v>0.16849975580959942</v>
      </c>
    </row>
    <row r="105" spans="1:19" x14ac:dyDescent="0.5">
      <c r="A105">
        <v>524.4739990234375</v>
      </c>
      <c r="B105">
        <v>1620</v>
      </c>
      <c r="J105">
        <v>5</v>
      </c>
      <c r="K105">
        <v>0.20823643002464684</v>
      </c>
      <c r="L105">
        <v>349897.74924909876</v>
      </c>
      <c r="M105">
        <v>1.5170229539027043</v>
      </c>
      <c r="N105">
        <v>72220.651455524785</v>
      </c>
      <c r="O105">
        <v>2.560060770223838</v>
      </c>
      <c r="P105">
        <v>82722.164997841202</v>
      </c>
      <c r="Q105">
        <f t="shared" si="19"/>
        <v>0.69308564529126238</v>
      </c>
      <c r="R105">
        <f t="shared" si="20"/>
        <v>0.14305635553480678</v>
      </c>
      <c r="S105">
        <f t="shared" si="21"/>
        <v>0.16385799917393074</v>
      </c>
    </row>
    <row r="106" spans="1:19" x14ac:dyDescent="0.5">
      <c r="A106">
        <v>524.4840087890625</v>
      </c>
      <c r="B106">
        <v>788.5</v>
      </c>
      <c r="J106">
        <v>6</v>
      </c>
      <c r="K106">
        <v>4.6448380089494696E-7</v>
      </c>
      <c r="L106">
        <v>322656.31281754695</v>
      </c>
      <c r="M106">
        <v>1.5803167665354814</v>
      </c>
      <c r="N106">
        <v>68721.906024229538</v>
      </c>
      <c r="O106">
        <v>2.2059972290682563</v>
      </c>
      <c r="P106">
        <v>89190.26240354366</v>
      </c>
      <c r="Q106">
        <f t="shared" si="19"/>
        <v>0.67140548206872031</v>
      </c>
      <c r="R106">
        <f t="shared" si="20"/>
        <v>0.14300127600159537</v>
      </c>
      <c r="S106">
        <f t="shared" si="21"/>
        <v>0.18559324192968429</v>
      </c>
    </row>
    <row r="107" spans="1:19" x14ac:dyDescent="0.5">
      <c r="A107">
        <v>524.4940185546875</v>
      </c>
      <c r="B107">
        <v>299</v>
      </c>
      <c r="J107">
        <v>7</v>
      </c>
      <c r="K107">
        <v>0.26194396232965583</v>
      </c>
      <c r="L107">
        <v>432002.1306862249</v>
      </c>
      <c r="M107">
        <v>1.350181369538016</v>
      </c>
      <c r="N107">
        <v>58860.030891594812</v>
      </c>
      <c r="O107">
        <v>2.7994654635221679</v>
      </c>
      <c r="P107">
        <v>51970.451081203231</v>
      </c>
      <c r="Q107">
        <f t="shared" si="19"/>
        <v>0.79582935993859394</v>
      </c>
      <c r="R107">
        <f t="shared" si="20"/>
        <v>0.10843127240140119</v>
      </c>
      <c r="S107">
        <f t="shared" si="21"/>
        <v>9.5739367660004918E-2</v>
      </c>
    </row>
    <row r="108" spans="1:19" x14ac:dyDescent="0.5">
      <c r="A108">
        <v>524.5040283203125</v>
      </c>
      <c r="B108">
        <v>244.69999694824219</v>
      </c>
      <c r="J108">
        <v>8</v>
      </c>
      <c r="K108">
        <v>5.130487274467313E-2</v>
      </c>
      <c r="L108">
        <v>306292.4693181226</v>
      </c>
      <c r="M108">
        <v>1.0111980422367146</v>
      </c>
      <c r="N108">
        <v>103083.32577776253</v>
      </c>
      <c r="O108">
        <v>2.6079038174685922</v>
      </c>
      <c r="P108">
        <v>86994.41171111555</v>
      </c>
      <c r="Q108">
        <f t="shared" si="19"/>
        <v>0.61706457220389865</v>
      </c>
      <c r="R108">
        <f t="shared" si="20"/>
        <v>0.20767428093814566</v>
      </c>
      <c r="S108">
        <f t="shared" si="21"/>
        <v>0.17526114685795563</v>
      </c>
    </row>
    <row r="109" spans="1:19" x14ac:dyDescent="0.5">
      <c r="A109">
        <v>524.51397705078125</v>
      </c>
      <c r="B109">
        <v>294.70001220703125</v>
      </c>
      <c r="J109">
        <v>9</v>
      </c>
      <c r="K109">
        <v>0.305083216760003</v>
      </c>
      <c r="L109">
        <v>390675.30131399276</v>
      </c>
      <c r="M109">
        <v>1.858215009998005</v>
      </c>
      <c r="N109">
        <v>69254.333001079111</v>
      </c>
      <c r="O109">
        <v>2.7113470278219634</v>
      </c>
      <c r="P109">
        <v>39101.28323291937</v>
      </c>
      <c r="Q109">
        <f t="shared" si="19"/>
        <v>0.78286792977395425</v>
      </c>
      <c r="R109">
        <f t="shared" si="20"/>
        <v>0.13877763995337822</v>
      </c>
      <c r="S109">
        <f t="shared" si="21"/>
        <v>7.8354430272667502E-2</v>
      </c>
    </row>
    <row r="110" spans="1:19" x14ac:dyDescent="0.5">
      <c r="A110">
        <v>524.52398681640625</v>
      </c>
      <c r="B110">
        <v>334.5</v>
      </c>
      <c r="J110">
        <v>10</v>
      </c>
      <c r="K110">
        <v>0.1314118676205781</v>
      </c>
      <c r="L110">
        <v>327174.78139253688</v>
      </c>
      <c r="M110">
        <v>1.1854293220849041</v>
      </c>
      <c r="N110">
        <v>92032.21081991031</v>
      </c>
      <c r="O110">
        <v>2.3931406243426832</v>
      </c>
      <c r="P110">
        <v>88358.865572430936</v>
      </c>
      <c r="Q110">
        <f t="shared" si="19"/>
        <v>0.64459572363750983</v>
      </c>
      <c r="R110">
        <f t="shared" si="20"/>
        <v>0.18132072795746709</v>
      </c>
      <c r="S110">
        <f t="shared" si="21"/>
        <v>0.17408354840502316</v>
      </c>
    </row>
    <row r="111" spans="1:19" x14ac:dyDescent="0.5">
      <c r="A111">
        <v>524.53399658203125</v>
      </c>
      <c r="B111">
        <v>339.79998779296875</v>
      </c>
      <c r="J111">
        <v>11</v>
      </c>
    </row>
    <row r="112" spans="1:19" x14ac:dyDescent="0.5">
      <c r="A112">
        <v>524.54400634765625</v>
      </c>
      <c r="B112">
        <v>263.79998779296875</v>
      </c>
      <c r="J112">
        <v>12</v>
      </c>
    </row>
    <row r="113" spans="1:10" x14ac:dyDescent="0.5">
      <c r="A113">
        <v>524.55401611328125</v>
      </c>
      <c r="B113">
        <v>166.80000305175781</v>
      </c>
      <c r="J113">
        <v>13</v>
      </c>
    </row>
    <row r="114" spans="1:10" x14ac:dyDescent="0.5">
      <c r="A114">
        <v>524.56402587890625</v>
      </c>
      <c r="B114">
        <v>221.69999694824219</v>
      </c>
      <c r="J114">
        <v>14</v>
      </c>
    </row>
    <row r="115" spans="1:10" x14ac:dyDescent="0.5">
      <c r="A115">
        <v>524.573974609375</v>
      </c>
      <c r="B115">
        <v>410</v>
      </c>
      <c r="J115">
        <v>15</v>
      </c>
    </row>
    <row r="116" spans="1:10" x14ac:dyDescent="0.5">
      <c r="A116">
        <v>524.583984375</v>
      </c>
      <c r="B116">
        <v>516</v>
      </c>
      <c r="J116">
        <v>16</v>
      </c>
    </row>
    <row r="117" spans="1:10" x14ac:dyDescent="0.5">
      <c r="A117">
        <v>524.593994140625</v>
      </c>
      <c r="B117">
        <v>407.5</v>
      </c>
      <c r="J117">
        <v>17</v>
      </c>
    </row>
    <row r="118" spans="1:10" x14ac:dyDescent="0.5">
      <c r="A118">
        <v>524.60400390625</v>
      </c>
      <c r="B118">
        <v>238.19999694824219</v>
      </c>
      <c r="J118">
        <v>18</v>
      </c>
    </row>
    <row r="119" spans="1:10" x14ac:dyDescent="0.5">
      <c r="A119">
        <v>524.614013671875</v>
      </c>
      <c r="B119">
        <v>172.19999694824219</v>
      </c>
      <c r="J119">
        <v>19</v>
      </c>
    </row>
    <row r="120" spans="1:10" x14ac:dyDescent="0.5">
      <c r="A120">
        <v>524.6240234375</v>
      </c>
      <c r="B120">
        <v>176.80000305175781</v>
      </c>
      <c r="J120">
        <v>20</v>
      </c>
    </row>
    <row r="121" spans="1:10" x14ac:dyDescent="0.5">
      <c r="A121">
        <v>524.63397216796875</v>
      </c>
      <c r="B121">
        <v>211.80000305175781</v>
      </c>
    </row>
    <row r="122" spans="1:10" x14ac:dyDescent="0.5">
      <c r="A122">
        <v>524.64398193359375</v>
      </c>
      <c r="B122">
        <v>227.5</v>
      </c>
    </row>
    <row r="123" spans="1:10" x14ac:dyDescent="0.5">
      <c r="A123">
        <v>524.65399169921875</v>
      </c>
      <c r="B123">
        <v>209</v>
      </c>
    </row>
    <row r="124" spans="1:10" x14ac:dyDescent="0.5">
      <c r="A124">
        <v>524.66400146484375</v>
      </c>
      <c r="B124">
        <v>226.30000305175781</v>
      </c>
    </row>
    <row r="125" spans="1:10" x14ac:dyDescent="0.5">
      <c r="A125">
        <v>524.67401123046875</v>
      </c>
      <c r="B125">
        <v>285.5</v>
      </c>
    </row>
    <row r="126" spans="1:10" x14ac:dyDescent="0.5">
      <c r="A126">
        <v>524.68402099609375</v>
      </c>
      <c r="B126">
        <v>338</v>
      </c>
    </row>
    <row r="127" spans="1:10" x14ac:dyDescent="0.5">
      <c r="A127">
        <v>524.6939697265625</v>
      </c>
      <c r="B127">
        <v>380.29998779296875</v>
      </c>
    </row>
    <row r="128" spans="1:10" x14ac:dyDescent="0.5">
      <c r="A128">
        <v>524.7039794921875</v>
      </c>
      <c r="B128">
        <v>427.70001220703125</v>
      </c>
    </row>
    <row r="129" spans="1:2" x14ac:dyDescent="0.5">
      <c r="A129">
        <v>524.7139892578125</v>
      </c>
      <c r="B129">
        <v>464.29998779296875</v>
      </c>
    </row>
    <row r="130" spans="1:2" x14ac:dyDescent="0.5">
      <c r="A130">
        <v>524.7239990234375</v>
      </c>
      <c r="B130">
        <v>477.5</v>
      </c>
    </row>
    <row r="131" spans="1:2" x14ac:dyDescent="0.5">
      <c r="A131">
        <v>524.7340087890625</v>
      </c>
      <c r="B131">
        <v>575.29998779296875</v>
      </c>
    </row>
    <row r="132" spans="1:2" x14ac:dyDescent="0.5">
      <c r="A132">
        <v>524.7440185546875</v>
      </c>
      <c r="B132">
        <v>1881</v>
      </c>
    </row>
    <row r="133" spans="1:2" x14ac:dyDescent="0.5">
      <c r="A133">
        <v>524.7540283203125</v>
      </c>
      <c r="B133">
        <v>16780</v>
      </c>
    </row>
    <row r="134" spans="1:2" x14ac:dyDescent="0.5">
      <c r="A134">
        <v>524.76397705078125</v>
      </c>
      <c r="B134">
        <v>92140</v>
      </c>
    </row>
    <row r="135" spans="1:2" x14ac:dyDescent="0.5">
      <c r="A135">
        <v>524.77398681640625</v>
      </c>
      <c r="B135">
        <v>184800</v>
      </c>
    </row>
    <row r="136" spans="1:2" x14ac:dyDescent="0.5">
      <c r="A136">
        <v>524.78399658203125</v>
      </c>
      <c r="B136">
        <v>159100</v>
      </c>
    </row>
    <row r="137" spans="1:2" x14ac:dyDescent="0.5">
      <c r="A137">
        <v>524.79400634765625</v>
      </c>
      <c r="B137">
        <v>58150</v>
      </c>
    </row>
    <row r="138" spans="1:2" x14ac:dyDescent="0.5">
      <c r="A138">
        <v>524.80401611328125</v>
      </c>
      <c r="B138">
        <v>8034</v>
      </c>
    </row>
    <row r="139" spans="1:2" x14ac:dyDescent="0.5">
      <c r="A139">
        <v>524.81402587890625</v>
      </c>
      <c r="B139">
        <v>1424</v>
      </c>
    </row>
    <row r="140" spans="1:2" x14ac:dyDescent="0.5">
      <c r="A140">
        <v>524.823974609375</v>
      </c>
      <c r="B140">
        <v>1041</v>
      </c>
    </row>
    <row r="141" spans="1:2" x14ac:dyDescent="0.5">
      <c r="A141">
        <v>524.833984375</v>
      </c>
      <c r="B141">
        <v>1714</v>
      </c>
    </row>
    <row r="142" spans="1:2" x14ac:dyDescent="0.5">
      <c r="A142">
        <v>524.843994140625</v>
      </c>
      <c r="B142">
        <v>2071</v>
      </c>
    </row>
    <row r="143" spans="1:2" x14ac:dyDescent="0.5">
      <c r="A143">
        <v>524.85400390625</v>
      </c>
      <c r="B143">
        <v>1489</v>
      </c>
    </row>
    <row r="144" spans="1:2" x14ac:dyDescent="0.5">
      <c r="A144">
        <v>524.864013671875</v>
      </c>
      <c r="B144">
        <v>712</v>
      </c>
    </row>
    <row r="145" spans="1:2" x14ac:dyDescent="0.5">
      <c r="A145">
        <v>524.8740234375</v>
      </c>
      <c r="B145">
        <v>372.5</v>
      </c>
    </row>
    <row r="146" spans="1:2" x14ac:dyDescent="0.5">
      <c r="A146">
        <v>524.88397216796875</v>
      </c>
      <c r="B146">
        <v>725</v>
      </c>
    </row>
    <row r="147" spans="1:2" x14ac:dyDescent="0.5">
      <c r="A147">
        <v>524.89398193359375</v>
      </c>
      <c r="B147">
        <v>1794</v>
      </c>
    </row>
    <row r="148" spans="1:2" x14ac:dyDescent="0.5">
      <c r="A148">
        <v>524.90399169921875</v>
      </c>
      <c r="B148">
        <v>2140</v>
      </c>
    </row>
    <row r="149" spans="1:2" x14ac:dyDescent="0.5">
      <c r="A149">
        <v>524.91400146484375</v>
      </c>
      <c r="B149">
        <v>1135</v>
      </c>
    </row>
    <row r="150" spans="1:2" x14ac:dyDescent="0.5">
      <c r="A150">
        <v>524.92401123046875</v>
      </c>
      <c r="B150">
        <v>285</v>
      </c>
    </row>
    <row r="151" spans="1:2" x14ac:dyDescent="0.5">
      <c r="A151">
        <v>524.93402099609375</v>
      </c>
      <c r="B151">
        <v>140.80000305175781</v>
      </c>
    </row>
    <row r="152" spans="1:2" x14ac:dyDescent="0.5">
      <c r="A152">
        <v>524.9439697265625</v>
      </c>
      <c r="B152">
        <v>159.69999694824219</v>
      </c>
    </row>
    <row r="153" spans="1:2" x14ac:dyDescent="0.5">
      <c r="A153">
        <v>524.9539794921875</v>
      </c>
      <c r="B153">
        <v>292.79998779296875</v>
      </c>
    </row>
    <row r="154" spans="1:2" x14ac:dyDescent="0.5">
      <c r="A154">
        <v>524.9639892578125</v>
      </c>
      <c r="B154">
        <v>623.5</v>
      </c>
    </row>
    <row r="155" spans="1:2" x14ac:dyDescent="0.5">
      <c r="A155">
        <v>524.9739990234375</v>
      </c>
      <c r="B155">
        <v>748.5</v>
      </c>
    </row>
    <row r="156" spans="1:2" x14ac:dyDescent="0.5">
      <c r="A156">
        <v>524.9840087890625</v>
      </c>
      <c r="B156">
        <v>467.29998779296875</v>
      </c>
    </row>
    <row r="157" spans="1:2" x14ac:dyDescent="0.5">
      <c r="A157">
        <v>524.9940185546875</v>
      </c>
      <c r="B157">
        <v>266</v>
      </c>
    </row>
    <row r="158" spans="1:2" x14ac:dyDescent="0.5">
      <c r="A158">
        <v>525.0040283203125</v>
      </c>
      <c r="B158">
        <v>310.5</v>
      </c>
    </row>
    <row r="159" spans="1:2" x14ac:dyDescent="0.5">
      <c r="A159">
        <v>525.01397705078125</v>
      </c>
      <c r="B159">
        <v>328.79998779296875</v>
      </c>
    </row>
    <row r="160" spans="1:2" x14ac:dyDescent="0.5">
      <c r="A160">
        <v>525.02398681640625</v>
      </c>
      <c r="B160">
        <v>243.5</v>
      </c>
    </row>
    <row r="161" spans="1:2" x14ac:dyDescent="0.5">
      <c r="A161">
        <v>525.03399658203125</v>
      </c>
      <c r="B161">
        <v>164.30000305175781</v>
      </c>
    </row>
    <row r="162" spans="1:2" x14ac:dyDescent="0.5">
      <c r="A162">
        <v>525.04400634765625</v>
      </c>
      <c r="B162">
        <v>156.69999694824219</v>
      </c>
    </row>
    <row r="163" spans="1:2" x14ac:dyDescent="0.5">
      <c r="A163">
        <v>525.05401611328125</v>
      </c>
      <c r="B163">
        <v>182.69999694824219</v>
      </c>
    </row>
    <row r="164" spans="1:2" x14ac:dyDescent="0.5">
      <c r="A164">
        <v>525.06402587890625</v>
      </c>
      <c r="B164">
        <v>204.69999694824219</v>
      </c>
    </row>
    <row r="165" spans="1:2" x14ac:dyDescent="0.5">
      <c r="A165">
        <v>525.073974609375</v>
      </c>
      <c r="B165">
        <v>274.29998779296875</v>
      </c>
    </row>
    <row r="166" spans="1:2" x14ac:dyDescent="0.5">
      <c r="A166">
        <v>525.083984375</v>
      </c>
      <c r="B166">
        <v>340.20001220703125</v>
      </c>
    </row>
    <row r="167" spans="1:2" x14ac:dyDescent="0.5">
      <c r="A167">
        <v>525.093994140625</v>
      </c>
      <c r="B167">
        <v>279.70001220703125</v>
      </c>
    </row>
    <row r="168" spans="1:2" x14ac:dyDescent="0.5">
      <c r="A168">
        <v>525.10400390625</v>
      </c>
      <c r="B168">
        <v>177.30000305175781</v>
      </c>
    </row>
    <row r="169" spans="1:2" x14ac:dyDescent="0.5">
      <c r="A169">
        <v>525.114013671875</v>
      </c>
      <c r="B169">
        <v>110.5</v>
      </c>
    </row>
    <row r="170" spans="1:2" x14ac:dyDescent="0.5">
      <c r="A170">
        <v>525.1240234375</v>
      </c>
      <c r="B170">
        <v>74</v>
      </c>
    </row>
    <row r="171" spans="1:2" x14ac:dyDescent="0.5">
      <c r="A171">
        <v>525.13397216796875</v>
      </c>
      <c r="B171">
        <v>85</v>
      </c>
    </row>
    <row r="172" spans="1:2" x14ac:dyDescent="0.5">
      <c r="A172">
        <v>525.14398193359375</v>
      </c>
      <c r="B172">
        <v>134</v>
      </c>
    </row>
    <row r="173" spans="1:2" x14ac:dyDescent="0.5">
      <c r="A173">
        <v>525.15399169921875</v>
      </c>
      <c r="B173">
        <v>193</v>
      </c>
    </row>
    <row r="174" spans="1:2" x14ac:dyDescent="0.5">
      <c r="A174">
        <v>525.16400146484375</v>
      </c>
      <c r="B174">
        <v>220.80000305175781</v>
      </c>
    </row>
    <row r="175" spans="1:2" x14ac:dyDescent="0.5">
      <c r="A175">
        <v>525.17401123046875</v>
      </c>
      <c r="B175">
        <v>189</v>
      </c>
    </row>
    <row r="176" spans="1:2" x14ac:dyDescent="0.5">
      <c r="A176">
        <v>525.18499755859375</v>
      </c>
      <c r="B176">
        <v>134.5</v>
      </c>
    </row>
    <row r="177" spans="1:2" x14ac:dyDescent="0.5">
      <c r="A177">
        <v>525.19500732421875</v>
      </c>
      <c r="B177">
        <v>121.80000305175781</v>
      </c>
    </row>
    <row r="178" spans="1:2" x14ac:dyDescent="0.5">
      <c r="A178">
        <v>525.2039794921875</v>
      </c>
      <c r="B178">
        <v>139.5</v>
      </c>
    </row>
    <row r="179" spans="1:2" x14ac:dyDescent="0.5">
      <c r="A179">
        <v>525.2139892578125</v>
      </c>
      <c r="B179">
        <v>167.30000305175781</v>
      </c>
    </row>
    <row r="180" spans="1:2" x14ac:dyDescent="0.5">
      <c r="A180">
        <v>525.2239990234375</v>
      </c>
      <c r="B180">
        <v>177</v>
      </c>
    </row>
    <row r="181" spans="1:2" x14ac:dyDescent="0.5">
      <c r="A181">
        <v>525.2340087890625</v>
      </c>
      <c r="B181">
        <v>266.5</v>
      </c>
    </row>
    <row r="182" spans="1:2" x14ac:dyDescent="0.5">
      <c r="A182">
        <v>525.2449951171875</v>
      </c>
      <c r="B182">
        <v>1134</v>
      </c>
    </row>
    <row r="183" spans="1:2" x14ac:dyDescent="0.5">
      <c r="A183">
        <v>525.2550048828125</v>
      </c>
      <c r="B183">
        <v>7654</v>
      </c>
    </row>
    <row r="184" spans="1:2" x14ac:dyDescent="0.5">
      <c r="A184">
        <v>525.2650146484375</v>
      </c>
      <c r="B184">
        <v>41420</v>
      </c>
    </row>
    <row r="185" spans="1:2" x14ac:dyDescent="0.5">
      <c r="A185">
        <v>525.2750244140625</v>
      </c>
      <c r="B185">
        <v>96830</v>
      </c>
    </row>
    <row r="186" spans="1:2" x14ac:dyDescent="0.5">
      <c r="A186">
        <v>525.28497314453125</v>
      </c>
      <c r="B186">
        <v>103800</v>
      </c>
    </row>
    <row r="187" spans="1:2" x14ac:dyDescent="0.5">
      <c r="A187">
        <v>525.29400634765625</v>
      </c>
      <c r="B187">
        <v>51000</v>
      </c>
    </row>
    <row r="188" spans="1:2" x14ac:dyDescent="0.5">
      <c r="A188">
        <v>525.30499267578125</v>
      </c>
      <c r="B188">
        <v>10570</v>
      </c>
    </row>
    <row r="189" spans="1:2" x14ac:dyDescent="0.5">
      <c r="A189">
        <v>525.31500244140625</v>
      </c>
      <c r="B189">
        <v>1540</v>
      </c>
    </row>
    <row r="190" spans="1:2" x14ac:dyDescent="0.5">
      <c r="A190">
        <v>525.32501220703125</v>
      </c>
      <c r="B190">
        <v>535.29998779296875</v>
      </c>
    </row>
    <row r="191" spans="1:2" x14ac:dyDescent="0.5">
      <c r="A191">
        <v>525.33502197265625</v>
      </c>
      <c r="B191">
        <v>516.5</v>
      </c>
    </row>
    <row r="192" spans="1:2" x14ac:dyDescent="0.5">
      <c r="A192">
        <v>525.344970703125</v>
      </c>
      <c r="B192">
        <v>635.5</v>
      </c>
    </row>
    <row r="193" spans="1:2" x14ac:dyDescent="0.5">
      <c r="A193">
        <v>525.35498046875</v>
      </c>
      <c r="B193">
        <v>571.29998779296875</v>
      </c>
    </row>
    <row r="194" spans="1:2" x14ac:dyDescent="0.5">
      <c r="A194">
        <v>525.364990234375</v>
      </c>
      <c r="B194">
        <v>363.20001220703125</v>
      </c>
    </row>
    <row r="195" spans="1:2" x14ac:dyDescent="0.5">
      <c r="A195">
        <v>525.375</v>
      </c>
      <c r="B195">
        <v>203.5</v>
      </c>
    </row>
    <row r="196" spans="1:2" x14ac:dyDescent="0.5">
      <c r="A196">
        <v>525.385009765625</v>
      </c>
      <c r="B196">
        <v>263</v>
      </c>
    </row>
    <row r="197" spans="1:2" x14ac:dyDescent="0.5">
      <c r="A197">
        <v>525.39501953125</v>
      </c>
      <c r="B197">
        <v>530.5</v>
      </c>
    </row>
    <row r="198" spans="1:2" x14ac:dyDescent="0.5">
      <c r="A198">
        <v>525.405029296875</v>
      </c>
      <c r="B198">
        <v>659.5</v>
      </c>
    </row>
    <row r="199" spans="1:2" x14ac:dyDescent="0.5">
      <c r="A199">
        <v>525.41497802734375</v>
      </c>
      <c r="B199">
        <v>441.5</v>
      </c>
    </row>
    <row r="200" spans="1:2" x14ac:dyDescent="0.5">
      <c r="A200">
        <v>525.42498779296875</v>
      </c>
      <c r="B200">
        <v>170.19999694824219</v>
      </c>
    </row>
    <row r="201" spans="1:2" x14ac:dyDescent="0.5">
      <c r="A201">
        <v>525.43499755859375</v>
      </c>
      <c r="B201">
        <v>77</v>
      </c>
    </row>
    <row r="202" spans="1:2" x14ac:dyDescent="0.5">
      <c r="A202">
        <v>525.44500732421875</v>
      </c>
      <c r="B202">
        <v>103.80000305175781</v>
      </c>
    </row>
    <row r="203" spans="1:2" x14ac:dyDescent="0.5">
      <c r="A203">
        <v>525.45501708984375</v>
      </c>
      <c r="B203">
        <v>151.80000305175781</v>
      </c>
    </row>
    <row r="204" spans="1:2" x14ac:dyDescent="0.5">
      <c r="A204">
        <v>525.46502685546875</v>
      </c>
      <c r="B204">
        <v>208.69999694824219</v>
      </c>
    </row>
    <row r="205" spans="1:2" x14ac:dyDescent="0.5">
      <c r="A205">
        <v>525.4749755859375</v>
      </c>
      <c r="B205">
        <v>265</v>
      </c>
    </row>
    <row r="206" spans="1:2" x14ac:dyDescent="0.5">
      <c r="A206">
        <v>525.4849853515625</v>
      </c>
      <c r="B206">
        <v>214</v>
      </c>
    </row>
    <row r="207" spans="1:2" x14ac:dyDescent="0.5">
      <c r="A207">
        <v>525.4949951171875</v>
      </c>
      <c r="B207">
        <v>99.5</v>
      </c>
    </row>
    <row r="208" spans="1:2" x14ac:dyDescent="0.5">
      <c r="A208">
        <v>525.5050048828125</v>
      </c>
      <c r="B208">
        <v>56.25</v>
      </c>
    </row>
    <row r="209" spans="1:2" x14ac:dyDescent="0.5">
      <c r="A209">
        <v>525.5150146484375</v>
      </c>
      <c r="B209">
        <v>92</v>
      </c>
    </row>
    <row r="210" spans="1:2" x14ac:dyDescent="0.5">
      <c r="A210">
        <v>525.5250244140625</v>
      </c>
      <c r="B210">
        <v>125.80000305175781</v>
      </c>
    </row>
    <row r="211" spans="1:2" x14ac:dyDescent="0.5">
      <c r="A211">
        <v>525.53497314453125</v>
      </c>
      <c r="B211">
        <v>119.19999694824219</v>
      </c>
    </row>
    <row r="212" spans="1:2" x14ac:dyDescent="0.5">
      <c r="A212">
        <v>525.54498291015625</v>
      </c>
      <c r="B212">
        <v>128.5</v>
      </c>
    </row>
    <row r="213" spans="1:2" x14ac:dyDescent="0.5">
      <c r="A213">
        <v>525.55499267578125</v>
      </c>
      <c r="B213">
        <v>149</v>
      </c>
    </row>
    <row r="214" spans="1:2" x14ac:dyDescent="0.5">
      <c r="A214">
        <v>525.56500244140625</v>
      </c>
      <c r="B214">
        <v>112.5</v>
      </c>
    </row>
    <row r="215" spans="1:2" x14ac:dyDescent="0.5">
      <c r="A215">
        <v>525.57501220703125</v>
      </c>
      <c r="B215">
        <v>85</v>
      </c>
    </row>
    <row r="216" spans="1:2" x14ac:dyDescent="0.5">
      <c r="A216">
        <v>525.58502197265625</v>
      </c>
      <c r="B216">
        <v>124.5</v>
      </c>
    </row>
    <row r="217" spans="1:2" x14ac:dyDescent="0.5">
      <c r="A217">
        <v>525.594970703125</v>
      </c>
      <c r="B217">
        <v>138.5</v>
      </c>
    </row>
    <row r="218" spans="1:2" x14ac:dyDescent="0.5">
      <c r="A218">
        <v>525.60498046875</v>
      </c>
      <c r="B218">
        <v>121.5</v>
      </c>
    </row>
    <row r="219" spans="1:2" x14ac:dyDescent="0.5">
      <c r="A219">
        <v>525.614990234375</v>
      </c>
      <c r="B219">
        <v>143</v>
      </c>
    </row>
    <row r="220" spans="1:2" x14ac:dyDescent="0.5">
      <c r="A220">
        <v>525.625</v>
      </c>
      <c r="B220">
        <v>197.80000305175781</v>
      </c>
    </row>
    <row r="221" spans="1:2" x14ac:dyDescent="0.5">
      <c r="A221">
        <v>525.635009765625</v>
      </c>
      <c r="B221">
        <v>225.19999694824219</v>
      </c>
    </row>
    <row r="222" spans="1:2" x14ac:dyDescent="0.5">
      <c r="A222">
        <v>525.64501953125</v>
      </c>
      <c r="B222">
        <v>193.30000305175781</v>
      </c>
    </row>
    <row r="223" spans="1:2" x14ac:dyDescent="0.5">
      <c r="A223">
        <v>525.655029296875</v>
      </c>
      <c r="B223">
        <v>159</v>
      </c>
    </row>
    <row r="224" spans="1:2" x14ac:dyDescent="0.5">
      <c r="A224">
        <v>525.66497802734375</v>
      </c>
      <c r="B224">
        <v>161</v>
      </c>
    </row>
    <row r="225" spans="1:2" x14ac:dyDescent="0.5">
      <c r="A225">
        <v>525.67498779296875</v>
      </c>
      <c r="B225">
        <v>162.5</v>
      </c>
    </row>
    <row r="226" spans="1:2" x14ac:dyDescent="0.5">
      <c r="A226">
        <v>525.68499755859375</v>
      </c>
      <c r="B226">
        <v>180.30000305175781</v>
      </c>
    </row>
    <row r="227" spans="1:2" x14ac:dyDescent="0.5">
      <c r="A227">
        <v>525.69500732421875</v>
      </c>
      <c r="B227">
        <v>214.5</v>
      </c>
    </row>
    <row r="228" spans="1:2" x14ac:dyDescent="0.5">
      <c r="A228">
        <v>525.70501708984375</v>
      </c>
      <c r="B228">
        <v>204.30000305175781</v>
      </c>
    </row>
    <row r="229" spans="1:2" x14ac:dyDescent="0.5">
      <c r="A229">
        <v>525.71502685546875</v>
      </c>
      <c r="B229">
        <v>204.5</v>
      </c>
    </row>
    <row r="230" spans="1:2" x14ac:dyDescent="0.5">
      <c r="A230">
        <v>525.7249755859375</v>
      </c>
      <c r="B230">
        <v>351</v>
      </c>
    </row>
    <row r="231" spans="1:2" x14ac:dyDescent="0.5">
      <c r="A231">
        <v>525.7349853515625</v>
      </c>
      <c r="B231">
        <v>567.79998779296875</v>
      </c>
    </row>
    <row r="232" spans="1:2" x14ac:dyDescent="0.5">
      <c r="A232">
        <v>525.7449951171875</v>
      </c>
      <c r="B232">
        <v>915.79998779296875</v>
      </c>
    </row>
    <row r="233" spans="1:2" x14ac:dyDescent="0.5">
      <c r="A233">
        <v>525.7550048828125</v>
      </c>
      <c r="B233">
        <v>3505</v>
      </c>
    </row>
    <row r="234" spans="1:2" x14ac:dyDescent="0.5">
      <c r="A234">
        <v>525.7650146484375</v>
      </c>
      <c r="B234">
        <v>16000</v>
      </c>
    </row>
    <row r="235" spans="1:2" x14ac:dyDescent="0.5">
      <c r="A235">
        <v>525.7750244140625</v>
      </c>
      <c r="B235">
        <v>40490</v>
      </c>
    </row>
    <row r="236" spans="1:2" x14ac:dyDescent="0.5">
      <c r="A236">
        <v>525.78497314453125</v>
      </c>
      <c r="B236">
        <v>50930</v>
      </c>
    </row>
    <row r="237" spans="1:2" x14ac:dyDescent="0.5">
      <c r="A237">
        <v>525.79498291015625</v>
      </c>
      <c r="B237">
        <v>31270</v>
      </c>
    </row>
    <row r="238" spans="1:2" x14ac:dyDescent="0.5">
      <c r="A238">
        <v>525.80499267578125</v>
      </c>
      <c r="B238">
        <v>9078</v>
      </c>
    </row>
    <row r="239" spans="1:2" x14ac:dyDescent="0.5">
      <c r="A239">
        <v>525.81500244140625</v>
      </c>
      <c r="B239">
        <v>1654</v>
      </c>
    </row>
    <row r="240" spans="1:2" x14ac:dyDescent="0.5">
      <c r="A240">
        <v>525.82501220703125</v>
      </c>
      <c r="B240">
        <v>524</v>
      </c>
    </row>
    <row r="241" spans="1:2" x14ac:dyDescent="0.5">
      <c r="A241">
        <v>525.83502197265625</v>
      </c>
      <c r="B241">
        <v>409.5</v>
      </c>
    </row>
    <row r="242" spans="1:2" x14ac:dyDescent="0.5">
      <c r="A242">
        <v>525.844970703125</v>
      </c>
      <c r="B242">
        <v>453.70001220703125</v>
      </c>
    </row>
    <row r="243" spans="1:2" x14ac:dyDescent="0.5">
      <c r="A243">
        <v>525.85498046875</v>
      </c>
      <c r="B243">
        <v>377.29998779296875</v>
      </c>
    </row>
    <row r="244" spans="1:2" x14ac:dyDescent="0.5">
      <c r="A244">
        <v>525.864990234375</v>
      </c>
      <c r="B244">
        <v>238</v>
      </c>
    </row>
    <row r="245" spans="1:2" x14ac:dyDescent="0.5">
      <c r="A245">
        <v>525.875</v>
      </c>
      <c r="B245">
        <v>181.30000305175781</v>
      </c>
    </row>
    <row r="246" spans="1:2" x14ac:dyDescent="0.5">
      <c r="A246">
        <v>525.885009765625</v>
      </c>
      <c r="B246">
        <v>189.80000305175781</v>
      </c>
    </row>
    <row r="247" spans="1:2" x14ac:dyDescent="0.5">
      <c r="A247">
        <v>525.89501953125</v>
      </c>
      <c r="B247">
        <v>228.5</v>
      </c>
    </row>
    <row r="248" spans="1:2" x14ac:dyDescent="0.5">
      <c r="A248">
        <v>525.905029296875</v>
      </c>
      <c r="B248">
        <v>244.5</v>
      </c>
    </row>
    <row r="249" spans="1:2" x14ac:dyDescent="0.5">
      <c r="A249">
        <v>525.91497802734375</v>
      </c>
      <c r="B249">
        <v>204.5</v>
      </c>
    </row>
    <row r="250" spans="1:2" x14ac:dyDescent="0.5">
      <c r="A250">
        <v>525.92498779296875</v>
      </c>
      <c r="B250">
        <v>137.30000305175781</v>
      </c>
    </row>
    <row r="251" spans="1:2" x14ac:dyDescent="0.5">
      <c r="A251">
        <v>525.93499755859375</v>
      </c>
      <c r="B251">
        <v>73.75</v>
      </c>
    </row>
    <row r="252" spans="1:2" x14ac:dyDescent="0.5">
      <c r="A252">
        <v>525.94500732421875</v>
      </c>
      <c r="B252">
        <v>48.5</v>
      </c>
    </row>
    <row r="253" spans="1:2" x14ac:dyDescent="0.5">
      <c r="A253">
        <v>525.95501708984375</v>
      </c>
      <c r="B253">
        <v>82</v>
      </c>
    </row>
    <row r="254" spans="1:2" x14ac:dyDescent="0.5">
      <c r="A254">
        <v>525.96502685546875</v>
      </c>
      <c r="B254">
        <v>195.5</v>
      </c>
    </row>
    <row r="255" spans="1:2" x14ac:dyDescent="0.5">
      <c r="A255">
        <v>525.9749755859375</v>
      </c>
      <c r="B255">
        <v>298.5</v>
      </c>
    </row>
    <row r="256" spans="1:2" x14ac:dyDescent="0.5">
      <c r="A256">
        <v>525.9849853515625</v>
      </c>
      <c r="B256">
        <v>296.5</v>
      </c>
    </row>
    <row r="257" spans="1:2" x14ac:dyDescent="0.5">
      <c r="A257">
        <v>525.9949951171875</v>
      </c>
      <c r="B257">
        <v>210.69999694824219</v>
      </c>
    </row>
    <row r="258" spans="1:2" x14ac:dyDescent="0.5">
      <c r="A258">
        <v>526.0050048828125</v>
      </c>
      <c r="B258">
        <v>108.5</v>
      </c>
    </row>
    <row r="259" spans="1:2" x14ac:dyDescent="0.5">
      <c r="A259">
        <v>526.0150146484375</v>
      </c>
      <c r="B259">
        <v>67.25</v>
      </c>
    </row>
    <row r="260" spans="1:2" x14ac:dyDescent="0.5">
      <c r="A260">
        <v>526.0250244140625</v>
      </c>
      <c r="B260">
        <v>59</v>
      </c>
    </row>
    <row r="261" spans="1:2" x14ac:dyDescent="0.5">
      <c r="A261">
        <v>526.03497314453125</v>
      </c>
      <c r="B261">
        <v>48.25</v>
      </c>
    </row>
    <row r="262" spans="1:2" x14ac:dyDescent="0.5">
      <c r="A262">
        <v>526.04498291015625</v>
      </c>
      <c r="B262">
        <v>50.75</v>
      </c>
    </row>
    <row r="263" spans="1:2" x14ac:dyDescent="0.5">
      <c r="A263">
        <v>526.05499267578125</v>
      </c>
      <c r="B263">
        <v>58</v>
      </c>
    </row>
    <row r="264" spans="1:2" x14ac:dyDescent="0.5">
      <c r="A264">
        <v>526.06500244140625</v>
      </c>
      <c r="B264">
        <v>64</v>
      </c>
    </row>
    <row r="265" spans="1:2" x14ac:dyDescent="0.5">
      <c r="A265">
        <v>526.07501220703125</v>
      </c>
      <c r="B265">
        <v>54.25</v>
      </c>
    </row>
    <row r="266" spans="1:2" x14ac:dyDescent="0.5">
      <c r="A266">
        <v>526.08502197265625</v>
      </c>
      <c r="B266">
        <v>48.25</v>
      </c>
    </row>
    <row r="267" spans="1:2" x14ac:dyDescent="0.5">
      <c r="A267">
        <v>526.094970703125</v>
      </c>
      <c r="B267">
        <v>75.75</v>
      </c>
    </row>
    <row r="268" spans="1:2" x14ac:dyDescent="0.5">
      <c r="A268">
        <v>526.10498046875</v>
      </c>
      <c r="B268">
        <v>88</v>
      </c>
    </row>
    <row r="269" spans="1:2" x14ac:dyDescent="0.5">
      <c r="A269">
        <v>526.114990234375</v>
      </c>
      <c r="B269">
        <v>66</v>
      </c>
    </row>
    <row r="270" spans="1:2" x14ac:dyDescent="0.5">
      <c r="A270">
        <v>526.125</v>
      </c>
      <c r="B270">
        <v>59.5</v>
      </c>
    </row>
    <row r="271" spans="1:2" x14ac:dyDescent="0.5">
      <c r="A271">
        <v>526.135009765625</v>
      </c>
      <c r="B271">
        <v>67</v>
      </c>
    </row>
    <row r="272" spans="1:2" x14ac:dyDescent="0.5">
      <c r="A272">
        <v>526.14501953125</v>
      </c>
      <c r="B272">
        <v>54.25</v>
      </c>
    </row>
    <row r="273" spans="1:2" x14ac:dyDescent="0.5">
      <c r="A273">
        <v>526.155029296875</v>
      </c>
      <c r="B273">
        <v>42.75</v>
      </c>
    </row>
    <row r="274" spans="1:2" x14ac:dyDescent="0.5">
      <c r="A274">
        <v>526.16497802734375</v>
      </c>
      <c r="B274">
        <v>83</v>
      </c>
    </row>
    <row r="275" spans="1:2" x14ac:dyDescent="0.5">
      <c r="A275">
        <v>526.17498779296875</v>
      </c>
      <c r="B275">
        <v>111.69999694824219</v>
      </c>
    </row>
    <row r="276" spans="1:2" x14ac:dyDescent="0.5">
      <c r="A276">
        <v>526.18499755859375</v>
      </c>
      <c r="B276">
        <v>78.75</v>
      </c>
    </row>
    <row r="277" spans="1:2" x14ac:dyDescent="0.5">
      <c r="A277">
        <v>526.19500732421875</v>
      </c>
      <c r="B277">
        <v>61.25</v>
      </c>
    </row>
    <row r="278" spans="1:2" x14ac:dyDescent="0.5">
      <c r="A278">
        <v>526.20501708984375</v>
      </c>
      <c r="B278">
        <v>56.25</v>
      </c>
    </row>
    <row r="279" spans="1:2" x14ac:dyDescent="0.5">
      <c r="A279">
        <v>526.21502685546875</v>
      </c>
      <c r="B279">
        <v>57</v>
      </c>
    </row>
    <row r="280" spans="1:2" x14ac:dyDescent="0.5">
      <c r="A280">
        <v>526.2249755859375</v>
      </c>
      <c r="B280">
        <v>105.80000305175781</v>
      </c>
    </row>
    <row r="281" spans="1:2" x14ac:dyDescent="0.5">
      <c r="A281">
        <v>526.2349853515625</v>
      </c>
      <c r="B281">
        <v>152.30000305175781</v>
      </c>
    </row>
    <row r="282" spans="1:2" x14ac:dyDescent="0.5">
      <c r="A282">
        <v>526.2449951171875</v>
      </c>
      <c r="B282">
        <v>227</v>
      </c>
    </row>
    <row r="283" spans="1:2" x14ac:dyDescent="0.5">
      <c r="A283">
        <v>526.2550048828125</v>
      </c>
      <c r="B283">
        <v>1172</v>
      </c>
    </row>
    <row r="284" spans="1:2" x14ac:dyDescent="0.5">
      <c r="A284">
        <v>526.2659912109375</v>
      </c>
      <c r="B284">
        <v>5400</v>
      </c>
    </row>
    <row r="285" spans="1:2" x14ac:dyDescent="0.5">
      <c r="A285">
        <v>526.2760009765625</v>
      </c>
      <c r="B285">
        <v>13790</v>
      </c>
    </row>
    <row r="286" spans="1:2" x14ac:dyDescent="0.5">
      <c r="A286">
        <v>526.2860107421875</v>
      </c>
      <c r="B286">
        <v>18690</v>
      </c>
    </row>
    <row r="287" spans="1:2" x14ac:dyDescent="0.5">
      <c r="A287">
        <v>526.2960205078125</v>
      </c>
      <c r="B287">
        <v>13330</v>
      </c>
    </row>
    <row r="288" spans="1:2" x14ac:dyDescent="0.5">
      <c r="A288">
        <v>526.3060302734375</v>
      </c>
      <c r="B288">
        <v>4998</v>
      </c>
    </row>
    <row r="289" spans="1:2" x14ac:dyDescent="0.5">
      <c r="A289">
        <v>526.31597900390625</v>
      </c>
      <c r="B289">
        <v>1203</v>
      </c>
    </row>
    <row r="290" spans="1:2" x14ac:dyDescent="0.5">
      <c r="A290">
        <v>526.32598876953125</v>
      </c>
      <c r="B290">
        <v>359</v>
      </c>
    </row>
    <row r="291" spans="1:2" x14ac:dyDescent="0.5">
      <c r="A291">
        <v>526.33599853515625</v>
      </c>
      <c r="B291">
        <v>153.80000305175781</v>
      </c>
    </row>
    <row r="292" spans="1:2" x14ac:dyDescent="0.5">
      <c r="A292">
        <v>526.34600830078125</v>
      </c>
      <c r="B292">
        <v>95.5</v>
      </c>
    </row>
    <row r="293" spans="1:2" x14ac:dyDescent="0.5">
      <c r="A293">
        <v>526.35601806640625</v>
      </c>
      <c r="B293">
        <v>70.5</v>
      </c>
    </row>
    <row r="294" spans="1:2" x14ac:dyDescent="0.5">
      <c r="A294">
        <v>526.36602783203125</v>
      </c>
      <c r="B294">
        <v>67.75</v>
      </c>
    </row>
    <row r="295" spans="1:2" x14ac:dyDescent="0.5">
      <c r="A295">
        <v>526.3759765625</v>
      </c>
      <c r="B295">
        <v>69.5</v>
      </c>
    </row>
    <row r="296" spans="1:2" x14ac:dyDescent="0.5">
      <c r="A296">
        <v>526.385986328125</v>
      </c>
      <c r="B296">
        <v>86.5</v>
      </c>
    </row>
    <row r="297" spans="1:2" x14ac:dyDescent="0.5">
      <c r="A297">
        <v>526.39599609375</v>
      </c>
      <c r="B297">
        <v>115</v>
      </c>
    </row>
    <row r="298" spans="1:2" x14ac:dyDescent="0.5">
      <c r="A298">
        <v>526.406005859375</v>
      </c>
      <c r="B298">
        <v>132</v>
      </c>
    </row>
    <row r="299" spans="1:2" x14ac:dyDescent="0.5">
      <c r="A299">
        <v>526.416015625</v>
      </c>
      <c r="B299">
        <v>122.19999694824219</v>
      </c>
    </row>
    <row r="300" spans="1:2" x14ac:dyDescent="0.5">
      <c r="A300">
        <v>526.426025390625</v>
      </c>
      <c r="B300">
        <v>79.25</v>
      </c>
    </row>
    <row r="301" spans="1:2" x14ac:dyDescent="0.5">
      <c r="A301">
        <v>526.43597412109375</v>
      </c>
      <c r="B301">
        <v>41</v>
      </c>
    </row>
    <row r="302" spans="1:2" x14ac:dyDescent="0.5">
      <c r="A302">
        <v>526.44598388671875</v>
      </c>
      <c r="B302">
        <v>32.75</v>
      </c>
    </row>
    <row r="303" spans="1:2" x14ac:dyDescent="0.5">
      <c r="A303">
        <v>526.45599365234375</v>
      </c>
      <c r="B303">
        <v>42</v>
      </c>
    </row>
    <row r="304" spans="1:2" x14ac:dyDescent="0.5">
      <c r="A304">
        <v>526.46600341796875</v>
      </c>
      <c r="B304">
        <v>54</v>
      </c>
    </row>
    <row r="305" spans="1:2" x14ac:dyDescent="0.5">
      <c r="A305">
        <v>526.47601318359375</v>
      </c>
      <c r="B305">
        <v>67</v>
      </c>
    </row>
    <row r="306" spans="1:2" x14ac:dyDescent="0.5">
      <c r="A306">
        <v>526.48602294921875</v>
      </c>
      <c r="B306">
        <v>70.25</v>
      </c>
    </row>
    <row r="307" spans="1:2" x14ac:dyDescent="0.5">
      <c r="A307">
        <v>526.4959716796875</v>
      </c>
      <c r="B307">
        <v>63.25</v>
      </c>
    </row>
    <row r="308" spans="1:2" x14ac:dyDescent="0.5">
      <c r="A308">
        <v>526.5059814453125</v>
      </c>
      <c r="B308">
        <v>54.75</v>
      </c>
    </row>
    <row r="309" spans="1:2" x14ac:dyDescent="0.5">
      <c r="A309">
        <v>526.5159912109375</v>
      </c>
      <c r="B309">
        <v>45.5</v>
      </c>
    </row>
    <row r="310" spans="1:2" x14ac:dyDescent="0.5">
      <c r="A310">
        <v>526.5260009765625</v>
      </c>
      <c r="B310">
        <v>60.25</v>
      </c>
    </row>
    <row r="311" spans="1:2" x14ac:dyDescent="0.5">
      <c r="A311">
        <v>526.5360107421875</v>
      </c>
      <c r="B311">
        <v>76</v>
      </c>
    </row>
    <row r="312" spans="1:2" x14ac:dyDescent="0.5">
      <c r="A312">
        <v>526.5460205078125</v>
      </c>
      <c r="B312">
        <v>71.75</v>
      </c>
    </row>
    <row r="313" spans="1:2" x14ac:dyDescent="0.5">
      <c r="A313">
        <v>526.5560302734375</v>
      </c>
      <c r="B313">
        <v>63</v>
      </c>
    </row>
    <row r="314" spans="1:2" x14ac:dyDescent="0.5">
      <c r="A314">
        <v>526.56597900390625</v>
      </c>
      <c r="B314">
        <v>51</v>
      </c>
    </row>
    <row r="315" spans="1:2" x14ac:dyDescent="0.5">
      <c r="A315">
        <v>526.57598876953125</v>
      </c>
      <c r="B315">
        <v>55</v>
      </c>
    </row>
    <row r="316" spans="1:2" x14ac:dyDescent="0.5">
      <c r="A316">
        <v>526.58599853515625</v>
      </c>
      <c r="B316">
        <v>84.5</v>
      </c>
    </row>
    <row r="317" spans="1:2" x14ac:dyDescent="0.5">
      <c r="A317">
        <v>526.59600830078125</v>
      </c>
      <c r="B317">
        <v>136.69999694824219</v>
      </c>
    </row>
    <row r="318" spans="1:2" x14ac:dyDescent="0.5">
      <c r="A318">
        <v>526.60601806640625</v>
      </c>
      <c r="B318">
        <v>142</v>
      </c>
    </row>
    <row r="319" spans="1:2" x14ac:dyDescent="0.5">
      <c r="A319">
        <v>526.61602783203125</v>
      </c>
      <c r="B319">
        <v>86.5</v>
      </c>
    </row>
    <row r="320" spans="1:2" x14ac:dyDescent="0.5">
      <c r="A320">
        <v>526.6259765625</v>
      </c>
      <c r="B320">
        <v>114.80000305175781</v>
      </c>
    </row>
    <row r="321" spans="1:2" x14ac:dyDescent="0.5">
      <c r="A321">
        <v>526.635986328125</v>
      </c>
      <c r="B321">
        <v>224.30000305175781</v>
      </c>
    </row>
    <row r="322" spans="1:2" x14ac:dyDescent="0.5">
      <c r="A322">
        <v>526.64599609375</v>
      </c>
      <c r="B322">
        <v>246</v>
      </c>
    </row>
    <row r="323" spans="1:2" x14ac:dyDescent="0.5">
      <c r="A323">
        <v>526.656005859375</v>
      </c>
      <c r="B323">
        <v>175.19999694824219</v>
      </c>
    </row>
    <row r="324" spans="1:2" x14ac:dyDescent="0.5">
      <c r="A324">
        <v>526.666015625</v>
      </c>
      <c r="B324">
        <v>121.19999694824219</v>
      </c>
    </row>
    <row r="325" spans="1:2" x14ac:dyDescent="0.5">
      <c r="A325">
        <v>526.676025390625</v>
      </c>
      <c r="B325">
        <v>99.5</v>
      </c>
    </row>
    <row r="326" spans="1:2" x14ac:dyDescent="0.5">
      <c r="A326">
        <v>526.68597412109375</v>
      </c>
      <c r="B326">
        <v>102.80000305175781</v>
      </c>
    </row>
    <row r="327" spans="1:2" x14ac:dyDescent="0.5">
      <c r="A327">
        <v>526.69598388671875</v>
      </c>
      <c r="B327">
        <v>115.80000305175781</v>
      </c>
    </row>
    <row r="328" spans="1:2" x14ac:dyDescent="0.5">
      <c r="A328">
        <v>526.70599365234375</v>
      </c>
      <c r="B328">
        <v>114.5</v>
      </c>
    </row>
    <row r="329" spans="1:2" x14ac:dyDescent="0.5">
      <c r="A329">
        <v>526.71600341796875</v>
      </c>
      <c r="B329">
        <v>147.80000305175781</v>
      </c>
    </row>
    <row r="330" spans="1:2" x14ac:dyDescent="0.5">
      <c r="A330">
        <v>526.72601318359375</v>
      </c>
      <c r="B330">
        <v>173.19999694824219</v>
      </c>
    </row>
    <row r="331" spans="1:2" x14ac:dyDescent="0.5">
      <c r="A331">
        <v>526.73602294921875</v>
      </c>
      <c r="B331">
        <v>158.69999694824219</v>
      </c>
    </row>
    <row r="332" spans="1:2" x14ac:dyDescent="0.5">
      <c r="A332">
        <v>526.7459716796875</v>
      </c>
      <c r="B332">
        <v>228</v>
      </c>
    </row>
    <row r="333" spans="1:2" x14ac:dyDescent="0.5">
      <c r="A333">
        <v>526.7559814453125</v>
      </c>
      <c r="B333">
        <v>615.70001220703125</v>
      </c>
    </row>
    <row r="334" spans="1:2" x14ac:dyDescent="0.5">
      <c r="A334">
        <v>526.7659912109375</v>
      </c>
      <c r="B334">
        <v>1914</v>
      </c>
    </row>
    <row r="335" spans="1:2" x14ac:dyDescent="0.5">
      <c r="A335">
        <v>526.7760009765625</v>
      </c>
      <c r="B335">
        <v>4001</v>
      </c>
    </row>
    <row r="336" spans="1:2" x14ac:dyDescent="0.5">
      <c r="A336">
        <v>526.7860107421875</v>
      </c>
      <c r="B336">
        <v>5384</v>
      </c>
    </row>
    <row r="337" spans="1:2" x14ac:dyDescent="0.5">
      <c r="A337">
        <v>526.7960205078125</v>
      </c>
      <c r="B337">
        <v>4970</v>
      </c>
    </row>
    <row r="338" spans="1:2" x14ac:dyDescent="0.5">
      <c r="A338">
        <v>526.8060302734375</v>
      </c>
      <c r="B338">
        <v>3200</v>
      </c>
    </row>
    <row r="339" spans="1:2" x14ac:dyDescent="0.5">
      <c r="A339">
        <v>526.81597900390625</v>
      </c>
      <c r="B339">
        <v>1540</v>
      </c>
    </row>
    <row r="340" spans="1:2" x14ac:dyDescent="0.5">
      <c r="A340">
        <v>526.8270263671875</v>
      </c>
      <c r="B340">
        <v>826.20001220703125</v>
      </c>
    </row>
    <row r="341" spans="1:2" x14ac:dyDescent="0.5">
      <c r="A341">
        <v>526.83697509765625</v>
      </c>
      <c r="B341">
        <v>619.70001220703125</v>
      </c>
    </row>
    <row r="342" spans="1:2" x14ac:dyDescent="0.5">
      <c r="A342">
        <v>526.84698486328125</v>
      </c>
      <c r="B342">
        <v>490.70001220703125</v>
      </c>
    </row>
    <row r="343" spans="1:2" x14ac:dyDescent="0.5">
      <c r="A343">
        <v>526.85699462890625</v>
      </c>
      <c r="B343">
        <v>369</v>
      </c>
    </row>
    <row r="344" spans="1:2" x14ac:dyDescent="0.5">
      <c r="A344">
        <v>526.86700439453125</v>
      </c>
      <c r="B344">
        <v>242</v>
      </c>
    </row>
    <row r="345" spans="1:2" x14ac:dyDescent="0.5">
      <c r="A345">
        <v>526.87701416015625</v>
      </c>
      <c r="B345">
        <v>166</v>
      </c>
    </row>
    <row r="346" spans="1:2" x14ac:dyDescent="0.5">
      <c r="A346">
        <v>526.88702392578125</v>
      </c>
      <c r="B346">
        <v>130</v>
      </c>
    </row>
    <row r="347" spans="1:2" x14ac:dyDescent="0.5">
      <c r="A347">
        <v>526.89697265625</v>
      </c>
      <c r="B347">
        <v>109</v>
      </c>
    </row>
    <row r="348" spans="1:2" x14ac:dyDescent="0.5">
      <c r="A348">
        <v>526.906982421875</v>
      </c>
      <c r="B348">
        <v>99.25</v>
      </c>
    </row>
    <row r="349" spans="1:2" x14ac:dyDescent="0.5">
      <c r="A349">
        <v>526.9169921875</v>
      </c>
      <c r="B349">
        <v>91.5</v>
      </c>
    </row>
    <row r="350" spans="1:2" x14ac:dyDescent="0.5">
      <c r="A350">
        <v>526.927001953125</v>
      </c>
      <c r="B350">
        <v>89.75</v>
      </c>
    </row>
    <row r="351" spans="1:2" x14ac:dyDescent="0.5">
      <c r="A351">
        <v>526.93701171875</v>
      </c>
      <c r="B351">
        <v>92</v>
      </c>
    </row>
    <row r="352" spans="1:2" x14ac:dyDescent="0.5">
      <c r="A352">
        <v>526.947021484375</v>
      </c>
      <c r="B352">
        <v>92.25</v>
      </c>
    </row>
    <row r="353" spans="1:2" x14ac:dyDescent="0.5">
      <c r="A353">
        <v>526.95697021484375</v>
      </c>
      <c r="B353">
        <v>81.75</v>
      </c>
    </row>
    <row r="354" spans="1:2" x14ac:dyDescent="0.5">
      <c r="A354">
        <v>526.96697998046875</v>
      </c>
      <c r="B354">
        <v>78.25</v>
      </c>
    </row>
    <row r="355" spans="1:2" x14ac:dyDescent="0.5">
      <c r="A355">
        <v>526.97698974609375</v>
      </c>
      <c r="B355">
        <v>100.80000305175781</v>
      </c>
    </row>
    <row r="356" spans="1:2" x14ac:dyDescent="0.5">
      <c r="A356">
        <v>526.98699951171875</v>
      </c>
      <c r="B356">
        <v>111.30000305175781</v>
      </c>
    </row>
    <row r="357" spans="1:2" x14ac:dyDescent="0.5">
      <c r="A357">
        <v>526.99700927734375</v>
      </c>
      <c r="B357">
        <v>76.25</v>
      </c>
    </row>
    <row r="358" spans="1:2" x14ac:dyDescent="0.5">
      <c r="A358">
        <v>527.00701904296875</v>
      </c>
      <c r="B358">
        <v>78.25</v>
      </c>
    </row>
    <row r="359" spans="1:2" x14ac:dyDescent="0.5">
      <c r="A359">
        <v>527.01702880859375</v>
      </c>
      <c r="B359">
        <v>119.80000305175781</v>
      </c>
    </row>
    <row r="360" spans="1:2" x14ac:dyDescent="0.5">
      <c r="A360">
        <v>527.0269775390625</v>
      </c>
      <c r="B360">
        <v>93.75</v>
      </c>
    </row>
    <row r="361" spans="1:2" x14ac:dyDescent="0.5">
      <c r="A361">
        <v>527.0369873046875</v>
      </c>
      <c r="B361">
        <v>52.25</v>
      </c>
    </row>
    <row r="362" spans="1:2" x14ac:dyDescent="0.5">
      <c r="A362">
        <v>527.0469970703125</v>
      </c>
      <c r="B362">
        <v>64</v>
      </c>
    </row>
    <row r="363" spans="1:2" x14ac:dyDescent="0.5">
      <c r="A363">
        <v>527.0570068359375</v>
      </c>
      <c r="B363">
        <v>85.75</v>
      </c>
    </row>
    <row r="364" spans="1:2" x14ac:dyDescent="0.5">
      <c r="A364">
        <v>527.0670166015625</v>
      </c>
      <c r="B364">
        <v>82.75</v>
      </c>
    </row>
    <row r="365" spans="1:2" x14ac:dyDescent="0.5">
      <c r="A365">
        <v>527.0770263671875</v>
      </c>
      <c r="B365">
        <v>65</v>
      </c>
    </row>
    <row r="366" spans="1:2" x14ac:dyDescent="0.5">
      <c r="A366">
        <v>527.08697509765625</v>
      </c>
      <c r="B366">
        <v>45</v>
      </c>
    </row>
    <row r="367" spans="1:2" x14ac:dyDescent="0.5">
      <c r="A367">
        <v>527.09698486328125</v>
      </c>
      <c r="B367">
        <v>27.5</v>
      </c>
    </row>
    <row r="368" spans="1:2" x14ac:dyDescent="0.5">
      <c r="A368">
        <v>527.10699462890625</v>
      </c>
      <c r="B368">
        <v>15.75</v>
      </c>
    </row>
    <row r="369" spans="1:2" x14ac:dyDescent="0.5">
      <c r="A369">
        <v>527.11700439453125</v>
      </c>
      <c r="B369">
        <v>21.25</v>
      </c>
    </row>
    <row r="370" spans="1:2" x14ac:dyDescent="0.5">
      <c r="A370">
        <v>527.12701416015625</v>
      </c>
      <c r="B370">
        <v>46</v>
      </c>
    </row>
    <row r="371" spans="1:2" x14ac:dyDescent="0.5">
      <c r="A371">
        <v>527.13702392578125</v>
      </c>
      <c r="B371">
        <v>63</v>
      </c>
    </row>
    <row r="372" spans="1:2" x14ac:dyDescent="0.5">
      <c r="A372">
        <v>527.14697265625</v>
      </c>
      <c r="B372">
        <v>58.5</v>
      </c>
    </row>
    <row r="373" spans="1:2" x14ac:dyDescent="0.5">
      <c r="A373">
        <v>527.156982421875</v>
      </c>
      <c r="B373">
        <v>39.5</v>
      </c>
    </row>
    <row r="374" spans="1:2" x14ac:dyDescent="0.5">
      <c r="A374">
        <v>527.1669921875</v>
      </c>
      <c r="B374">
        <v>24.75</v>
      </c>
    </row>
    <row r="375" spans="1:2" x14ac:dyDescent="0.5">
      <c r="A375">
        <v>527.177001953125</v>
      </c>
      <c r="B375">
        <v>22.5</v>
      </c>
    </row>
    <row r="376" spans="1:2" x14ac:dyDescent="0.5">
      <c r="A376">
        <v>527.18701171875</v>
      </c>
      <c r="B376">
        <v>38.75</v>
      </c>
    </row>
    <row r="377" spans="1:2" x14ac:dyDescent="0.5">
      <c r="A377">
        <v>527.197021484375</v>
      </c>
      <c r="B377">
        <v>56.75</v>
      </c>
    </row>
    <row r="378" spans="1:2" x14ac:dyDescent="0.5">
      <c r="A378">
        <v>527.20697021484375</v>
      </c>
      <c r="B378">
        <v>60.5</v>
      </c>
    </row>
    <row r="379" spans="1:2" x14ac:dyDescent="0.5">
      <c r="A379">
        <v>527.21697998046875</v>
      </c>
      <c r="B379">
        <v>69.75</v>
      </c>
    </row>
    <row r="380" spans="1:2" x14ac:dyDescent="0.5">
      <c r="A380">
        <v>527.22698974609375</v>
      </c>
      <c r="B380">
        <v>74.75</v>
      </c>
    </row>
    <row r="381" spans="1:2" x14ac:dyDescent="0.5">
      <c r="A381">
        <v>527.23699951171875</v>
      </c>
      <c r="B381">
        <v>65.5</v>
      </c>
    </row>
    <row r="382" spans="1:2" x14ac:dyDescent="0.5">
      <c r="A382">
        <v>527.24700927734375</v>
      </c>
      <c r="B382">
        <v>56</v>
      </c>
    </row>
    <row r="383" spans="1:2" x14ac:dyDescent="0.5">
      <c r="A383">
        <v>527.25799560546875</v>
      </c>
      <c r="B383">
        <v>140.5</v>
      </c>
    </row>
    <row r="384" spans="1:2" x14ac:dyDescent="0.5">
      <c r="A384">
        <v>527.26800537109375</v>
      </c>
      <c r="B384">
        <v>533.5</v>
      </c>
    </row>
    <row r="385" spans="1:2" x14ac:dyDescent="0.5">
      <c r="A385">
        <v>527.27801513671875</v>
      </c>
      <c r="B385">
        <v>1246</v>
      </c>
    </row>
    <row r="386" spans="1:2" x14ac:dyDescent="0.5">
      <c r="A386">
        <v>527.28802490234375</v>
      </c>
      <c r="B386">
        <v>1767</v>
      </c>
    </row>
    <row r="387" spans="1:2" x14ac:dyDescent="0.5">
      <c r="A387">
        <v>527.2979736328125</v>
      </c>
      <c r="B387">
        <v>1588</v>
      </c>
    </row>
    <row r="388" spans="1:2" x14ac:dyDescent="0.5">
      <c r="A388">
        <v>527.3079833984375</v>
      </c>
      <c r="B388">
        <v>917.5</v>
      </c>
    </row>
    <row r="389" spans="1:2" x14ac:dyDescent="0.5">
      <c r="A389">
        <v>527.3179931640625</v>
      </c>
      <c r="B389">
        <v>386.5</v>
      </c>
    </row>
    <row r="390" spans="1:2" x14ac:dyDescent="0.5">
      <c r="A390">
        <v>527.3280029296875</v>
      </c>
      <c r="B390">
        <v>221.19999694824219</v>
      </c>
    </row>
    <row r="391" spans="1:2" x14ac:dyDescent="0.5">
      <c r="A391">
        <v>527.3380126953125</v>
      </c>
      <c r="B391">
        <v>177.80000305175781</v>
      </c>
    </row>
    <row r="392" spans="1:2" x14ac:dyDescent="0.5">
      <c r="A392">
        <v>527.3480224609375</v>
      </c>
      <c r="B392">
        <v>130.30000305175781</v>
      </c>
    </row>
    <row r="393" spans="1:2" x14ac:dyDescent="0.5">
      <c r="A393">
        <v>527.35797119140625</v>
      </c>
      <c r="B393">
        <v>102.80000305175781</v>
      </c>
    </row>
    <row r="394" spans="1:2" x14ac:dyDescent="0.5">
      <c r="A394">
        <v>527.36798095703125</v>
      </c>
      <c r="B394">
        <v>80.25</v>
      </c>
    </row>
    <row r="395" spans="1:2" x14ac:dyDescent="0.5">
      <c r="A395">
        <v>527.37799072265625</v>
      </c>
      <c r="B395">
        <v>57</v>
      </c>
    </row>
    <row r="396" spans="1:2" x14ac:dyDescent="0.5">
      <c r="A396">
        <v>527.38800048828125</v>
      </c>
      <c r="B396">
        <v>35.5</v>
      </c>
    </row>
    <row r="397" spans="1:2" x14ac:dyDescent="0.5">
      <c r="A397">
        <v>527.39801025390625</v>
      </c>
      <c r="B397">
        <v>17.5</v>
      </c>
    </row>
    <row r="398" spans="1:2" x14ac:dyDescent="0.5">
      <c r="A398">
        <v>527.40802001953125</v>
      </c>
      <c r="B398">
        <v>7</v>
      </c>
    </row>
    <row r="399" spans="1:2" x14ac:dyDescent="0.5">
      <c r="A399">
        <v>527.41802978515625</v>
      </c>
      <c r="B399">
        <v>8.25</v>
      </c>
    </row>
    <row r="400" spans="1:2" x14ac:dyDescent="0.5">
      <c r="A400">
        <v>527.427978515625</v>
      </c>
      <c r="B400">
        <v>11</v>
      </c>
    </row>
    <row r="401" spans="1:2" x14ac:dyDescent="0.5">
      <c r="A401">
        <v>527.43798828125</v>
      </c>
      <c r="B401">
        <v>8</v>
      </c>
    </row>
    <row r="402" spans="1:2" x14ac:dyDescent="0.5">
      <c r="A402">
        <v>527.447998046875</v>
      </c>
      <c r="B402">
        <v>17.75</v>
      </c>
    </row>
    <row r="403" spans="1:2" x14ac:dyDescent="0.5">
      <c r="A403">
        <v>527.4580078125</v>
      </c>
      <c r="B403">
        <v>29.75</v>
      </c>
    </row>
    <row r="404" spans="1:2" x14ac:dyDescent="0.5">
      <c r="A404">
        <v>527.468017578125</v>
      </c>
      <c r="B404">
        <v>20</v>
      </c>
    </row>
    <row r="405" spans="1:2" x14ac:dyDescent="0.5">
      <c r="A405">
        <v>527.47802734375</v>
      </c>
      <c r="B405">
        <v>13.5</v>
      </c>
    </row>
    <row r="406" spans="1:2" x14ac:dyDescent="0.5">
      <c r="A406">
        <v>527.48797607421875</v>
      </c>
      <c r="B406">
        <v>33.75</v>
      </c>
    </row>
    <row r="407" spans="1:2" x14ac:dyDescent="0.5">
      <c r="A407">
        <v>527.49798583984375</v>
      </c>
      <c r="B407">
        <v>51.75</v>
      </c>
    </row>
    <row r="408" spans="1:2" x14ac:dyDescent="0.5">
      <c r="A408">
        <v>527.50799560546875</v>
      </c>
      <c r="B408">
        <v>45.25</v>
      </c>
    </row>
    <row r="409" spans="1:2" x14ac:dyDescent="0.5">
      <c r="A409">
        <v>527.51800537109375</v>
      </c>
      <c r="B409">
        <v>40</v>
      </c>
    </row>
    <row r="410" spans="1:2" x14ac:dyDescent="0.5">
      <c r="A410">
        <v>527.52801513671875</v>
      </c>
      <c r="B410">
        <v>53.75</v>
      </c>
    </row>
    <row r="411" spans="1:2" x14ac:dyDescent="0.5">
      <c r="A411">
        <v>527.53802490234375</v>
      </c>
      <c r="B411">
        <v>79.75</v>
      </c>
    </row>
    <row r="412" spans="1:2" x14ac:dyDescent="0.5">
      <c r="A412">
        <v>527.5479736328125</v>
      </c>
      <c r="B412">
        <v>81.5</v>
      </c>
    </row>
    <row r="413" spans="1:2" x14ac:dyDescent="0.5">
      <c r="A413">
        <v>527.5579833984375</v>
      </c>
      <c r="B413">
        <v>86.75</v>
      </c>
    </row>
    <row r="414" spans="1:2" x14ac:dyDescent="0.5">
      <c r="A414">
        <v>527.5679931640625</v>
      </c>
      <c r="B414">
        <v>105.30000305175781</v>
      </c>
    </row>
    <row r="415" spans="1:2" x14ac:dyDescent="0.5">
      <c r="A415">
        <v>527.5780029296875</v>
      </c>
      <c r="B415">
        <v>71.5</v>
      </c>
    </row>
    <row r="416" spans="1:2" x14ac:dyDescent="0.5">
      <c r="A416">
        <v>527.5880126953125</v>
      </c>
      <c r="B416">
        <v>25.25</v>
      </c>
    </row>
    <row r="417" spans="1:2" x14ac:dyDescent="0.5">
      <c r="A417">
        <v>527.5980224609375</v>
      </c>
      <c r="B417">
        <v>10.75</v>
      </c>
    </row>
    <row r="418" spans="1:2" x14ac:dyDescent="0.5">
      <c r="A418">
        <v>527.60797119140625</v>
      </c>
      <c r="B418">
        <v>27.75</v>
      </c>
    </row>
    <row r="419" spans="1:2" x14ac:dyDescent="0.5">
      <c r="A419">
        <v>527.61798095703125</v>
      </c>
      <c r="B419">
        <v>57</v>
      </c>
    </row>
    <row r="420" spans="1:2" x14ac:dyDescent="0.5">
      <c r="A420">
        <v>527.62799072265625</v>
      </c>
      <c r="B420">
        <v>68.25</v>
      </c>
    </row>
    <row r="421" spans="1:2" x14ac:dyDescent="0.5">
      <c r="A421">
        <v>527.63800048828125</v>
      </c>
      <c r="B421">
        <v>78.5</v>
      </c>
    </row>
    <row r="422" spans="1:2" x14ac:dyDescent="0.5">
      <c r="A422">
        <v>527.64801025390625</v>
      </c>
      <c r="B422">
        <v>94</v>
      </c>
    </row>
    <row r="423" spans="1:2" x14ac:dyDescent="0.5">
      <c r="A423">
        <v>527.65899658203125</v>
      </c>
      <c r="B423">
        <v>109.69999694824219</v>
      </c>
    </row>
    <row r="424" spans="1:2" x14ac:dyDescent="0.5">
      <c r="A424">
        <v>527.66900634765625</v>
      </c>
      <c r="B424">
        <v>102.5</v>
      </c>
    </row>
    <row r="425" spans="1:2" x14ac:dyDescent="0.5">
      <c r="A425">
        <v>527.67901611328125</v>
      </c>
      <c r="B425">
        <v>65.25</v>
      </c>
    </row>
    <row r="426" spans="1:2" x14ac:dyDescent="0.5">
      <c r="A426">
        <v>527.68902587890625</v>
      </c>
      <c r="B426">
        <v>31.25</v>
      </c>
    </row>
    <row r="427" spans="1:2" x14ac:dyDescent="0.5">
      <c r="A427">
        <v>527.698974609375</v>
      </c>
      <c r="B427">
        <v>23</v>
      </c>
    </row>
    <row r="428" spans="1:2" x14ac:dyDescent="0.5">
      <c r="A428">
        <v>527.708984375</v>
      </c>
      <c r="B428">
        <v>37.75</v>
      </c>
    </row>
    <row r="429" spans="1:2" x14ac:dyDescent="0.5">
      <c r="A429">
        <v>527.718994140625</v>
      </c>
      <c r="B429">
        <v>59.75</v>
      </c>
    </row>
    <row r="430" spans="1:2" x14ac:dyDescent="0.5">
      <c r="A430">
        <v>527.72900390625</v>
      </c>
      <c r="B430">
        <v>117.5</v>
      </c>
    </row>
    <row r="431" spans="1:2" x14ac:dyDescent="0.5">
      <c r="A431">
        <v>527.739013671875</v>
      </c>
      <c r="B431">
        <v>182.69999694824219</v>
      </c>
    </row>
    <row r="432" spans="1:2" x14ac:dyDescent="0.5">
      <c r="A432">
        <v>527.7490234375</v>
      </c>
      <c r="B432">
        <v>192</v>
      </c>
    </row>
    <row r="433" spans="1:2" x14ac:dyDescent="0.5">
      <c r="A433">
        <v>527.75897216796875</v>
      </c>
      <c r="B433">
        <v>233.69999694824219</v>
      </c>
    </row>
    <row r="434" spans="1:2" x14ac:dyDescent="0.5">
      <c r="A434">
        <v>527.76898193359375</v>
      </c>
      <c r="B434">
        <v>406.70001220703125</v>
      </c>
    </row>
    <row r="435" spans="1:2" x14ac:dyDescent="0.5">
      <c r="A435">
        <v>527.77899169921875</v>
      </c>
      <c r="B435">
        <v>585.5</v>
      </c>
    </row>
    <row r="436" spans="1:2" x14ac:dyDescent="0.5">
      <c r="A436">
        <v>527.78900146484375</v>
      </c>
      <c r="B436">
        <v>629.79998779296875</v>
      </c>
    </row>
    <row r="437" spans="1:2" x14ac:dyDescent="0.5">
      <c r="A437">
        <v>527.79901123046875</v>
      </c>
      <c r="B437">
        <v>673.5</v>
      </c>
    </row>
    <row r="438" spans="1:2" x14ac:dyDescent="0.5">
      <c r="A438">
        <v>527.80902099609375</v>
      </c>
      <c r="B438">
        <v>678.5</v>
      </c>
    </row>
    <row r="439" spans="1:2" x14ac:dyDescent="0.5">
      <c r="A439">
        <v>527.8189697265625</v>
      </c>
      <c r="B439">
        <v>516.79998779296875</v>
      </c>
    </row>
    <row r="440" spans="1:2" x14ac:dyDescent="0.5">
      <c r="A440">
        <v>527.8289794921875</v>
      </c>
      <c r="B440">
        <v>370.29998779296875</v>
      </c>
    </row>
    <row r="441" spans="1:2" x14ac:dyDescent="0.5">
      <c r="A441">
        <v>527.8389892578125</v>
      </c>
      <c r="B441">
        <v>272.79998779296875</v>
      </c>
    </row>
    <row r="442" spans="1:2" x14ac:dyDescent="0.5">
      <c r="A442">
        <v>527.8489990234375</v>
      </c>
      <c r="B442">
        <v>157</v>
      </c>
    </row>
    <row r="443" spans="1:2" x14ac:dyDescent="0.5">
      <c r="A443">
        <v>527.8590087890625</v>
      </c>
      <c r="B443">
        <v>81</v>
      </c>
    </row>
    <row r="444" spans="1:2" x14ac:dyDescent="0.5">
      <c r="A444">
        <v>527.8690185546875</v>
      </c>
      <c r="B444">
        <v>65.25</v>
      </c>
    </row>
    <row r="445" spans="1:2" x14ac:dyDescent="0.5">
      <c r="A445">
        <v>527.8790283203125</v>
      </c>
      <c r="B445">
        <v>75.5</v>
      </c>
    </row>
    <row r="446" spans="1:2" x14ac:dyDescent="0.5">
      <c r="A446">
        <v>527.88897705078125</v>
      </c>
      <c r="B446">
        <v>101.80000305175781</v>
      </c>
    </row>
    <row r="447" spans="1:2" x14ac:dyDescent="0.5">
      <c r="A447">
        <v>527.89898681640625</v>
      </c>
      <c r="B447">
        <v>103.5</v>
      </c>
    </row>
    <row r="448" spans="1:2" x14ac:dyDescent="0.5">
      <c r="A448">
        <v>527.90899658203125</v>
      </c>
      <c r="B448">
        <v>45.25</v>
      </c>
    </row>
    <row r="449" spans="1:2" x14ac:dyDescent="0.5">
      <c r="A449">
        <v>527.91900634765625</v>
      </c>
      <c r="B449">
        <v>9.25</v>
      </c>
    </row>
    <row r="450" spans="1:2" x14ac:dyDescent="0.5">
      <c r="A450">
        <v>527.92901611328125</v>
      </c>
      <c r="B450">
        <v>29</v>
      </c>
    </row>
    <row r="451" spans="1:2" x14ac:dyDescent="0.5">
      <c r="A451">
        <v>527.93902587890625</v>
      </c>
      <c r="B451">
        <v>46.75</v>
      </c>
    </row>
    <row r="452" spans="1:2" x14ac:dyDescent="0.5">
      <c r="A452">
        <v>527.948974609375</v>
      </c>
      <c r="B452">
        <v>55.5</v>
      </c>
    </row>
    <row r="453" spans="1:2" x14ac:dyDescent="0.5">
      <c r="A453">
        <v>527.958984375</v>
      </c>
      <c r="B453">
        <v>68</v>
      </c>
    </row>
    <row r="454" spans="1:2" x14ac:dyDescent="0.5">
      <c r="A454">
        <v>527.969970703125</v>
      </c>
      <c r="B454">
        <v>64.25</v>
      </c>
    </row>
    <row r="455" spans="1:2" x14ac:dyDescent="0.5">
      <c r="A455">
        <v>527.97998046875</v>
      </c>
      <c r="B455">
        <v>84.75</v>
      </c>
    </row>
    <row r="456" spans="1:2" x14ac:dyDescent="0.5">
      <c r="A456">
        <v>527.989990234375</v>
      </c>
      <c r="B456">
        <v>115.80000305175781</v>
      </c>
    </row>
    <row r="457" spans="1:2" x14ac:dyDescent="0.5">
      <c r="A457">
        <v>528</v>
      </c>
      <c r="B457">
        <v>84.5</v>
      </c>
    </row>
    <row r="458" spans="1:2" x14ac:dyDescent="0.5">
      <c r="A458">
        <v>528.010009765625</v>
      </c>
      <c r="B458">
        <v>31</v>
      </c>
    </row>
    <row r="459" spans="1:2" x14ac:dyDescent="0.5">
      <c r="A459">
        <v>528.02001953125</v>
      </c>
      <c r="B459">
        <v>9</v>
      </c>
    </row>
    <row r="460" spans="1:2" x14ac:dyDescent="0.5">
      <c r="A460">
        <v>528.030029296875</v>
      </c>
      <c r="B460">
        <v>21.25</v>
      </c>
    </row>
    <row r="461" spans="1:2" x14ac:dyDescent="0.5">
      <c r="A461">
        <v>528.03997802734375</v>
      </c>
      <c r="B461">
        <v>67.25</v>
      </c>
    </row>
    <row r="462" spans="1:2" x14ac:dyDescent="0.5">
      <c r="A462">
        <v>528.04998779296875</v>
      </c>
      <c r="B462">
        <v>88</v>
      </c>
    </row>
    <row r="463" spans="1:2" x14ac:dyDescent="0.5">
      <c r="A463">
        <v>528.05999755859375</v>
      </c>
      <c r="B463">
        <v>45.25</v>
      </c>
    </row>
    <row r="464" spans="1:2" x14ac:dyDescent="0.5">
      <c r="A464">
        <v>528.07000732421875</v>
      </c>
      <c r="B464">
        <v>22</v>
      </c>
    </row>
    <row r="465" spans="1:2" x14ac:dyDescent="0.5">
      <c r="A465">
        <v>528.08001708984375</v>
      </c>
      <c r="B465">
        <v>36.75</v>
      </c>
    </row>
    <row r="466" spans="1:2" x14ac:dyDescent="0.5">
      <c r="A466">
        <v>528.09002685546875</v>
      </c>
      <c r="B466">
        <v>49.25</v>
      </c>
    </row>
    <row r="467" spans="1:2" x14ac:dyDescent="0.5">
      <c r="A467">
        <v>528.0999755859375</v>
      </c>
      <c r="B467">
        <v>50.25</v>
      </c>
    </row>
    <row r="468" spans="1:2" x14ac:dyDescent="0.5">
      <c r="A468">
        <v>528.1099853515625</v>
      </c>
      <c r="B468">
        <v>38.5</v>
      </c>
    </row>
    <row r="469" spans="1:2" x14ac:dyDescent="0.5">
      <c r="A469">
        <v>528.1199951171875</v>
      </c>
      <c r="B469">
        <v>40</v>
      </c>
    </row>
    <row r="470" spans="1:2" x14ac:dyDescent="0.5">
      <c r="A470">
        <v>528.1300048828125</v>
      </c>
      <c r="B470">
        <v>36.5</v>
      </c>
    </row>
    <row r="471" spans="1:2" x14ac:dyDescent="0.5">
      <c r="A471">
        <v>528.1400146484375</v>
      </c>
      <c r="B471">
        <v>12.5</v>
      </c>
    </row>
    <row r="472" spans="1:2" x14ac:dyDescent="0.5">
      <c r="A472">
        <v>528.1500244140625</v>
      </c>
      <c r="B472">
        <v>0</v>
      </c>
    </row>
    <row r="473" spans="1:2" x14ac:dyDescent="0.5">
      <c r="A473">
        <v>528.15997314453125</v>
      </c>
      <c r="B473">
        <v>0</v>
      </c>
    </row>
    <row r="474" spans="1:2" x14ac:dyDescent="0.5">
      <c r="A474">
        <v>528.16998291015625</v>
      </c>
      <c r="B474">
        <v>3</v>
      </c>
    </row>
    <row r="475" spans="1:2" x14ac:dyDescent="0.5">
      <c r="A475">
        <v>528.17999267578125</v>
      </c>
      <c r="B475">
        <v>7</v>
      </c>
    </row>
    <row r="476" spans="1:2" x14ac:dyDescent="0.5">
      <c r="A476">
        <v>528.19000244140625</v>
      </c>
      <c r="B476">
        <v>5</v>
      </c>
    </row>
    <row r="477" spans="1:2" x14ac:dyDescent="0.5">
      <c r="A477">
        <v>528.20001220703125</v>
      </c>
      <c r="B477">
        <v>9</v>
      </c>
    </row>
    <row r="478" spans="1:2" x14ac:dyDescent="0.5">
      <c r="A478">
        <v>528.21002197265625</v>
      </c>
      <c r="B478">
        <v>23.25</v>
      </c>
    </row>
    <row r="479" spans="1:2" x14ac:dyDescent="0.5">
      <c r="A479">
        <v>528.219970703125</v>
      </c>
      <c r="B479">
        <v>63.5</v>
      </c>
    </row>
    <row r="480" spans="1:2" x14ac:dyDescent="0.5">
      <c r="A480">
        <v>528.22998046875</v>
      </c>
      <c r="B480">
        <v>111</v>
      </c>
    </row>
    <row r="481" spans="1:2" x14ac:dyDescent="0.5">
      <c r="A481">
        <v>528.239990234375</v>
      </c>
      <c r="B481">
        <v>103.30000305175781</v>
      </c>
    </row>
    <row r="482" spans="1:2" x14ac:dyDescent="0.5">
      <c r="A482">
        <v>528.25</v>
      </c>
      <c r="B482">
        <v>81.75</v>
      </c>
    </row>
    <row r="483" spans="1:2" x14ac:dyDescent="0.5">
      <c r="A483">
        <v>528.260009765625</v>
      </c>
      <c r="B483">
        <v>90.5</v>
      </c>
    </row>
    <row r="484" spans="1:2" x14ac:dyDescent="0.5">
      <c r="A484">
        <v>528.27099609375</v>
      </c>
      <c r="B484">
        <v>125</v>
      </c>
    </row>
    <row r="485" spans="1:2" x14ac:dyDescent="0.5">
      <c r="A485">
        <v>528.281005859375</v>
      </c>
      <c r="B485">
        <v>196.19999694824219</v>
      </c>
    </row>
    <row r="486" spans="1:2" x14ac:dyDescent="0.5">
      <c r="A486">
        <v>528.291015625</v>
      </c>
      <c r="B486">
        <v>245.80000305175781</v>
      </c>
    </row>
    <row r="487" spans="1:2" x14ac:dyDescent="0.5">
      <c r="A487">
        <v>528.301025390625</v>
      </c>
      <c r="B487">
        <v>203</v>
      </c>
    </row>
    <row r="488" spans="1:2" x14ac:dyDescent="0.5">
      <c r="A488">
        <v>528.31097412109375</v>
      </c>
      <c r="B488">
        <v>146.19999694824219</v>
      </c>
    </row>
    <row r="489" spans="1:2" x14ac:dyDescent="0.5">
      <c r="A489">
        <v>528.32098388671875</v>
      </c>
      <c r="B489">
        <v>205.30000305175781</v>
      </c>
    </row>
    <row r="490" spans="1:2" x14ac:dyDescent="0.5">
      <c r="A490">
        <v>528.33099365234375</v>
      </c>
      <c r="B490">
        <v>263.79998779296875</v>
      </c>
    </row>
    <row r="491" spans="1:2" x14ac:dyDescent="0.5">
      <c r="A491">
        <v>528.34100341796875</v>
      </c>
      <c r="B491">
        <v>214.5</v>
      </c>
    </row>
    <row r="492" spans="1:2" x14ac:dyDescent="0.5">
      <c r="A492">
        <v>528.35101318359375</v>
      </c>
      <c r="B492">
        <v>143.30000305175781</v>
      </c>
    </row>
    <row r="493" spans="1:2" x14ac:dyDescent="0.5">
      <c r="A493">
        <v>528.36102294921875</v>
      </c>
      <c r="B493">
        <v>69.5</v>
      </c>
    </row>
    <row r="494" spans="1:2" x14ac:dyDescent="0.5">
      <c r="A494">
        <v>528.3709716796875</v>
      </c>
      <c r="B494">
        <v>37.75</v>
      </c>
    </row>
    <row r="495" spans="1:2" x14ac:dyDescent="0.5">
      <c r="A495">
        <v>528.3809814453125</v>
      </c>
      <c r="B495">
        <v>38.5</v>
      </c>
    </row>
    <row r="496" spans="1:2" x14ac:dyDescent="0.5">
      <c r="A496">
        <v>528.3909912109375</v>
      </c>
      <c r="B496">
        <v>28</v>
      </c>
    </row>
    <row r="497" spans="1:2" x14ac:dyDescent="0.5">
      <c r="A497">
        <v>528.4010009765625</v>
      </c>
      <c r="B497">
        <v>25.75</v>
      </c>
    </row>
    <row r="498" spans="1:2" x14ac:dyDescent="0.5">
      <c r="A498">
        <v>528.4110107421875</v>
      </c>
      <c r="B498">
        <v>12.25</v>
      </c>
    </row>
    <row r="499" spans="1:2" x14ac:dyDescent="0.5">
      <c r="A499">
        <v>528.4210205078125</v>
      </c>
      <c r="B499">
        <v>1</v>
      </c>
    </row>
    <row r="500" spans="1:2" x14ac:dyDescent="0.5">
      <c r="A500">
        <v>528.4310302734375</v>
      </c>
      <c r="B500">
        <v>7.5</v>
      </c>
    </row>
    <row r="501" spans="1:2" x14ac:dyDescent="0.5">
      <c r="A501">
        <v>528.44097900390625</v>
      </c>
      <c r="B501">
        <v>17.25</v>
      </c>
    </row>
    <row r="502" spans="1:2" x14ac:dyDescent="0.5">
      <c r="A502">
        <v>528.45098876953125</v>
      </c>
      <c r="B502">
        <v>19.25</v>
      </c>
    </row>
    <row r="503" spans="1:2" x14ac:dyDescent="0.5">
      <c r="A503">
        <v>528.46099853515625</v>
      </c>
      <c r="B503">
        <v>14</v>
      </c>
    </row>
    <row r="504" spans="1:2" x14ac:dyDescent="0.5">
      <c r="A504">
        <v>528.47100830078125</v>
      </c>
      <c r="B504">
        <v>13.25</v>
      </c>
    </row>
    <row r="505" spans="1:2" x14ac:dyDescent="0.5">
      <c r="A505">
        <v>528.48101806640625</v>
      </c>
      <c r="B505">
        <v>18</v>
      </c>
    </row>
    <row r="506" spans="1:2" x14ac:dyDescent="0.5">
      <c r="A506">
        <v>528.49102783203125</v>
      </c>
      <c r="B506">
        <v>16</v>
      </c>
    </row>
    <row r="507" spans="1:2" x14ac:dyDescent="0.5">
      <c r="A507">
        <v>528.5009765625</v>
      </c>
      <c r="B507">
        <v>11.75</v>
      </c>
    </row>
    <row r="508" spans="1:2" x14ac:dyDescent="0.5">
      <c r="A508">
        <v>528.510986328125</v>
      </c>
      <c r="B508">
        <v>12.75</v>
      </c>
    </row>
    <row r="509" spans="1:2" x14ac:dyDescent="0.5">
      <c r="A509">
        <v>528.52099609375</v>
      </c>
      <c r="B509">
        <v>8.5</v>
      </c>
    </row>
    <row r="510" spans="1:2" x14ac:dyDescent="0.5">
      <c r="A510">
        <v>528.531005859375</v>
      </c>
      <c r="B510">
        <v>8</v>
      </c>
    </row>
    <row r="511" spans="1:2" x14ac:dyDescent="0.5">
      <c r="A511">
        <v>528.541015625</v>
      </c>
      <c r="B511">
        <v>22.5</v>
      </c>
    </row>
    <row r="512" spans="1:2" x14ac:dyDescent="0.5">
      <c r="A512">
        <v>528.552001953125</v>
      </c>
      <c r="B512">
        <v>28</v>
      </c>
    </row>
    <row r="513" spans="1:2" x14ac:dyDescent="0.5">
      <c r="A513">
        <v>528.56201171875</v>
      </c>
      <c r="B513">
        <v>14</v>
      </c>
    </row>
    <row r="514" spans="1:2" x14ac:dyDescent="0.5">
      <c r="A514">
        <v>528.572021484375</v>
      </c>
      <c r="B514">
        <v>10.25</v>
      </c>
    </row>
    <row r="515" spans="1:2" x14ac:dyDescent="0.5">
      <c r="A515">
        <v>528.58197021484375</v>
      </c>
      <c r="B515">
        <v>15.5</v>
      </c>
    </row>
    <row r="516" spans="1:2" x14ac:dyDescent="0.5">
      <c r="A516">
        <v>528.59197998046875</v>
      </c>
      <c r="B516">
        <v>47.25</v>
      </c>
    </row>
    <row r="517" spans="1:2" x14ac:dyDescent="0.5">
      <c r="A517">
        <v>528.60198974609375</v>
      </c>
      <c r="B517">
        <v>149</v>
      </c>
    </row>
    <row r="518" spans="1:2" x14ac:dyDescent="0.5">
      <c r="A518">
        <v>528.61199951171875</v>
      </c>
      <c r="B518">
        <v>194.5</v>
      </c>
    </row>
    <row r="519" spans="1:2" x14ac:dyDescent="0.5">
      <c r="A519">
        <v>528.62200927734375</v>
      </c>
      <c r="B519">
        <v>112.5</v>
      </c>
    </row>
    <row r="520" spans="1:2" x14ac:dyDescent="0.5">
      <c r="A520">
        <v>528.63201904296875</v>
      </c>
      <c r="B520">
        <v>55.25</v>
      </c>
    </row>
    <row r="521" spans="1:2" x14ac:dyDescent="0.5">
      <c r="A521">
        <v>528.64202880859375</v>
      </c>
      <c r="B521">
        <v>60</v>
      </c>
    </row>
    <row r="522" spans="1:2" x14ac:dyDescent="0.5">
      <c r="A522">
        <v>528.6519775390625</v>
      </c>
      <c r="B522">
        <v>49.25</v>
      </c>
    </row>
    <row r="523" spans="1:2" x14ac:dyDescent="0.5">
      <c r="A523">
        <v>528.6619873046875</v>
      </c>
      <c r="B523">
        <v>45.25</v>
      </c>
    </row>
    <row r="524" spans="1:2" x14ac:dyDescent="0.5">
      <c r="A524">
        <v>528.6719970703125</v>
      </c>
      <c r="B524">
        <v>84.5</v>
      </c>
    </row>
    <row r="525" spans="1:2" x14ac:dyDescent="0.5">
      <c r="A525">
        <v>528.6820068359375</v>
      </c>
      <c r="B525">
        <v>104.30000305175781</v>
      </c>
    </row>
    <row r="526" spans="1:2" x14ac:dyDescent="0.5">
      <c r="A526">
        <v>528.6920166015625</v>
      </c>
      <c r="B526">
        <v>67.75</v>
      </c>
    </row>
    <row r="527" spans="1:2" x14ac:dyDescent="0.5">
      <c r="A527">
        <v>528.7020263671875</v>
      </c>
      <c r="B527">
        <v>33.25</v>
      </c>
    </row>
    <row r="528" spans="1:2" x14ac:dyDescent="0.5">
      <c r="A528">
        <v>528.71197509765625</v>
      </c>
      <c r="B528">
        <v>51.5</v>
      </c>
    </row>
    <row r="529" spans="1:2" x14ac:dyDescent="0.5">
      <c r="A529">
        <v>528.72198486328125</v>
      </c>
      <c r="B529">
        <v>113.80000305175781</v>
      </c>
    </row>
    <row r="530" spans="1:2" x14ac:dyDescent="0.5">
      <c r="A530">
        <v>528.73199462890625</v>
      </c>
      <c r="B530">
        <v>216.30000305175781</v>
      </c>
    </row>
    <row r="531" spans="1:2" x14ac:dyDescent="0.5">
      <c r="A531">
        <v>528.74200439453125</v>
      </c>
      <c r="B531">
        <v>327.70001220703125</v>
      </c>
    </row>
    <row r="532" spans="1:2" x14ac:dyDescent="0.5">
      <c r="A532">
        <v>528.75201416015625</v>
      </c>
      <c r="B532">
        <v>357.79998779296875</v>
      </c>
    </row>
    <row r="533" spans="1:2" x14ac:dyDescent="0.5">
      <c r="A533">
        <v>528.76202392578125</v>
      </c>
      <c r="B533">
        <v>375.20001220703125</v>
      </c>
    </row>
    <row r="534" spans="1:2" x14ac:dyDescent="0.5">
      <c r="A534">
        <v>528.77197265625</v>
      </c>
      <c r="B534">
        <v>459.79998779296875</v>
      </c>
    </row>
    <row r="535" spans="1:2" x14ac:dyDescent="0.5">
      <c r="A535">
        <v>528.781982421875</v>
      </c>
      <c r="B535">
        <v>557.70001220703125</v>
      </c>
    </row>
    <row r="536" spans="1:2" x14ac:dyDescent="0.5">
      <c r="A536">
        <v>528.7919921875</v>
      </c>
      <c r="B536">
        <v>648.5</v>
      </c>
    </row>
    <row r="537" spans="1:2" x14ac:dyDescent="0.5">
      <c r="A537">
        <v>528.802001953125</v>
      </c>
      <c r="B537">
        <v>676</v>
      </c>
    </row>
    <row r="538" spans="1:2" x14ac:dyDescent="0.5">
      <c r="A538">
        <v>528.81201171875</v>
      </c>
      <c r="B538">
        <v>676.29998779296875</v>
      </c>
    </row>
    <row r="539" spans="1:2" x14ac:dyDescent="0.5">
      <c r="A539">
        <v>528.822998046875</v>
      </c>
      <c r="B539">
        <v>631.70001220703125</v>
      </c>
    </row>
    <row r="540" spans="1:2" x14ac:dyDescent="0.5">
      <c r="A540">
        <v>528.8330078125</v>
      </c>
      <c r="B540">
        <v>494.20001220703125</v>
      </c>
    </row>
    <row r="541" spans="1:2" x14ac:dyDescent="0.5">
      <c r="A541">
        <v>528.843017578125</v>
      </c>
      <c r="B541">
        <v>404.5</v>
      </c>
    </row>
    <row r="542" spans="1:2" x14ac:dyDescent="0.5">
      <c r="A542">
        <v>528.85302734375</v>
      </c>
      <c r="B542">
        <v>338.20001220703125</v>
      </c>
    </row>
    <row r="543" spans="1:2" x14ac:dyDescent="0.5">
      <c r="A543">
        <v>528.86297607421875</v>
      </c>
      <c r="B543">
        <v>226</v>
      </c>
    </row>
    <row r="544" spans="1:2" x14ac:dyDescent="0.5">
      <c r="A544">
        <v>528.87298583984375</v>
      </c>
      <c r="B544">
        <v>121.5</v>
      </c>
    </row>
    <row r="545" spans="1:2" x14ac:dyDescent="0.5">
      <c r="A545">
        <v>528.88299560546875</v>
      </c>
      <c r="B545">
        <v>62.75</v>
      </c>
    </row>
    <row r="546" spans="1:2" x14ac:dyDescent="0.5">
      <c r="A546">
        <v>528.89300537109375</v>
      </c>
      <c r="B546">
        <v>42.75</v>
      </c>
    </row>
    <row r="547" spans="1:2" x14ac:dyDescent="0.5">
      <c r="A547">
        <v>528.90301513671875</v>
      </c>
      <c r="B547">
        <v>51.75</v>
      </c>
    </row>
    <row r="548" spans="1:2" x14ac:dyDescent="0.5">
      <c r="A548">
        <v>528.91302490234375</v>
      </c>
      <c r="B548">
        <v>68.25</v>
      </c>
    </row>
    <row r="549" spans="1:2" x14ac:dyDescent="0.5">
      <c r="A549">
        <v>528.9229736328125</v>
      </c>
      <c r="B549">
        <v>56</v>
      </c>
    </row>
    <row r="550" spans="1:2" x14ac:dyDescent="0.5">
      <c r="A550">
        <v>528.9329833984375</v>
      </c>
      <c r="B550">
        <v>44.25</v>
      </c>
    </row>
    <row r="551" spans="1:2" x14ac:dyDescent="0.5">
      <c r="A551">
        <v>528.9429931640625</v>
      </c>
      <c r="B551">
        <v>32.25</v>
      </c>
    </row>
    <row r="552" spans="1:2" x14ac:dyDescent="0.5">
      <c r="A552">
        <v>528.9530029296875</v>
      </c>
      <c r="B552">
        <v>26</v>
      </c>
    </row>
    <row r="553" spans="1:2" x14ac:dyDescent="0.5">
      <c r="A553">
        <v>528.9630126953125</v>
      </c>
      <c r="B553">
        <v>38.5</v>
      </c>
    </row>
    <row r="554" spans="1:2" x14ac:dyDescent="0.5">
      <c r="A554">
        <v>528.9730224609375</v>
      </c>
      <c r="B554">
        <v>43.75</v>
      </c>
    </row>
    <row r="555" spans="1:2" x14ac:dyDescent="0.5">
      <c r="A555">
        <v>528.98297119140625</v>
      </c>
      <c r="B555">
        <v>35.25</v>
      </c>
    </row>
    <row r="556" spans="1:2" x14ac:dyDescent="0.5">
      <c r="A556">
        <v>528.99298095703125</v>
      </c>
      <c r="B556">
        <v>38.25</v>
      </c>
    </row>
    <row r="557" spans="1:2" x14ac:dyDescent="0.5">
      <c r="A557">
        <v>529.00299072265625</v>
      </c>
      <c r="B557">
        <v>61.5</v>
      </c>
    </row>
    <row r="558" spans="1:2" x14ac:dyDescent="0.5">
      <c r="A558">
        <v>529.01300048828125</v>
      </c>
      <c r="B558">
        <v>61</v>
      </c>
    </row>
    <row r="559" spans="1:2" x14ac:dyDescent="0.5">
      <c r="A559">
        <v>529.02301025390625</v>
      </c>
      <c r="B559">
        <v>47</v>
      </c>
    </row>
    <row r="560" spans="1:2" x14ac:dyDescent="0.5">
      <c r="A560">
        <v>529.03302001953125</v>
      </c>
      <c r="B560">
        <v>56.25</v>
      </c>
    </row>
    <row r="561" spans="1:2" x14ac:dyDescent="0.5">
      <c r="A561">
        <v>529.04302978515625</v>
      </c>
      <c r="B561">
        <v>72</v>
      </c>
    </row>
    <row r="562" spans="1:2" x14ac:dyDescent="0.5">
      <c r="A562">
        <v>529.052978515625</v>
      </c>
      <c r="B562">
        <v>71.75</v>
      </c>
    </row>
    <row r="563" spans="1:2" x14ac:dyDescent="0.5">
      <c r="A563">
        <v>529.06298828125</v>
      </c>
      <c r="B563">
        <v>64.25</v>
      </c>
    </row>
    <row r="564" spans="1:2" x14ac:dyDescent="0.5">
      <c r="A564">
        <v>529.072998046875</v>
      </c>
      <c r="B564">
        <v>44.25</v>
      </c>
    </row>
    <row r="565" spans="1:2" x14ac:dyDescent="0.5">
      <c r="A565">
        <v>529.0830078125</v>
      </c>
      <c r="B565">
        <v>13.25</v>
      </c>
    </row>
    <row r="566" spans="1:2" x14ac:dyDescent="0.5">
      <c r="A566">
        <v>529.093994140625</v>
      </c>
      <c r="B566">
        <v>7</v>
      </c>
    </row>
    <row r="567" spans="1:2" x14ac:dyDescent="0.5">
      <c r="A567">
        <v>529.10400390625</v>
      </c>
      <c r="B567">
        <v>19.25</v>
      </c>
    </row>
    <row r="568" spans="1:2" x14ac:dyDescent="0.5">
      <c r="A568">
        <v>529.114013671875</v>
      </c>
      <c r="B568">
        <v>17.5</v>
      </c>
    </row>
    <row r="569" spans="1:2" x14ac:dyDescent="0.5">
      <c r="A569">
        <v>529.1240234375</v>
      </c>
      <c r="B569">
        <v>5.25</v>
      </c>
    </row>
    <row r="570" spans="1:2" x14ac:dyDescent="0.5">
      <c r="A570">
        <v>529.13397216796875</v>
      </c>
      <c r="B570">
        <v>0</v>
      </c>
    </row>
    <row r="571" spans="1:2" x14ac:dyDescent="0.5">
      <c r="A571">
        <v>529.14398193359375</v>
      </c>
      <c r="B571">
        <v>0</v>
      </c>
    </row>
    <row r="572" spans="1:2" x14ac:dyDescent="0.5">
      <c r="A572">
        <v>529.15399169921875</v>
      </c>
      <c r="B572">
        <v>1.5</v>
      </c>
    </row>
    <row r="573" spans="1:2" x14ac:dyDescent="0.5">
      <c r="A573">
        <v>529.16400146484375</v>
      </c>
      <c r="B573">
        <v>6.75</v>
      </c>
    </row>
    <row r="574" spans="1:2" x14ac:dyDescent="0.5">
      <c r="A574">
        <v>529.17401123046875</v>
      </c>
      <c r="B574">
        <v>13.25</v>
      </c>
    </row>
    <row r="575" spans="1:2" x14ac:dyDescent="0.5">
      <c r="A575">
        <v>529.18402099609375</v>
      </c>
      <c r="B575">
        <v>22</v>
      </c>
    </row>
    <row r="576" spans="1:2" x14ac:dyDescent="0.5">
      <c r="A576">
        <v>529.1939697265625</v>
      </c>
      <c r="B576">
        <v>30</v>
      </c>
    </row>
    <row r="577" spans="1:2" x14ac:dyDescent="0.5">
      <c r="A577">
        <v>529.2039794921875</v>
      </c>
      <c r="B577">
        <v>67.25</v>
      </c>
    </row>
    <row r="578" spans="1:2" x14ac:dyDescent="0.5">
      <c r="A578">
        <v>529.2139892578125</v>
      </c>
      <c r="B578">
        <v>116.80000305175781</v>
      </c>
    </row>
    <row r="579" spans="1:2" x14ac:dyDescent="0.5">
      <c r="A579">
        <v>529.2239990234375</v>
      </c>
      <c r="B579">
        <v>134.5</v>
      </c>
    </row>
    <row r="580" spans="1:2" x14ac:dyDescent="0.5">
      <c r="A580">
        <v>529.2340087890625</v>
      </c>
      <c r="B580">
        <v>193.80000305175781</v>
      </c>
    </row>
    <row r="581" spans="1:2" x14ac:dyDescent="0.5">
      <c r="A581">
        <v>529.2440185546875</v>
      </c>
      <c r="B581">
        <v>221</v>
      </c>
    </row>
    <row r="582" spans="1:2" x14ac:dyDescent="0.5">
      <c r="A582">
        <v>529.2540283203125</v>
      </c>
      <c r="B582">
        <v>140.30000305175781</v>
      </c>
    </row>
    <row r="583" spans="1:2" x14ac:dyDescent="0.5">
      <c r="A583">
        <v>529.26397705078125</v>
      </c>
      <c r="B583">
        <v>98.25</v>
      </c>
    </row>
    <row r="584" spans="1:2" x14ac:dyDescent="0.5">
      <c r="A584">
        <v>529.27398681640625</v>
      </c>
      <c r="B584">
        <v>119.19999694824219</v>
      </c>
    </row>
    <row r="585" spans="1:2" x14ac:dyDescent="0.5">
      <c r="A585">
        <v>529.28399658203125</v>
      </c>
      <c r="B585">
        <v>133.5</v>
      </c>
    </row>
    <row r="586" spans="1:2" x14ac:dyDescent="0.5">
      <c r="A586">
        <v>529.29400634765625</v>
      </c>
      <c r="B586">
        <v>134.30000305175781</v>
      </c>
    </row>
  </sheetData>
  <sheetProtection formatCells="0"/>
  <sortState xmlns:xlrd2="http://schemas.microsoft.com/office/spreadsheetml/2017/richdata2" ref="A1:B586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Summary</vt:lpstr>
      <vt:lpstr>Sheet1 {undeut}</vt:lpstr>
      <vt:lpstr>Sheet1 {TD}</vt:lpstr>
      <vt:lpstr>Sheet1 {1 min}</vt:lpstr>
      <vt:lpstr>Sheet1 {2 min}</vt:lpstr>
      <vt:lpstr>Sheet1 {3 min}</vt:lpstr>
      <vt:lpstr>Sheet1 {4 min}</vt:lpstr>
      <vt:lpstr>Sheet1 {5 min}</vt:lpstr>
      <vt:lpstr>Sheet1 {6 min}</vt:lpstr>
      <vt:lpstr>Sheet1 {7 min}</vt:lpstr>
      <vt:lpstr>Sheet1 {8 min}</vt:lpstr>
      <vt:lpstr>Sheet1 {9 min}</vt:lpstr>
      <vt:lpstr>Sheet1 {10 min}</vt:lpstr>
      <vt:lpstr>Sheet1 {11 min}</vt:lpstr>
      <vt:lpstr>Sheet1 {12 min}</vt:lpstr>
      <vt:lpstr>Sheet1 {13 min}</vt:lpstr>
      <vt:lpstr>Sheet1 {14 min}</vt:lpstr>
      <vt:lpstr>Sheet1 {15 min}</vt:lpstr>
      <vt:lpstr>Sheet1 {16 min}</vt:lpstr>
      <vt:lpstr>Sheet1 {17 min}</vt:lpstr>
      <vt:lpstr>Sheet1 {18 min}</vt:lpstr>
      <vt:lpstr>Sheet1 {19 min}</vt:lpstr>
      <vt:lpstr>Sheet1 {20 min}</vt:lpstr>
      <vt:lpstr>Sheet1 {21 min}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Guttman_Office</dc:creator>
  <cp:lastModifiedBy>Lisa Tuttle</cp:lastModifiedBy>
  <dcterms:created xsi:type="dcterms:W3CDTF">2024-01-22T04:10:12Z</dcterms:created>
  <dcterms:modified xsi:type="dcterms:W3CDTF">2024-02-02T19:07:55Z</dcterms:modified>
</cp:coreProperties>
</file>